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Aktuella förfrågningar" sheetId="1" r:id="rId1"/>
    <sheet name="Anslutningspunkt" sheetId="2" r:id="rId2"/>
  </sheets>
  <definedNames>
    <definedName name="_xlnm._FilterDatabase" localSheetId="0" hidden="1">'Aktuella förfrågningar'!$A$3:$AL$251</definedName>
    <definedName name="Utökning">#REF!</definedName>
    <definedName name="Z_0A7D5F43_9711_4870_A48C_0EF5574B956D_.wvu.FilterData" localSheetId="0">'Aktuella förfrågningar'!$A$3:$AL$86</definedName>
    <definedName name="Z_0D481A72_C58D_4519_B890_09AB19DAE2CD_.wvu.FilterData" localSheetId="0">'Aktuella förfrågningar'!$A$3:$AL$217</definedName>
    <definedName name="Z_0D4B1C3F_F907_442D_B2D3_C0DD148CC52C_.wvu.FilterData" localSheetId="0">'Aktuella förfrågningar'!$A$3:$AL$157</definedName>
    <definedName name="Z_0FDFF190_2F9A_4475_9590_139DFF2B17AC_.wvu.FilterData" localSheetId="0">'Aktuella förfrågningar'!$A$3:$AL$222</definedName>
    <definedName name="Z_14CEE1DF_0967_4A93_8B2F_FAE69456EB2B_.wvu.FilterData" localSheetId="0">'Aktuella förfrågningar'!$A$3:$AL$242</definedName>
    <definedName name="Z_17CB1A45_D388_4766_B3E3_55BB009274D8_.wvu.FilterData" localSheetId="0">'Aktuella förfrågningar'!$A$3:$AL$146</definedName>
    <definedName name="Z_180620DE_378D_46C7_928D_922D4B0677FB_.wvu.FilterData" localSheetId="0">'Aktuella förfrågningar'!$A$3:$AL$242</definedName>
    <definedName name="Z_186B9225_CCA9_42DE_ADA1_CC255A3CCA1F_.wvu.FilterData" localSheetId="0">'Aktuella förfrågningar'!$A$3:$AL$139</definedName>
    <definedName name="Z_186D8591_E7CE_451A_AF38_39C1CBA3FB76_.wvu.FilterData" localSheetId="0">'Aktuella förfrågningar'!$A$3:$AL$133</definedName>
    <definedName name="Z_18914B5D_E379_43FD_A148_C1CD9B1D1FEC_.wvu.FilterData" localSheetId="0">'Aktuella förfrågningar'!$A$3:$AL$102</definedName>
    <definedName name="Z_1A00E14B_4742_4871_9B55_1EA2BD0A81E9_.wvu.FilterData" localSheetId="0">'Aktuella förfrågningar'!$A$3:$AL$239</definedName>
    <definedName name="Z_1EB970A3_E760_49E3_9EE4_3E4C77E773D7_.wvu.FilterData" localSheetId="0">'Aktuella förfrågningar'!$A$3:$AL$146</definedName>
    <definedName name="Z_2518B7FE_CB39_4A05_B350_4C239BA80322_.wvu.FilterData" localSheetId="0">'Aktuella förfrågningar'!$A$3:$AL$34</definedName>
    <definedName name="Z_26CEDE29_BF45_4846_9CFE_8536FD042C01_.wvu.FilterData" localSheetId="0">'Aktuella förfrågningar'!$A$3:$AL$235</definedName>
    <definedName name="Z_2EC280BD_F119_4300_B3CD_EA948EF39275_.wvu.FilterData" localSheetId="0">'Aktuella förfrågningar'!$A$3:$AL$139</definedName>
    <definedName name="Z_2F3051F7_F42F_4E78_AC29_A6FA04C47F98_.wvu.FilterData" localSheetId="0">'Aktuella förfrågningar'!$A$3:$AL$117</definedName>
    <definedName name="Z_3156DA08_3BF0_44B1_BA7B_D6B49ED5D2BE_.wvu.FilterData" localSheetId="0">'Aktuella förfrågningar'!$A$3:$AL$125</definedName>
    <definedName name="Z_3327335C_7A7D_4A51_AD55_945D7C8A5277_.wvu.FilterData" localSheetId="0">'Aktuella förfrågningar'!$A$3:$AL$126</definedName>
    <definedName name="Z_351EF69A_C8BB_4F82_9E93_AD9A0AE534C8_.wvu.FilterData" localSheetId="0">'Aktuella förfrågningar'!$A$3:$AL$241</definedName>
    <definedName name="Z_3F77F5A7_71C3_4F10_9885_D9920D3D45C7_.wvu.Cols" localSheetId="0">'Aktuella förfrågningar'!$M:$P,'Aktuella förfrågningar'!$R:$W</definedName>
    <definedName name="Z_3F77F5A7_71C3_4F10_9885_D9920D3D45C7_.wvu.FilterData" localSheetId="0">'Aktuella förfrågningar'!$A$3:$AL$101</definedName>
    <definedName name="Z_42678E06_2B9E_4E75_9F4D_AAFE04CE02B1_.wvu.FilterData" localSheetId="0">'Aktuella förfrågningar'!$A$3:$AL$229</definedName>
    <definedName name="Z_42C44B8A_944E_4793_B266_6065A4610370_.wvu.FilterData" localSheetId="0">'Aktuella förfrågningar'!$A$3:$AL$230</definedName>
    <definedName name="Z_4D4A0038_06FF_4A78_BB2A_D7D88E6C728B_.wvu.FilterData" localSheetId="0">'Aktuella förfrågningar'!$A$3:$AL$136</definedName>
    <definedName name="Z_4FE97F21_DA3B_4578_8211_666A994CAD47_.wvu.FilterData" localSheetId="0">'Aktuella förfrågningar'!$A$3:$AL$245</definedName>
    <definedName name="Z_51F9B4FC_3DE8_44CA_A3C8_85B747F55D87_.wvu.FilterData" localSheetId="0">'Aktuella förfrågningar'!$A$3:$AL$198</definedName>
    <definedName name="Z_552EC2E9_31E6_40A5_AEB7_5525A980640F_.wvu.FilterData" localSheetId="0">'Aktuella förfrågningar'!$A$3:$AL$198</definedName>
    <definedName name="Z_578675F6_7814_4C63_8499_0D2D54B96999_.wvu.FilterData" localSheetId="0">'Aktuella förfrågningar'!$A$3:$AL$83</definedName>
    <definedName name="Z_596985A6_C1FB_4259_A049_A01DFFF2D8B6_.wvu.FilterData" localSheetId="0">'Aktuella förfrågningar'!$A$3:$AL$204</definedName>
    <definedName name="Z_5C028A41_1C94_49DD_9C61_ED45863FED29_.wvu.FilterData" localSheetId="0">'Aktuella förfrågningar'!$A$3:$AL$243</definedName>
    <definedName name="Z_5C38FFD1_BA45_4BB7_90D9_8990F8DB13BC_.wvu.FilterData" localSheetId="0">'Aktuella förfrågningar'!$A$3:$AL$247</definedName>
    <definedName name="Z_5F1CD7AA_DCAB_4DE3_8DB6_E79C70941B90_.wvu.FilterData" localSheetId="0">'Aktuella förfrågningar'!$A$3:$AL$203</definedName>
    <definedName name="Z_5F92B221_B4E8_49C2_B37D_BA12468E4558_.wvu.FilterData" localSheetId="0">'Aktuella förfrågningar'!$A$3:$AL$235</definedName>
    <definedName name="Z_6021FE31_E472_41ED_95F9_9F41B03EB230_.wvu.FilterData" localSheetId="0">'Aktuella förfrågningar'!$A$3:$AL$83</definedName>
    <definedName name="Z_696E8A90_95C4_4535_A918_1AFC83B328B6_.wvu.FilterData" localSheetId="0">'Aktuella förfrågningar'!$A$3:$AL$189</definedName>
    <definedName name="Z_6AB8C48B_3B38_488B_BBCA_81DE41406B45_.wvu.FilterData" localSheetId="0">'Aktuella förfrågningar'!$A$3:$AL$158</definedName>
    <definedName name="Z_6C91EA29_960C_4785_9BF7_6624C04C2D35_.wvu.FilterData" localSheetId="0">'Aktuella förfrågningar'!$A$3:$AL$34</definedName>
    <definedName name="Z_6F493964_7128_4C03_B52A_004D69886E04_.wvu.FilterData" localSheetId="0">'Aktuella förfrågningar'!$A$3:$AL$241</definedName>
    <definedName name="Z_720AB0FD_0CE5_4480_8C3F_0247A376AE30_.wvu.FilterData" localSheetId="0">'Aktuella förfrågningar'!$A$3:$AL$172</definedName>
    <definedName name="Z_74F63648_4A06_4673_B42B_969B7A4B9873_.wvu.FilterData" localSheetId="0">'Aktuella förfrågningar'!$A$3:$AL$167</definedName>
    <definedName name="Z_777C307D_1BAF_4FFD_A00E_DECF11A2002C_.wvu.FilterData" localSheetId="0">'Aktuella förfrågningar'!$A$3:$AL$179</definedName>
    <definedName name="Z_7B855A62_5EC4_4C8C_AC62_10427C057243_.wvu.FilterData" localSheetId="0">'Aktuella förfrågningar'!$A$3:$AL$202</definedName>
    <definedName name="Z_7F72EA93_9D55_4A1D_B944_473E2EBEA436_.wvu.FilterData" localSheetId="0">'Aktuella förfrågningar'!$A$3:$AL$235</definedName>
    <definedName name="Z_83A007B0_3085_4E62_A1F7_A8D1D6450EA6_.wvu.FilterData" localSheetId="0">'Aktuella förfrågningar'!$A$3:$AL$117</definedName>
    <definedName name="Z_85A8631F_1436_4332_9E9D_3F38307FBA9A_.wvu.FilterData" localSheetId="0">'Aktuella förfrågningar'!$A$3:$AL$245</definedName>
    <definedName name="Z_85CBA63F_35E7_4895_BC0F_20E79A95F14D_.wvu.FilterData" localSheetId="0">'Aktuella förfrågningar'!$A$3:$AL$83</definedName>
    <definedName name="Z_883C42D3_2DFF_4288_A208_9F7BD0F2594A_.wvu.FilterData" localSheetId="0">'Aktuella förfrågningar'!$A$3:$AL$94</definedName>
    <definedName name="Z_894E3A03_054A_4B41_BADC_2CDD4684FD21_.wvu.FilterData" localSheetId="0">'Aktuella förfrågningar'!$A$3:$AL$83</definedName>
    <definedName name="Z_8A12C4B8_6FC9_4BF2_898D_69659CC27520_.wvu.FilterData" localSheetId="0">'Aktuella förfrågningar'!$A$3:$AL$250</definedName>
    <definedName name="Z_8A5ED0D1_7E50_477D_AA58_AC1CB2D98B8F_.wvu.FilterData" localSheetId="0">'Aktuella förfrågningar'!$A$3:$AL$152</definedName>
    <definedName name="Z_8D1C2313_68CA_44E4_8015_D062C005FFD2_.wvu.FilterData" localSheetId="0">'Aktuella förfrågningar'!$A$3:$AL$189</definedName>
    <definedName name="Z_8DABFC36_8EF0_4377_82F8_9421023A8298_.wvu.FilterData" localSheetId="0">'Aktuella förfrågningar'!$A$3:$AL$235</definedName>
    <definedName name="Z_8F663144_9FE9_49CB_895D_DB1D1539970C_.wvu.FilterData" localSheetId="0">'Aktuella förfrågningar'!$A$3:$AL$85</definedName>
    <definedName name="Z_92EDED86_F753_415C_9B0B_5874D5403DC2_.wvu.FilterData" localSheetId="0">'Aktuella förfrågningar'!$A$3:$AL$79</definedName>
    <definedName name="Z_991BD9F9_C3A4_4C7D_8B7E_A879A0B1650D_.wvu.FilterData" localSheetId="0">'Aktuella förfrågningar'!$A$3:$AL$198</definedName>
    <definedName name="Z_A5FC5AA9_7117_4DB7_B717_DC36E65ECEFE_.wvu.FilterData" localSheetId="0">'Aktuella förfrågningar'!$A$3:$AL$32</definedName>
    <definedName name="Z_A6F85DFB_8ACB_4EB4_9697_F6330024BE70_.wvu.FilterData" localSheetId="0">'Aktuella förfrågningar'!$A$3:$AL$135</definedName>
    <definedName name="Z_ACBDE4FD_3FA1_4B4F_98A4_C6DBA47A8F3B_.wvu.FilterData" localSheetId="0">'Aktuella förfrågningar'!$A$3:$AL$147</definedName>
    <definedName name="Z_BEAB063B_EBD7_4253_BF58_10269A108D85_.wvu.FilterData" localSheetId="0">'Aktuella förfrågningar'!$A$3:$AL$100</definedName>
    <definedName name="Z_C947C6F3_2EA9_4984_8ACC_DEBF0859BB0C_.wvu.FilterData" localSheetId="0">'Aktuella förfrågningar'!$A$3:$AL$126</definedName>
    <definedName name="Z_CB2BDBCE_3BC5_40AA_A771_7A4FB3E712C3_.wvu.FilterData" localSheetId="0">'Aktuella förfrågningar'!$A$3:$AL$218</definedName>
    <definedName name="Z_CD6B7886_BA22_4258_974D_CBC4A60E625C_.wvu.FilterData" localSheetId="0">'Aktuella förfrågningar'!$A$3:$AL$242</definedName>
    <definedName name="Z_D27CF237_5BDB_430A_A5B8_0DFDFF305D0C_.wvu.FilterData" localSheetId="0">'Aktuella förfrågningar'!$A$3:$AL$202</definedName>
    <definedName name="Z_D2C8E048_5F60_4958_AADB_8D88406657CD_.wvu.FilterData" localSheetId="0">'Aktuella förfrågningar'!$A$3:$AL$241</definedName>
    <definedName name="Z_DCA2D951_4DCE_4149_9ADA_C746A31FE31A_.wvu.FilterData" localSheetId="0">'Aktuella förfrågningar'!$A$3:$AL$248</definedName>
    <definedName name="Z_DF6299C7_A14E_4F10_AC1F_4166509B85D7_.wvu.FilterData" localSheetId="0">'Aktuella förfrågningar'!$A$3:$AL$247</definedName>
    <definedName name="Z_E3BD34A8_8221_4511_96FD_C484E50901F3_.wvu.FilterData" localSheetId="0">'Aktuella förfrågningar'!$A$3:$AL$38</definedName>
    <definedName name="Z_E6A28541_F3D7_40AA_812A_392B00898103_.wvu.FilterData" localSheetId="0">'Aktuella förfrågningar'!$A$3:$AL$206</definedName>
    <definedName name="Z_E8373F06_2293_4A45_828B_CF1A7EC0F368_.wvu.FilterData" localSheetId="0">'Aktuella förfrågningar'!$A$3:$AL$98</definedName>
    <definedName name="Z_E89A5C24_072E_46AE_833E_A0ACC3610E99_.wvu.FilterData" localSheetId="0">'Aktuella förfrågningar'!$A$3:$AL$135</definedName>
    <definedName name="Z_E9BF5120_5514_45CA_9F09_D704E3D15A1D_.wvu.FilterData" localSheetId="0">'Aktuella förfrågningar'!$A$3:$AL$101</definedName>
    <definedName name="Z_F6C5C3F9_7FDC_4186_972A_5A26D2315B97_.wvu.FilterData" localSheetId="0">'Aktuella förfrågningar'!$A$3:$AL$34</definedName>
    <definedName name="Z_F83FECBE_21AC_4BD6_A00B_F593BCD04395_.wvu.FilterData" localSheetId="0">'Aktuella förfrågningar'!$A$3:$AL$158</definedName>
    <definedName name="Z_FA1E1397_0C98_481C_A99C_CB379FC9522C_.wvu.FilterData" localSheetId="0">'Aktuella förfrågningar'!$A$3:$AL$143</definedName>
    <definedName name="Z_FD8782DE_1B2B_41EA_A38C_455C416E35D8_.wvu.FilterData" localSheetId="0">'Aktuella förfrågningar'!$A$3:$AL$137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  <author>Axelsson Björn (DS-KEP)</author>
  </authors>
  <commentList>
    <comment ref="C3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Från kundens ansökan, denna skall uppdateras ifall kundens tidplan ändras.</t>
        </r>
      </text>
    </comment>
    <comment ref="H3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Område beslutat av EFK</t>
        </r>
      </text>
    </comment>
    <comment ref="M3" authorId="0">
      <text>
        <r>
          <rPr>
            <sz val="10"/>
            <color rgb="FF000000"/>
            <rFont val="Arial"/>
            <charset val="134"/>
          </rPr>
          <t xml:space="preserve">I de fall det är en lastflytt läggs i denna kolumn den andel av effekten som är befintlig och flyttas. I kommentarer läggs vilken station den flyttas från.
</t>
        </r>
      </text>
    </comment>
    <comment ref="AO3" authorId="1">
      <text>
        <r>
          <rPr>
            <b/>
            <sz val="9"/>
            <rFont val="Tahoma"/>
            <charset val="134"/>
          </rPr>
          <t>Axelsson Björn (DS-KEP):</t>
        </r>
        <r>
          <rPr>
            <sz val="9"/>
            <rFont val="Tahoma"/>
            <charset val="134"/>
          </rPr>
          <t xml:space="preserve">
Om vi inte har en annan bedömning lägg samma som kundens önskan</t>
        </r>
      </text>
    </comment>
    <comment ref="AT3" authorId="1">
      <text>
        <r>
          <rPr>
            <b/>
            <sz val="9"/>
            <rFont val="Tahoma"/>
            <charset val="1"/>
          </rPr>
          <t>Axelsson Björn (DS-KEP):</t>
        </r>
        <r>
          <rPr>
            <sz val="9"/>
            <rFont val="Tahoma"/>
            <charset val="1"/>
          </rPr>
          <t xml:space="preserve">
I kolumn K anges alltid uttagseffekt om kunden är ett energilager eller nätboalg eller liknande och kommer ha flöden åt båda hållen. I denna kolumn anges inmatningseffekten</t>
        </r>
      </text>
    </comment>
    <comment ref="Q11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 xml:space="preserve">Är igentligen ett protokoll då vi inte tecknar avtal med oss själva, botrde kanske stå vilken typ av protokoll vi har 
</t>
        </r>
      </text>
    </comment>
    <comment ref="K44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 xml:space="preserve">Lite oklart med sluteffekt
</t>
        </r>
      </text>
    </comment>
    <comment ref="E51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Tidigare Värmlands Vindkraft AB</t>
        </r>
      </text>
    </comment>
    <comment ref="K51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87 MW när Värmlands Vindkraft frågade</t>
        </r>
      </text>
    </comment>
    <comment ref="K55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 xml:space="preserve">reviderat till ca 200 MW sommaren 2022 fr 300 MW
</t>
        </r>
      </text>
    </comment>
    <comment ref="Z100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anslutningsmöjlighet gavs</t>
        </r>
      </text>
    </comment>
    <comment ref="K129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>titta på P = 100 MW</t>
        </r>
      </text>
    </comment>
    <comment ref="K239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 xml:space="preserve">80 till 100 MW
</t>
        </r>
      </text>
    </comment>
    <comment ref="L239" authorId="0">
      <text>
        <r>
          <rPr>
            <sz val="10"/>
            <color rgb="FF000000"/>
            <rFont val="Arial"/>
            <charset val="134"/>
          </rPr>
          <t xml:space="preserve">Author:
</t>
        </r>
        <r>
          <rPr>
            <sz val="9"/>
            <rFont val="Tahoma"/>
            <charset val="134"/>
          </rPr>
          <t xml:space="preserve">80 till 100 MW
</t>
        </r>
      </text>
    </comment>
  </commentList>
</comments>
</file>

<file path=xl/sharedStrings.xml><?xml version="1.0" encoding="utf-8"?>
<sst xmlns="http://schemas.openxmlformats.org/spreadsheetml/2006/main" count="2553" uniqueCount="70">
  <si>
    <t>Aktuella förfrågningar</t>
  </si>
  <si>
    <t>Köplats</t>
  </si>
  <si>
    <t>Anslutningsmöjlighet</t>
  </si>
  <si>
    <t>SvK anslutningsprocess</t>
  </si>
  <si>
    <t>Tids- &amp; prisindikation</t>
  </si>
  <si>
    <t>Fritext</t>
  </si>
  <si>
    <t>Härifrån är det nya kolumner</t>
  </si>
  <si>
    <t>Kundansvarig</t>
  </si>
  <si>
    <t>KA</t>
  </si>
  <si>
    <t>Nätanalytiker</t>
  </si>
  <si>
    <t>Koordinater (SWEREF 99 TM)</t>
  </si>
  <si>
    <t>Region</t>
  </si>
  <si>
    <t>Datum 
Förfrågan</t>
  </si>
  <si>
    <t>Önskat anslutnings-datum</t>
  </si>
  <si>
    <t>Projektets namn</t>
  </si>
  <si>
    <t>Kund</t>
  </si>
  <si>
    <t>Kommun</t>
  </si>
  <si>
    <t>Område</t>
  </si>
  <si>
    <t>Kapacitetsbrist- område Ja/Nej</t>
  </si>
  <si>
    <t>Kategori</t>
  </si>
  <si>
    <t>Typ</t>
  </si>
  <si>
    <t>Effekt 
Total</t>
  </si>
  <si>
    <t>Effekt
höjning</t>
  </si>
  <si>
    <r>
      <rPr>
        <sz val="11"/>
        <rFont val="Calibri"/>
        <charset val="134"/>
      </rPr>
      <t xml:space="preserve">Lastflytt
</t>
    </r>
    <r>
      <rPr>
        <sz val="8"/>
        <rFont val="Calibri"/>
        <charset val="134"/>
      </rPr>
      <t>Skriv stationen i kommentarer</t>
    </r>
  </si>
  <si>
    <t>Kvittens av effekthöjning</t>
  </si>
  <si>
    <t>Kundansvarig RN</t>
  </si>
  <si>
    <t>Avtalsfas</t>
  </si>
  <si>
    <t>Registrerad i OPA</t>
  </si>
  <si>
    <t>Nya
regler</t>
  </si>
  <si>
    <t>Gamla
Regler</t>
  </si>
  <si>
    <t>N/A</t>
  </si>
  <si>
    <t>Anslutningsavgift Motivering</t>
  </si>
  <si>
    <t>Länk till senaste Avtal2</t>
  </si>
  <si>
    <t>Aktiv köplats</t>
  </si>
  <si>
    <t>Offert förfaller</t>
  </si>
  <si>
    <t>Datum köplats</t>
  </si>
  <si>
    <t>Orsak till att kund avböjde</t>
  </si>
  <si>
    <t>Datum då kund avböjde</t>
  </si>
  <si>
    <t>Anslutningspunkt</t>
  </si>
  <si>
    <t>Stamnätsstation(-er)</t>
  </si>
  <si>
    <t>Flaskhals</t>
  </si>
  <si>
    <t>Länk till svar anslutningsmöjlighet</t>
  </si>
  <si>
    <t>Datum för svar anslutningsmöjlighet</t>
  </si>
  <si>
    <t>Datum 
SvK förfrågan</t>
  </si>
  <si>
    <t>Länk till förhandsbesked</t>
  </si>
  <si>
    <t>Länk till svar tids &amp; prisindikation</t>
  </si>
  <si>
    <t>Kolumn1</t>
  </si>
  <si>
    <t>X</t>
  </si>
  <si>
    <t>Y</t>
  </si>
  <si>
    <t>Bedömd anslutningsdatum (använd när kundens anslutningstidpunkt är orimlig)</t>
  </si>
  <si>
    <t>Ärendetyp Nivå 1</t>
  </si>
  <si>
    <t>Ärendetyp Nivå 2</t>
  </si>
  <si>
    <t>Kundtyp Nivå 3</t>
  </si>
  <si>
    <t>Kundtyp Nivå 4</t>
  </si>
  <si>
    <t>För Energilager m.fl. Inmatningseffekt</t>
  </si>
  <si>
    <t>Avtalssteg</t>
  </si>
  <si>
    <t>Positivt förhandsbesked</t>
  </si>
  <si>
    <t>Länk till Reservationsavtal</t>
  </si>
  <si>
    <t>Datum för Resevationsavtal</t>
  </si>
  <si>
    <t>Länk till Projekteringsavtal</t>
  </si>
  <si>
    <t>Datum för Projekteringsavtal</t>
  </si>
  <si>
    <t>Länk till Anslutningsavtal</t>
  </si>
  <si>
    <t>Datum för anslutningsavtal</t>
  </si>
  <si>
    <t>Länk till Nätavtal</t>
  </si>
  <si>
    <t>Datum för Nätavtal</t>
  </si>
  <si>
    <t>Mellan</t>
  </si>
  <si>
    <t>x</t>
  </si>
  <si>
    <t xml:space="preserve">Mellan </t>
  </si>
  <si>
    <t>mellan</t>
  </si>
  <si>
    <t>Konsumtion/Produktion</t>
  </si>
</sst>
</file>

<file path=xl/styles.xml><?xml version="1.0" encoding="utf-8"?>
<styleSheet xmlns="http://schemas.openxmlformats.org/spreadsheetml/2006/main">
  <numFmts count="6">
    <numFmt numFmtId="176" formatCode="yyyy/mm/dd;@"/>
    <numFmt numFmtId="177" formatCode="m/d/yyyy;@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43">
    <font>
      <sz val="10"/>
      <color rgb="FF000000"/>
      <name val="Arial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0"/>
      <color rgb="FF000000"/>
      <name val="Liberation Sans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sz val="10"/>
      <color rgb="FFA6A6A6"/>
      <name val="Arial"/>
      <charset val="134"/>
    </font>
    <font>
      <sz val="10"/>
      <color rgb="FFBFBFBF"/>
      <name val="Arial"/>
      <charset val="134"/>
    </font>
    <font>
      <sz val="10"/>
      <name val="Arial"/>
      <charset val="134"/>
    </font>
    <font>
      <sz val="11"/>
      <name val="Calibri"/>
      <charset val="134"/>
    </font>
    <font>
      <b/>
      <u/>
      <sz val="15"/>
      <color rgb="FF000000"/>
      <name val="Calibri"/>
      <charset val="134"/>
    </font>
    <font>
      <b/>
      <sz val="9"/>
      <color rgb="FF000000"/>
      <name val="Calibri"/>
      <charset val="134"/>
    </font>
    <font>
      <b/>
      <u/>
      <sz val="11"/>
      <color rgb="FF0000FF"/>
      <name val="Calibri"/>
      <charset val="134"/>
    </font>
    <font>
      <u/>
      <sz val="10"/>
      <color rgb="FF0000FF"/>
      <name val="Calibri"/>
      <charset val="134"/>
    </font>
    <font>
      <u/>
      <sz val="11"/>
      <color rgb="FF0000FF"/>
      <name val="Calibri"/>
      <charset val="134"/>
    </font>
    <font>
      <sz val="10"/>
      <name val="Calibri"/>
      <charset val="134"/>
    </font>
    <font>
      <b/>
      <u/>
      <sz val="9"/>
      <color rgb="FF000000"/>
      <name val="Calibri"/>
      <charset val="134"/>
    </font>
    <font>
      <b/>
      <sz val="15"/>
      <name val="Calibri"/>
      <charset val="134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8"/>
      <name val="Calibri"/>
      <charset val="134"/>
    </font>
    <font>
      <sz val="9"/>
      <name val="Tahoma"/>
      <charset val="1"/>
    </font>
    <font>
      <b/>
      <sz val="9"/>
      <name val="Tahoma"/>
      <charset val="1"/>
    </font>
    <font>
      <b/>
      <sz val="9"/>
      <name val="Tahoma"/>
      <charset val="134"/>
    </font>
    <font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6E0EC"/>
        <bgColor rgb="FFF2DCDB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CD5B5"/>
        <bgColor rgb="FFF2DCD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6" fillId="0" borderId="0"/>
    <xf numFmtId="0" fontId="19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16" borderId="16" applyNumberFormat="0" applyAlignment="0" applyProtection="0">
      <alignment vertical="center"/>
    </xf>
    <xf numFmtId="44" fontId="8" fillId="0" borderId="0" applyBorder="0" applyAlignment="0" applyProtection="0"/>
    <xf numFmtId="0" fontId="21" fillId="18" borderId="0" applyNumberFormat="0" applyBorder="0" applyAlignment="0" applyProtection="0">
      <alignment vertical="center"/>
    </xf>
    <xf numFmtId="0" fontId="2" fillId="29" borderId="19" applyNumberFormat="0" applyFon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6" borderId="15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41" fontId="8" fillId="0" borderId="0" applyBorder="0" applyAlignment="0" applyProtection="0"/>
    <xf numFmtId="0" fontId="21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43" fontId="8" fillId="0" borderId="0" applyBorder="0" applyAlignment="0" applyProtection="0"/>
    <xf numFmtId="0" fontId="20" fillId="12" borderId="1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4" fillId="0" borderId="0" applyBorder="0" applyProtection="0"/>
  </cellStyleXfs>
  <cellXfs count="12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right" wrapText="1"/>
    </xf>
    <xf numFmtId="0" fontId="0" fillId="0" borderId="0" xfId="0" applyBorder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 wrapText="1"/>
    </xf>
    <xf numFmtId="0" fontId="0" fillId="0" borderId="3" xfId="0" applyBorder="1" applyAlignment="1">
      <alignment vertical="top"/>
    </xf>
    <xf numFmtId="0" fontId="0" fillId="0" borderId="0" xfId="0" applyBorder="1" applyAlignment="1">
      <alignment horizontal="center" vertical="top"/>
    </xf>
    <xf numFmtId="177" fontId="0" fillId="0" borderId="3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3" xfId="0" applyBorder="1" applyAlignment="1">
      <alignment vertical="top" wrapText="1"/>
    </xf>
    <xf numFmtId="177" fontId="0" fillId="0" borderId="0" xfId="0" applyNumberFormat="1" applyAlignment="1">
      <alignment vertical="top"/>
    </xf>
    <xf numFmtId="0" fontId="10" fillId="4" borderId="4" xfId="0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center" vertical="top"/>
    </xf>
    <xf numFmtId="0" fontId="11" fillId="4" borderId="2" xfId="0" applyFont="1" applyFill="1" applyBorder="1" applyAlignment="1">
      <alignment vertical="top"/>
    </xf>
    <xf numFmtId="0" fontId="11" fillId="4" borderId="2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left" vertical="top"/>
    </xf>
    <xf numFmtId="58" fontId="0" fillId="0" borderId="0" xfId="0" applyNumberFormat="1" applyAlignment="1">
      <alignment vertical="top"/>
    </xf>
    <xf numFmtId="58" fontId="0" fillId="0" borderId="0" xfId="0" applyNumberFormat="1" applyAlignment="1">
      <alignment horizontal="righ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2" fillId="4" borderId="1" xfId="49" applyFont="1" applyFill="1" applyBorder="1" applyAlignment="1" applyProtection="1">
      <alignment horizontal="right" vertical="top" textRotation="90"/>
    </xf>
    <xf numFmtId="0" fontId="1" fillId="4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5" xfId="0" applyFont="1" applyBorder="1" applyAlignment="1">
      <alignment horizontal="center" vertical="top"/>
    </xf>
    <xf numFmtId="0" fontId="11" fillId="4" borderId="2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right" vertical="top"/>
    </xf>
    <xf numFmtId="0" fontId="1" fillId="4" borderId="8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Font="1" applyBorder="1" applyAlignment="1">
      <alignment horizontal="center"/>
    </xf>
    <xf numFmtId="0" fontId="10" fillId="5" borderId="3" xfId="0" applyFont="1" applyFill="1" applyBorder="1" applyAlignment="1">
      <alignment horizontal="center" vertical="top"/>
    </xf>
    <xf numFmtId="0" fontId="11" fillId="5" borderId="9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5" xfId="0" applyFont="1" applyBorder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/>
    <xf numFmtId="177" fontId="10" fillId="5" borderId="3" xfId="0" applyNumberFormat="1" applyFont="1" applyFill="1" applyBorder="1" applyAlignment="1">
      <alignment horizontal="center" vertical="top"/>
    </xf>
    <xf numFmtId="0" fontId="11" fillId="5" borderId="2" xfId="0" applyFont="1" applyFill="1" applyBorder="1" applyAlignment="1">
      <alignment horizontal="center" vertical="top"/>
    </xf>
    <xf numFmtId="177" fontId="11" fillId="5" borderId="10" xfId="0" applyNumberFormat="1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 wrapText="1"/>
    </xf>
    <xf numFmtId="177" fontId="1" fillId="5" borderId="1" xfId="0" applyNumberFormat="1" applyFont="1" applyFill="1" applyBorder="1" applyAlignment="1">
      <alignment horizontal="center" vertical="top" wrapText="1"/>
    </xf>
    <xf numFmtId="58" fontId="0" fillId="0" borderId="0" xfId="0" applyNumberFormat="1" applyFont="1" applyBorder="1" applyAlignment="1">
      <alignment horizontal="center" vertical="top"/>
    </xf>
    <xf numFmtId="177" fontId="0" fillId="0" borderId="5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58" fontId="0" fillId="0" borderId="0" xfId="0" applyNumberFormat="1" applyFont="1" applyBorder="1" applyAlignment="1">
      <alignment horizontal="left" vertical="top"/>
    </xf>
    <xf numFmtId="58" fontId="0" fillId="0" borderId="0" xfId="0" applyNumberFormat="1" applyBorder="1" applyAlignment="1">
      <alignment horizontal="left" vertical="top"/>
    </xf>
    <xf numFmtId="0" fontId="10" fillId="2" borderId="4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Alignment="1">
      <alignment horizontal="left" vertical="top"/>
    </xf>
    <xf numFmtId="0" fontId="13" fillId="0" borderId="0" xfId="49" applyFont="1" applyBorder="1" applyAlignment="1" applyProtection="1">
      <alignment horizontal="left" vertical="top" wrapText="1"/>
    </xf>
    <xf numFmtId="0" fontId="14" fillId="0" borderId="0" xfId="49" applyFont="1" applyBorder="1" applyAlignment="1" applyProtection="1">
      <alignment horizontal="left" vertical="top" wrapText="1"/>
    </xf>
    <xf numFmtId="0" fontId="10" fillId="6" borderId="11" xfId="0" applyFont="1" applyFill="1" applyBorder="1" applyAlignment="1" applyProtection="1">
      <alignment horizontal="center" vertical="top"/>
      <protection locked="0"/>
    </xf>
    <xf numFmtId="0" fontId="10" fillId="6" borderId="0" xfId="0" applyFont="1" applyFill="1" applyBorder="1" applyAlignment="1" applyProtection="1">
      <alignment horizontal="center" vertical="top"/>
      <protection locked="0"/>
    </xf>
    <xf numFmtId="0" fontId="10" fillId="6" borderId="3" xfId="0" applyFont="1" applyFill="1" applyBorder="1" applyAlignment="1" applyProtection="1">
      <alignment horizontal="center" vertical="top"/>
      <protection locked="0"/>
    </xf>
    <xf numFmtId="0" fontId="11" fillId="2" borderId="10" xfId="0" applyFont="1" applyFill="1" applyBorder="1" applyAlignment="1">
      <alignment horizontal="center" vertical="top"/>
    </xf>
    <xf numFmtId="0" fontId="11" fillId="6" borderId="9" xfId="0" applyFont="1" applyFill="1" applyBorder="1" applyAlignment="1">
      <alignment horizontal="center" vertical="top"/>
    </xf>
    <xf numFmtId="0" fontId="11" fillId="6" borderId="2" xfId="0" applyFont="1" applyFill="1" applyBorder="1" applyAlignment="1">
      <alignment horizontal="center" vertical="top"/>
    </xf>
    <xf numFmtId="0" fontId="11" fillId="6" borderId="10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58" fontId="0" fillId="0" borderId="5" xfId="0" applyNumberFormat="1" applyFont="1" applyBorder="1" applyAlignment="1">
      <alignment horizontal="center"/>
    </xf>
    <xf numFmtId="58" fontId="0" fillId="0" borderId="5" xfId="0" applyNumberFormat="1" applyFont="1" applyBorder="1" applyAlignment="1">
      <alignment horizontal="center" vertical="top"/>
    </xf>
    <xf numFmtId="58" fontId="0" fillId="0" borderId="0" xfId="0" applyNumberFormat="1" applyFont="1" applyBorder="1" applyAlignment="1">
      <alignment horizontal="center"/>
    </xf>
    <xf numFmtId="58" fontId="0" fillId="0" borderId="0" xfId="0" applyNumberFormat="1" applyFont="1" applyAlignment="1">
      <alignment horizontal="center" vertical="top"/>
    </xf>
    <xf numFmtId="58" fontId="0" fillId="0" borderId="3" xfId="0" applyNumberFormat="1" applyFont="1" applyBorder="1" applyAlignment="1">
      <alignment horizontal="center"/>
    </xf>
    <xf numFmtId="58" fontId="0" fillId="0" borderId="3" xfId="0" applyNumberFormat="1" applyFont="1" applyBorder="1" applyAlignment="1">
      <alignment horizontal="center" vertical="top"/>
    </xf>
    <xf numFmtId="58" fontId="0" fillId="0" borderId="3" xfId="0" applyNumberFormat="1" applyBorder="1" applyAlignment="1">
      <alignment horizontal="center" vertical="top"/>
    </xf>
    <xf numFmtId="58" fontId="0" fillId="0" borderId="0" xfId="0" applyNumberFormat="1" applyAlignment="1">
      <alignment horizontal="center" vertical="top"/>
    </xf>
    <xf numFmtId="58" fontId="13" fillId="0" borderId="3" xfId="49" applyNumberFormat="1" applyFont="1" applyBorder="1" applyAlignment="1" applyProtection="1">
      <alignment horizontal="left" vertical="top"/>
    </xf>
    <xf numFmtId="0" fontId="15" fillId="0" borderId="0" xfId="0" applyFont="1" applyAlignment="1">
      <alignment horizontal="left" vertical="top"/>
    </xf>
    <xf numFmtId="58" fontId="15" fillId="0" borderId="0" xfId="0" applyNumberFormat="1" applyFont="1" applyAlignment="1">
      <alignment horizontal="left" vertical="top"/>
    </xf>
    <xf numFmtId="58" fontId="0" fillId="0" borderId="0" xfId="0" applyNumberFormat="1" applyBorder="1" applyAlignment="1">
      <alignment horizontal="center" vertical="top"/>
    </xf>
    <xf numFmtId="58" fontId="14" fillId="0" borderId="3" xfId="49" applyNumberFormat="1" applyFont="1" applyBorder="1" applyAlignment="1" applyProtection="1">
      <alignment horizontal="center" vertical="top"/>
    </xf>
    <xf numFmtId="0" fontId="9" fillId="0" borderId="0" xfId="0" applyFont="1" applyAlignment="1">
      <alignment horizontal="center" vertical="top"/>
    </xf>
    <xf numFmtId="58" fontId="9" fillId="0" borderId="0" xfId="0" applyNumberFormat="1" applyFont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8" borderId="4" xfId="0" applyFont="1" applyFill="1" applyBorder="1" applyAlignment="1">
      <alignment horizontal="center" vertical="top" wrapText="1"/>
    </xf>
    <xf numFmtId="0" fontId="0" fillId="9" borderId="0" xfId="0" applyFont="1" applyFill="1" applyAlignment="1">
      <alignment vertical="top"/>
    </xf>
    <xf numFmtId="0" fontId="11" fillId="7" borderId="2" xfId="0" applyFont="1" applyFill="1" applyBorder="1" applyAlignment="1">
      <alignment horizontal="center" vertical="top"/>
    </xf>
    <xf numFmtId="0" fontId="16" fillId="8" borderId="12" xfId="0" applyFont="1" applyFill="1" applyBorder="1" applyAlignment="1">
      <alignment horizontal="center" vertical="top" wrapText="1"/>
    </xf>
    <xf numFmtId="0" fontId="4" fillId="9" borderId="0" xfId="0" applyFont="1" applyFill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  <xf numFmtId="0" fontId="17" fillId="8" borderId="8" xfId="0" applyFont="1" applyFill="1" applyBorder="1" applyAlignment="1">
      <alignment horizontal="center" vertical="top" wrapText="1"/>
    </xf>
    <xf numFmtId="0" fontId="5" fillId="9" borderId="7" xfId="0" applyFont="1" applyFill="1" applyBorder="1" applyAlignment="1">
      <alignment horizontal="left" vertical="top"/>
    </xf>
    <xf numFmtId="0" fontId="18" fillId="10" borderId="7" xfId="0" applyFont="1" applyFill="1" applyBorder="1" applyAlignment="1">
      <alignment horizontal="center" vertical="top" wrapText="1"/>
    </xf>
    <xf numFmtId="177" fontId="0" fillId="0" borderId="0" xfId="0" applyNumberFormat="1" applyBorder="1" applyAlignment="1">
      <alignment vertical="top"/>
    </xf>
    <xf numFmtId="177" fontId="4" fillId="0" borderId="0" xfId="0" applyNumberFormat="1" applyFont="1" applyAlignment="1">
      <alignment horizontal="left" vertical="top"/>
    </xf>
    <xf numFmtId="177" fontId="18" fillId="10" borderId="7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right" vertical="top" wrapText="1"/>
    </xf>
    <xf numFmtId="58" fontId="0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 vertical="top"/>
    </xf>
    <xf numFmtId="0" fontId="14" fillId="0" borderId="0" xfId="0" applyFont="1" applyAlignment="1">
      <alignment horizontal="left" wrapText="1"/>
    </xf>
    <xf numFmtId="0" fontId="9" fillId="0" borderId="0" xfId="0" applyFont="1" applyBorder="1" applyAlignment="1">
      <alignment horizontal="center" vertical="top"/>
    </xf>
    <xf numFmtId="0" fontId="14" fillId="0" borderId="3" xfId="49" applyFont="1" applyBorder="1" applyAlignment="1" applyProtection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58" fontId="14" fillId="0" borderId="3" xfId="0" applyNumberFormat="1" applyFont="1" applyBorder="1" applyAlignment="1">
      <alignment horizontal="center"/>
    </xf>
    <xf numFmtId="58" fontId="9" fillId="0" borderId="0" xfId="0" applyNumberFormat="1" applyFont="1" applyBorder="1" applyAlignment="1">
      <alignment horizontal="center" vertical="top"/>
    </xf>
    <xf numFmtId="58" fontId="9" fillId="0" borderId="0" xfId="0" applyNumberFormat="1" applyFont="1" applyAlignment="1">
      <alignment horizontal="left" vertical="top"/>
    </xf>
    <xf numFmtId="176" fontId="14" fillId="0" borderId="3" xfId="49" applyNumberFormat="1" applyFont="1" applyBorder="1" applyAlignment="1" applyProtection="1">
      <alignment horizontal="left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BF1DE"/>
      <rgbColor rgb="00E6E0EC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2DCDB"/>
      <rgbColor rgb="00DDD9C3"/>
      <rgbColor rgb="00FDEADA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file://eur/vn/D/D-N/_Apps/Netbas_Data/Nisprojekt/253597/01.N&#228;tanslutning/" TargetMode="External"/><Relationship Id="rId6" Type="http://schemas.openxmlformats.org/officeDocument/2006/relationships/hyperlink" Target="file://eur/vn/D/D-N/_Apps/Netbas_Data/Nisprojekt/235685/01.N&#228;tanslutning/" TargetMode="External"/><Relationship Id="rId5" Type="http://schemas.openxmlformats.org/officeDocument/2006/relationships/hyperlink" Target="../../../../DS-K/DS-KE/_department/02 Personliga mappar/DS-K/DS-KE/_department/05 N&#228;tprojekt (fd flyttar)/Arboga/Himmeta-Arboga-Kungs&#246;r/Avtal/Arboga/" TargetMode="External"/><Relationship Id="rId4" Type="http://schemas.openxmlformats.org/officeDocument/2006/relationships/hyperlink" Target="file://eur/vn/D/D-N/_Apps/Netbas_Data/Nisprojekt/218813" TargetMode="External"/><Relationship Id="rId3" Type="http://schemas.openxmlformats.org/officeDocument/2006/relationships/hyperlink" Target="../../../../DS-K/DS-KE/_department/02 Personliga mappar/DS-U/DS-UO/DS-UOT/02_all/1. Verksamhet/1. Personal/1. Omr&#229;desansvar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50"/>
  <sheetViews>
    <sheetView tabSelected="1" zoomScale="85" zoomScaleNormal="85" topLeftCell="A1311" workbookViewId="0">
      <selection activeCell="BH1334" sqref="BH1334"/>
    </sheetView>
  </sheetViews>
  <sheetFormatPr defaultColWidth="9.15238095238095" defaultRowHeight="15.75"/>
  <cols>
    <col min="1" max="1" width="10.7142857142857" style="4" customWidth="1"/>
    <col min="2" max="2" width="13.152380952381" style="7" customWidth="1"/>
    <col min="3" max="3" width="14.7142857142857" style="12" customWidth="1"/>
    <col min="4" max="4" width="42.7142857142857" style="7" customWidth="1"/>
    <col min="5" max="5" width="29.8571428571429" style="7" customWidth="1"/>
    <col min="6" max="6" width="15.1428571428571" style="7" customWidth="1"/>
    <col min="7" max="7" width="6.14285714285714" style="7" customWidth="1"/>
    <col min="8" max="8" width="10.4285714285714" style="13" customWidth="1"/>
    <col min="9" max="9" width="13" style="7" customWidth="1"/>
    <col min="10" max="10" width="11.5714285714286" style="7" customWidth="1"/>
    <col min="11" max="11" width="11" style="14" customWidth="1"/>
    <col min="12" max="12" width="10.847619047619" style="14" customWidth="1"/>
    <col min="13" max="13" width="13.2857142857143" style="14" customWidth="1"/>
    <col min="14" max="14" width="22.5714285714286" style="7" customWidth="1"/>
    <col min="15" max="15" width="22.152380952381" style="7" customWidth="1"/>
    <col min="16" max="16" width="26.5714285714286" style="15" customWidth="1"/>
    <col min="17" max="17" width="23.2857142857143" style="4" customWidth="1"/>
    <col min="18" max="18" width="8.57142857142857" style="4" customWidth="1"/>
    <col min="19" max="19" width="6" style="16" customWidth="1"/>
    <col min="20" max="20" width="6.71428571428571" style="16" customWidth="1"/>
    <col min="21" max="21" width="6.28571428571429" style="16" customWidth="1"/>
    <col min="22" max="22" width="22.2857142857143" style="4" customWidth="1"/>
    <col min="23" max="23" width="35" style="4" customWidth="1"/>
    <col min="24" max="24" width="13.4285714285714" style="7" customWidth="1"/>
    <col min="25" max="25" width="15.1428571428571" style="7" customWidth="1"/>
    <col min="26" max="26" width="14.7142857142857" style="7" customWidth="1"/>
    <col min="27" max="27" width="13" style="4" customWidth="1"/>
    <col min="28" max="28" width="11.7142857142857" style="17" customWidth="1"/>
    <col min="29" max="29" width="25.1428571428571" style="7" customWidth="1"/>
    <col min="30" max="30" width="27.152380952381" style="7" customWidth="1"/>
    <col min="31" max="31" width="18.8571428571429" style="7" customWidth="1"/>
    <col min="32" max="32" width="51.5714285714286" style="18" customWidth="1"/>
    <col min="33" max="33" width="21" style="15" customWidth="1"/>
    <col min="34" max="34" width="15.5714285714286" style="7" customWidth="1"/>
    <col min="35" max="35" width="16.1428571428571" style="19" customWidth="1"/>
    <col min="36" max="36" width="30.1428571428571" style="7" customWidth="1"/>
    <col min="37" max="37" width="36.8571428571429" style="7" customWidth="1"/>
    <col min="38" max="38" width="114.142857142857" style="20" customWidth="1"/>
    <col min="39" max="39" width="14.1428571428571" style="7" customWidth="1"/>
    <col min="40" max="40" width="15.5714285714286" style="7" customWidth="1"/>
    <col min="41" max="41" width="18.3142857142857" style="7" customWidth="1"/>
    <col min="42" max="49" width="9.14285714285714" style="7"/>
    <col min="50" max="50" width="10.8571428571429" style="7"/>
    <col min="51" max="51" width="9.14285714285714" style="7"/>
    <col min="52" max="52" width="12.8571428571429" style="7"/>
    <col min="53" max="53" width="9.14285714285714" style="7"/>
    <col min="54" max="54" width="10.8571428571429" style="21"/>
    <col min="55" max="55" width="9.14285714285714" style="7"/>
    <col min="56" max="56" width="10.8571428571429" style="21"/>
    <col min="57" max="16384" width="9.14285714285714" style="7"/>
  </cols>
  <sheetData>
    <row r="1" s="4" customFormat="1" ht="19.5" customHeight="1" spans="1:56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46" t="s">
        <v>1</v>
      </c>
      <c r="Y1" s="46"/>
      <c r="Z1" s="46"/>
      <c r="AA1" s="46"/>
      <c r="AB1" s="56"/>
      <c r="AC1" s="68" t="s">
        <v>2</v>
      </c>
      <c r="AD1" s="68"/>
      <c r="AE1" s="68"/>
      <c r="AF1" s="68"/>
      <c r="AG1" s="68"/>
      <c r="AH1" s="80"/>
      <c r="AI1" s="81" t="s">
        <v>3</v>
      </c>
      <c r="AJ1" s="82"/>
      <c r="AK1" s="104" t="s">
        <v>4</v>
      </c>
      <c r="AL1" s="105" t="s">
        <v>5</v>
      </c>
      <c r="AM1" s="106" t="s">
        <v>6</v>
      </c>
      <c r="AN1" s="106"/>
      <c r="BB1" s="114"/>
      <c r="BD1" s="114"/>
    </row>
    <row r="2" s="5" customFormat="1" ht="15" customHeight="1" spans="1:56">
      <c r="A2" s="23" t="s">
        <v>7</v>
      </c>
      <c r="B2" s="24" t="s">
        <v>7</v>
      </c>
      <c r="C2" s="25" t="s">
        <v>7</v>
      </c>
      <c r="D2" s="23" t="s">
        <v>7</v>
      </c>
      <c r="E2" s="23" t="s">
        <v>7</v>
      </c>
      <c r="F2" s="23" t="s">
        <v>7</v>
      </c>
      <c r="G2" s="24" t="s">
        <v>8</v>
      </c>
      <c r="H2" s="23" t="s">
        <v>8</v>
      </c>
      <c r="I2" s="23" t="s">
        <v>7</v>
      </c>
      <c r="J2" s="23" t="s">
        <v>7</v>
      </c>
      <c r="K2" s="39" t="s">
        <v>7</v>
      </c>
      <c r="L2" s="39" t="s">
        <v>7</v>
      </c>
      <c r="M2" s="39" t="s">
        <v>7</v>
      </c>
      <c r="N2" s="23" t="s">
        <v>9</v>
      </c>
      <c r="O2" s="23" t="s">
        <v>7</v>
      </c>
      <c r="P2" s="23" t="s">
        <v>7</v>
      </c>
      <c r="Q2" s="23" t="s">
        <v>7</v>
      </c>
      <c r="R2" s="23" t="s">
        <v>8</v>
      </c>
      <c r="S2" s="23" t="s">
        <v>8</v>
      </c>
      <c r="T2" s="23" t="s">
        <v>8</v>
      </c>
      <c r="U2" s="23" t="s">
        <v>8</v>
      </c>
      <c r="V2" s="23" t="s">
        <v>7</v>
      </c>
      <c r="W2" s="23" t="s">
        <v>7</v>
      </c>
      <c r="X2" s="47" t="s">
        <v>7</v>
      </c>
      <c r="Y2" s="57" t="s">
        <v>7</v>
      </c>
      <c r="Z2" s="57" t="s">
        <v>7</v>
      </c>
      <c r="AA2" s="57" t="s">
        <v>7</v>
      </c>
      <c r="AB2" s="58" t="s">
        <v>7</v>
      </c>
      <c r="AC2" s="69" t="s">
        <v>9</v>
      </c>
      <c r="AD2" s="70" t="s">
        <v>9</v>
      </c>
      <c r="AE2" s="70" t="s">
        <v>9</v>
      </c>
      <c r="AF2" s="71" t="s">
        <v>9</v>
      </c>
      <c r="AG2" s="83" t="s">
        <v>9</v>
      </c>
      <c r="AH2" s="84" t="s">
        <v>9</v>
      </c>
      <c r="AI2" s="85" t="s">
        <v>9</v>
      </c>
      <c r="AJ2" s="86" t="s">
        <v>9</v>
      </c>
      <c r="AK2" s="107" t="s">
        <v>9</v>
      </c>
      <c r="AL2" s="108"/>
      <c r="AM2" s="109" t="s">
        <v>10</v>
      </c>
      <c r="AN2" s="109"/>
      <c r="BB2" s="115"/>
      <c r="BD2" s="115"/>
    </row>
    <row r="3" s="6" customFormat="1" ht="110.25" spans="1:56">
      <c r="A3" s="26" t="s">
        <v>11</v>
      </c>
      <c r="B3" s="27" t="s">
        <v>12</v>
      </c>
      <c r="C3" s="28" t="s">
        <v>13</v>
      </c>
      <c r="D3" s="29" t="s">
        <v>14</v>
      </c>
      <c r="E3" s="29" t="s">
        <v>15</v>
      </c>
      <c r="F3" s="29" t="s">
        <v>16</v>
      </c>
      <c r="G3" s="35" t="s">
        <v>17</v>
      </c>
      <c r="H3" s="36" t="s">
        <v>18</v>
      </c>
      <c r="I3" s="29" t="s">
        <v>19</v>
      </c>
      <c r="J3" s="29" t="s">
        <v>20</v>
      </c>
      <c r="K3" s="40" t="s">
        <v>21</v>
      </c>
      <c r="L3" s="40" t="s">
        <v>22</v>
      </c>
      <c r="M3" s="40" t="s">
        <v>23</v>
      </c>
      <c r="N3" s="42" t="s">
        <v>24</v>
      </c>
      <c r="O3" s="26" t="s">
        <v>9</v>
      </c>
      <c r="P3" s="29" t="s">
        <v>25</v>
      </c>
      <c r="Q3" s="29" t="s">
        <v>26</v>
      </c>
      <c r="R3" s="36" t="s">
        <v>27</v>
      </c>
      <c r="S3" s="36" t="s">
        <v>28</v>
      </c>
      <c r="T3" s="36" t="s">
        <v>29</v>
      </c>
      <c r="U3" s="36" t="s">
        <v>30</v>
      </c>
      <c r="V3" s="36" t="s">
        <v>31</v>
      </c>
      <c r="W3" s="29" t="s">
        <v>32</v>
      </c>
      <c r="X3" s="48" t="s">
        <v>33</v>
      </c>
      <c r="Y3" s="59" t="s">
        <v>34</v>
      </c>
      <c r="Z3" s="60" t="s">
        <v>35</v>
      </c>
      <c r="AA3" s="61" t="s">
        <v>36</v>
      </c>
      <c r="AB3" s="62" t="s">
        <v>37</v>
      </c>
      <c r="AC3" s="1" t="s">
        <v>38</v>
      </c>
      <c r="AD3" s="1" t="s">
        <v>39</v>
      </c>
      <c r="AE3" s="1" t="s">
        <v>40</v>
      </c>
      <c r="AF3" s="72" t="s">
        <v>41</v>
      </c>
      <c r="AG3" s="72" t="s">
        <v>42</v>
      </c>
      <c r="AH3" s="87" t="s">
        <v>3</v>
      </c>
      <c r="AI3" s="88" t="s">
        <v>43</v>
      </c>
      <c r="AJ3" s="87" t="s">
        <v>44</v>
      </c>
      <c r="AK3" s="110" t="s">
        <v>45</v>
      </c>
      <c r="AL3" s="111" t="s">
        <v>46</v>
      </c>
      <c r="AM3" s="112" t="s">
        <v>47</v>
      </c>
      <c r="AN3" s="112" t="s">
        <v>48</v>
      </c>
      <c r="AO3" s="113" t="s">
        <v>49</v>
      </c>
      <c r="AP3" s="113" t="s">
        <v>50</v>
      </c>
      <c r="AQ3" s="113" t="s">
        <v>51</v>
      </c>
      <c r="AR3" s="113" t="s">
        <v>52</v>
      </c>
      <c r="AS3" s="113" t="s">
        <v>53</v>
      </c>
      <c r="AT3" s="113" t="s">
        <v>54</v>
      </c>
      <c r="AU3" s="113" t="s">
        <v>55</v>
      </c>
      <c r="AV3" s="113" t="s">
        <v>56</v>
      </c>
      <c r="AW3" s="113" t="s">
        <v>57</v>
      </c>
      <c r="AX3" s="113" t="s">
        <v>58</v>
      </c>
      <c r="AY3" s="113" t="s">
        <v>59</v>
      </c>
      <c r="AZ3" s="113" t="s">
        <v>60</v>
      </c>
      <c r="BA3" s="113" t="s">
        <v>61</v>
      </c>
      <c r="BB3" s="116" t="s">
        <v>62</v>
      </c>
      <c r="BC3" s="113" t="s">
        <v>63</v>
      </c>
      <c r="BD3" s="116" t="s">
        <v>64</v>
      </c>
    </row>
    <row r="4" s="7" customFormat="1" ht="12.75" customHeight="1" spans="1:56">
      <c r="A4" s="30" t="s">
        <v>65</v>
      </c>
      <c r="B4" s="31">
        <f ca="1" t="shared" ref="B4:B67" si="0">RANDBETWEEN(DATE(2018,1,1),DATE(2022,10,20))</f>
        <v>43818</v>
      </c>
      <c r="C4" s="32">
        <f ca="1" t="shared" ref="C4:C67" si="1">RANDBETWEEN(B4,DATE(2024,10,20))</f>
        <v>44334</v>
      </c>
      <c r="D4" s="30" t="str">
        <f t="shared" ref="D4:D67" si="2">_xlfn.CONCAT("Project ",COLUMN(D4),ROW(D4))</f>
        <v>Project 44</v>
      </c>
      <c r="E4" s="30" t="str">
        <f t="shared" ref="E4:E67" si="3">_xlfn.CONCAT("Company AB ",COLUMN(E4),ROW(E4))</f>
        <v>Company AB 54</v>
      </c>
      <c r="F4" s="30" t="str">
        <f ca="1" t="shared" ref="F4:F67" si="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Litslunda</v>
      </c>
      <c r="G4" s="37">
        <f ca="1" t="shared" ref="G4:G67" si="5">RANDBETWEEN(30,38)</f>
        <v>34</v>
      </c>
      <c r="H4" s="38" t="str">
        <f ca="1" t="shared" ref="H4:H67" si="6">CHOOSE(RANDBETWEEN(1,3),"Ja","Nej","")</f>
        <v>Nej</v>
      </c>
      <c r="I4" s="30" t="str">
        <f ca="1" t="shared" ref="I4:I67" si="7">CHOOSE(RANDBETWEEN(1,3),"Nyanslutning","Utökning","Flytt")</f>
        <v>Nyanslutning</v>
      </c>
      <c r="J4" s="30" t="str">
        <f ca="1" t="shared" ref="J4:J67" si="8">CHOOSE(RANDBETWEEN(1,2),"Produktion","Konsumtion")</f>
        <v>Konsumtion</v>
      </c>
      <c r="K4" s="41">
        <f ca="1" t="shared" ref="K4:K67" si="9">RANDBETWEEN(1,60)*10</f>
        <v>40</v>
      </c>
      <c r="L4" s="41">
        <f ca="1" t="shared" ref="L4:L67" si="10">RANDBETWEEN(1,K4)</f>
        <v>19</v>
      </c>
      <c r="M4" s="43"/>
      <c r="N4" s="30" t="str">
        <f ca="1" t="shared" ref="N4:N67" si="11">_xlfn.CONCAT(CHOOSE(RANDBETWEEN(1,4),"Anders Erikson","Erik Johanson","Sarah Anderson","Lars Johnson")," ",ROW(N4))</f>
        <v>Anders Erikson 4</v>
      </c>
      <c r="O4" s="30" t="str">
        <f ca="1" t="shared" ref="O4:O67" si="12">_xlfn.CONCAT(CHOOSE(RANDBETWEEN(1,4),"Anders Erikson","Erik Johanson","Sarah Anderson","Lars Johnson")," ",ROW(O4))</f>
        <v>Lars Johnson 4</v>
      </c>
      <c r="P4" s="30" t="str">
        <f ca="1" t="shared" ref="P4:P67" si="13">_xlfn.CONCAT(CHOOSE(RANDBETWEEN(1,4),"Anders Erikson","Erik Johanson","Sarah Anderson","Lars Johnson")," ",ROW(P4))</f>
        <v>Anders Erikson 4</v>
      </c>
      <c r="Q4" s="30" t="str">
        <f ca="1" t="shared" ref="Q4:Q67" si="14">CHOOSE(RANDBETWEEN(1,5),"5.Anslutningsavtal","4.Projekteringsavtal","6.Nätavtal","2.Reservationsavtal","1.Anslutningsmöjlighet")</f>
        <v>4.Projekteringsavtal</v>
      </c>
      <c r="R4" s="45" t="str">
        <f ca="1" t="shared" ref="R4:R67" si="15">CHOOSE(RANDBETWEEN(1,8),"Ja","","","","n","nej","?","N/A")</f>
        <v>nej</v>
      </c>
      <c r="S4" s="45" t="str">
        <f ca="1" t="shared" ref="S4:S67" si="16">CHOOSE(RANDBETWEEN(1,3),"x","","")</f>
        <v>x</v>
      </c>
      <c r="T4" s="45" t="str">
        <f ca="1" t="shared" ref="T4:T67" si="17">CHOOSE(RANDBETWEEN(1,4),"x","","","")</f>
        <v/>
      </c>
      <c r="U4" s="45"/>
      <c r="V4" s="49"/>
      <c r="W4" s="49" t="str">
        <f ca="1" t="shared" ref="W4:W67" si="18">CHOOSE(RANDBETWEEN(1,7),"Länk","","","","","Ansluts till LN 20 kV","Reservationsavtal ska tecknas")</f>
        <v/>
      </c>
      <c r="X4" s="50" t="str">
        <f ca="1" t="shared" ref="X4:X67" si="19">CHOOSE(RANDBETWEEN(1,4),"Ja","Ja","Nej","")</f>
        <v/>
      </c>
      <c r="Y4" s="63" t="str">
        <f ca="1" t="shared" ref="Y4:Y67" si="20">IF(Z4&lt;&gt;"",RANDBETWEEN(Z4,DATE(2024,10,20)),"")</f>
        <v/>
      </c>
      <c r="Z4" s="63" t="str">
        <f ca="1" t="shared" ref="Z4:Z67" si="21">IF(X4="Ja",RANDBETWEEN(C4,DATE(2024,10,20)),"")</f>
        <v/>
      </c>
      <c r="AA4" s="30"/>
      <c r="AB4" s="64" t="str">
        <f ca="1">IF(Q4="1.Anslutningsmöjlighet",IF(RAND()*10&lt;3,B4+RAND()*(EDATE(C4,1)-B4),""),"")</f>
        <v/>
      </c>
      <c r="AC4" s="73">
        <f ca="1">INDEX(Anslutningspunkt!$A$2:$A$108,RANDBETWEEN(2,108),1)</f>
        <v>30</v>
      </c>
      <c r="AD4" s="30"/>
      <c r="AE4" s="30" t="str">
        <f ca="1" t="shared" ref="AE4:AE67" si="22">CHOOSE(RANDBETWEEN(1,4),"Regionnät","Stamnät Regionnät","Stamnät","")</f>
        <v>Stamnät Regionnät</v>
      </c>
      <c r="AF4" s="74"/>
      <c r="AG4" s="89"/>
      <c r="AH4" s="50" t="str">
        <f ca="1" t="shared" ref="AH4:AH42" si="23">CHOOSE(RANDBETWEEN(1,5),"Ja","Ja","Nej","","")</f>
        <v>Ja</v>
      </c>
      <c r="AI4" s="90"/>
      <c r="AM4" s="7">
        <f ca="1">VLOOKUP(AC4,Anslutningspunkt!A:B,2,0)+RANDBETWEEN(-10000,10000)</f>
        <v>6042039.672</v>
      </c>
      <c r="AN4" s="7">
        <f ca="1">VLOOKUP(AC4,Anslutningspunkt!A:C,3,0)+RANDBETWEEN(-10000,10000)</f>
        <v>434746.438</v>
      </c>
      <c r="AP4" s="7" t="str">
        <f ca="1">I4</f>
        <v>Nyanslutning</v>
      </c>
      <c r="AQ4" s="7" t="str">
        <f ca="1">J4</f>
        <v>Konsumtion</v>
      </c>
      <c r="AX4" s="31">
        <f ca="1">IF(Q4&lt;&gt;"1.Anslutningsmöjlighet",B4+RAND()*(EDATE(C4,1)-B4),"")</f>
        <v>43858.5975952697</v>
      </c>
      <c r="AZ4" s="31">
        <f ca="1">IF(SUM(IF({"4.Projekteringsavtal","5.Anslutningsavtal","6.Nätavtal"}=Q4,1,0))&gt;0,EDATE(AX4,RANDBETWEEN(0,6)),"")</f>
        <v>43889</v>
      </c>
      <c r="BB4" s="21" t="str">
        <f ca="1">IF(SUM(IF({"5.Anslutningsavtal","6.Nätavtal"}=Q4,1,0))&gt;0,EDATE(AZ4,RANDBETWEEN(0,3)),"")</f>
        <v/>
      </c>
      <c r="BD4" s="21" t="str">
        <f ca="1">IF("6.Nätavtal"=Q4,EDATE(BB4,RANDBETWEEN(0,3)),"")</f>
        <v/>
      </c>
    </row>
    <row r="5" s="7" customFormat="1" ht="12.75" customHeight="1" spans="1:56">
      <c r="A5" s="33" t="s">
        <v>65</v>
      </c>
      <c r="B5" s="31">
        <f ca="1" t="shared" si="0"/>
        <v>44052</v>
      </c>
      <c r="C5" s="32">
        <f ca="1" t="shared" si="1"/>
        <v>44246</v>
      </c>
      <c r="D5" s="30" t="str">
        <f t="shared" si="2"/>
        <v>Project 45</v>
      </c>
      <c r="E5" s="30" t="str">
        <f t="shared" si="3"/>
        <v>Company AB 55</v>
      </c>
      <c r="F5" s="30" t="str">
        <f ca="1" t="shared" si="4"/>
        <v>Strängnäs</v>
      </c>
      <c r="G5" s="37">
        <f ca="1" t="shared" si="5"/>
        <v>33</v>
      </c>
      <c r="H5" s="38" t="str">
        <f ca="1" t="shared" si="6"/>
        <v>Ja</v>
      </c>
      <c r="I5" s="30" t="str">
        <f ca="1" t="shared" si="7"/>
        <v>Nyanslutning</v>
      </c>
      <c r="J5" s="30" t="str">
        <f ca="1" t="shared" si="8"/>
        <v>Produktion</v>
      </c>
      <c r="K5" s="41">
        <f ca="1" t="shared" si="9"/>
        <v>590</v>
      </c>
      <c r="L5" s="41">
        <f ca="1" t="shared" si="10"/>
        <v>304</v>
      </c>
      <c r="M5" s="44"/>
      <c r="N5" s="30" t="str">
        <f ca="1" t="shared" si="11"/>
        <v>Lars Johnson 5</v>
      </c>
      <c r="O5" s="30" t="str">
        <f ca="1" t="shared" si="12"/>
        <v>Sarah Anderson 5</v>
      </c>
      <c r="P5" s="30" t="str">
        <f ca="1" t="shared" si="13"/>
        <v>Erik Johanson 5</v>
      </c>
      <c r="Q5" s="30" t="str">
        <f ca="1" t="shared" si="14"/>
        <v>1.Anslutningsmöjlighet</v>
      </c>
      <c r="R5" s="45" t="str">
        <f ca="1" t="shared" si="15"/>
        <v/>
      </c>
      <c r="S5" s="45" t="str">
        <f ca="1" t="shared" si="16"/>
        <v/>
      </c>
      <c r="T5" s="45" t="str">
        <f ca="1" t="shared" si="17"/>
        <v/>
      </c>
      <c r="U5" s="16"/>
      <c r="V5" s="33"/>
      <c r="W5" s="49" t="str">
        <f ca="1" t="shared" si="18"/>
        <v/>
      </c>
      <c r="X5" s="50" t="str">
        <f ca="1" t="shared" si="19"/>
        <v>Ja</v>
      </c>
      <c r="Y5" s="63">
        <f ca="1" t="shared" si="20"/>
        <v>45324</v>
      </c>
      <c r="Z5" s="63">
        <f ca="1" t="shared" si="21"/>
        <v>45052</v>
      </c>
      <c r="AA5" s="65"/>
      <c r="AB5" s="64" t="str">
        <f ca="1" t="shared" ref="AB5:AB68" si="24">IF(Q5="1.Anslutningsmöjlighet",IF(RAND()*10&lt;3,B5+RAND()*(EDATE(C5,1)-B5),""),"")</f>
        <v/>
      </c>
      <c r="AC5" s="73">
        <f ca="1">INDEX(Anslutningspunkt!$A$2:$A$108,RANDBETWEEN(2,108),1)</f>
        <v>95</v>
      </c>
      <c r="AD5" s="30"/>
      <c r="AE5" s="30" t="str">
        <f ca="1" t="shared" si="22"/>
        <v>Regionnät</v>
      </c>
      <c r="AF5" s="75"/>
      <c r="AG5" s="91"/>
      <c r="AH5" s="50" t="str">
        <f ca="1" t="shared" si="23"/>
        <v>Nej</v>
      </c>
      <c r="AI5" s="92"/>
      <c r="AM5" s="7">
        <f ca="1">VLOOKUP(AC5,Anslutningspunkt!A:B,2,0)+RANDBETWEEN(-10000,10000)</f>
        <v>6144481.672</v>
      </c>
      <c r="AN5" s="7">
        <f ca="1">VLOOKUP(AC5,Anslutningspunkt!A:C,3,0)+RANDBETWEEN(-10000,10000)</f>
        <v>385337.438</v>
      </c>
      <c r="AP5" s="7" t="str">
        <f ca="1" t="shared" ref="AP5:AP68" si="25">I5</f>
        <v>Nyanslutning</v>
      </c>
      <c r="AQ5" s="7" t="str">
        <f ca="1" t="shared" ref="AQ5:AQ68" si="26">J5</f>
        <v>Produktion</v>
      </c>
      <c r="AX5" s="31" t="str">
        <f ca="1" t="shared" ref="AX5:AX68" si="27">IF(Q5&lt;&gt;"1.Anslutningsmöjlighet",B5+RAND()*(EDATE(C5,1)-B5),"")</f>
        <v/>
      </c>
      <c r="AZ5" s="31" t="str">
        <f ca="1">IF(SUM(IF({"4.Projekteringsavtal","5.Anslutningsavtal","6.Nätavtal"}=Q5,1,0))&gt;0,EDATE(AX5,RANDBETWEEN(0,6)),"")</f>
        <v/>
      </c>
      <c r="BB5" s="21" t="str">
        <f ca="1">IF(SUM(IF({"5.Anslutningsavtal","6.Nätavtal"}=Q5,1,0))&gt;0,EDATE(AZ5,RANDBETWEEN(0,3)),"")</f>
        <v/>
      </c>
      <c r="BD5" s="21" t="str">
        <f ca="1" t="shared" ref="BD5:BD68" si="28">IF("6.Nätavtal"=Q5,EDATE(BB5,RANDBETWEEN(0,3)),"")</f>
        <v/>
      </c>
    </row>
    <row r="6" s="7" customFormat="1" ht="12.75" customHeight="1" spans="1:56">
      <c r="A6" s="33" t="s">
        <v>65</v>
      </c>
      <c r="B6" s="31">
        <f ca="1" t="shared" si="0"/>
        <v>43201</v>
      </c>
      <c r="C6" s="32">
        <f ca="1" t="shared" si="1"/>
        <v>43986</v>
      </c>
      <c r="D6" s="30" t="str">
        <f t="shared" si="2"/>
        <v>Project 46</v>
      </c>
      <c r="E6" s="30" t="str">
        <f t="shared" si="3"/>
        <v>Company AB 56</v>
      </c>
      <c r="F6" s="30" t="str">
        <f ca="1" t="shared" si="4"/>
        <v>Sandviken</v>
      </c>
      <c r="G6" s="37">
        <f ca="1" t="shared" si="5"/>
        <v>35</v>
      </c>
      <c r="H6" s="38" t="str">
        <f ca="1" t="shared" si="6"/>
        <v>Ja</v>
      </c>
      <c r="I6" s="30" t="str">
        <f ca="1" t="shared" si="7"/>
        <v>Utökning</v>
      </c>
      <c r="J6" s="30" t="str">
        <f ca="1" t="shared" si="8"/>
        <v>Produktion</v>
      </c>
      <c r="K6" s="41">
        <f ca="1" t="shared" si="9"/>
        <v>380</v>
      </c>
      <c r="L6" s="41">
        <f ca="1" t="shared" si="10"/>
        <v>356</v>
      </c>
      <c r="M6" s="44"/>
      <c r="N6" s="30" t="str">
        <f ca="1" t="shared" si="11"/>
        <v>Erik Johanson 6</v>
      </c>
      <c r="O6" s="30" t="str">
        <f ca="1" t="shared" si="12"/>
        <v>Sarah Anderson 6</v>
      </c>
      <c r="P6" s="30" t="str">
        <f ca="1" t="shared" si="13"/>
        <v>Lars Johnson 6</v>
      </c>
      <c r="Q6" s="30" t="str">
        <f ca="1" t="shared" si="14"/>
        <v>2.Reservationsavtal</v>
      </c>
      <c r="R6" s="45" t="str">
        <f ca="1" t="shared" si="15"/>
        <v/>
      </c>
      <c r="S6" s="45" t="str">
        <f ca="1" t="shared" si="16"/>
        <v/>
      </c>
      <c r="T6" s="45" t="str">
        <f ca="1" t="shared" si="17"/>
        <v/>
      </c>
      <c r="U6" s="16"/>
      <c r="V6" s="33"/>
      <c r="W6" s="49" t="str">
        <f ca="1" t="shared" si="18"/>
        <v/>
      </c>
      <c r="X6" s="50" t="str">
        <f ca="1" t="shared" si="19"/>
        <v/>
      </c>
      <c r="Y6" s="63" t="str">
        <f ca="1" t="shared" si="20"/>
        <v/>
      </c>
      <c r="Z6" s="63" t="str">
        <f ca="1" t="shared" si="21"/>
        <v/>
      </c>
      <c r="AA6" s="65"/>
      <c r="AB6" s="64" t="str">
        <f ca="1" t="shared" si="24"/>
        <v/>
      </c>
      <c r="AC6" s="73">
        <f ca="1">INDEX(Anslutningspunkt!$A$2:$A$108,RANDBETWEEN(2,108),1)</f>
        <v>85</v>
      </c>
      <c r="AD6" s="30"/>
      <c r="AE6" s="30" t="str">
        <f ca="1" t="shared" si="22"/>
        <v/>
      </c>
      <c r="AF6" s="76"/>
      <c r="AG6" s="91"/>
      <c r="AH6" s="50" t="str">
        <f ca="1" t="shared" si="23"/>
        <v>Ja</v>
      </c>
      <c r="AI6" s="63"/>
      <c r="AM6" s="7">
        <f ca="1">VLOOKUP(AC6,Anslutningspunkt!A:B,2,0)+RANDBETWEEN(-10000,10000)</f>
        <v>6194556.672</v>
      </c>
      <c r="AN6" s="7">
        <f ca="1">VLOOKUP(AC6,Anslutningspunkt!A:C,3,0)+RANDBETWEEN(-10000,10000)</f>
        <v>353809.438</v>
      </c>
      <c r="AP6" s="7" t="str">
        <f ca="1" t="shared" si="25"/>
        <v>Utökning</v>
      </c>
      <c r="AQ6" s="7" t="str">
        <f ca="1" t="shared" si="26"/>
        <v>Produktion</v>
      </c>
      <c r="AX6" s="31">
        <f ca="1" t="shared" si="27"/>
        <v>43834.6609227361</v>
      </c>
      <c r="AZ6" s="31" t="str">
        <f ca="1">IF(SUM(IF({"4.Projekteringsavtal","5.Anslutningsavtal","6.Nätavtal"}=Q6,1,0))&gt;0,EDATE(AX6,RANDBETWEEN(0,6)),"")</f>
        <v/>
      </c>
      <c r="BB6" s="21" t="str">
        <f ca="1">IF(SUM(IF({"5.Anslutningsavtal","6.Nätavtal"}=Q6,1,0))&gt;0,EDATE(AZ6,RANDBETWEEN(0,3)),"")</f>
        <v/>
      </c>
      <c r="BD6" s="21" t="str">
        <f ca="1" t="shared" si="28"/>
        <v/>
      </c>
    </row>
    <row r="7" s="7" customFormat="1" ht="12.75" customHeight="1" spans="1:56">
      <c r="A7" s="33" t="s">
        <v>65</v>
      </c>
      <c r="B7" s="31">
        <f ca="1" t="shared" si="0"/>
        <v>44708</v>
      </c>
      <c r="C7" s="32">
        <f ca="1" t="shared" si="1"/>
        <v>45063</v>
      </c>
      <c r="D7" s="30" t="str">
        <f t="shared" si="2"/>
        <v>Project 47</v>
      </c>
      <c r="E7" s="30" t="str">
        <f t="shared" si="3"/>
        <v>Company AB 57</v>
      </c>
      <c r="F7" s="30" t="str">
        <f ca="1" t="shared" si="4"/>
        <v>Stockholm</v>
      </c>
      <c r="G7" s="37">
        <f ca="1" t="shared" si="5"/>
        <v>37</v>
      </c>
      <c r="H7" s="38" t="str">
        <f ca="1" t="shared" si="6"/>
        <v>Nej</v>
      </c>
      <c r="I7" s="30" t="str">
        <f ca="1" t="shared" si="7"/>
        <v>Flytt</v>
      </c>
      <c r="J7" s="30" t="str">
        <f ca="1" t="shared" si="8"/>
        <v>Konsumtion</v>
      </c>
      <c r="K7" s="41">
        <f ca="1" t="shared" si="9"/>
        <v>60</v>
      </c>
      <c r="L7" s="41">
        <f ca="1" t="shared" si="10"/>
        <v>58</v>
      </c>
      <c r="M7" s="41"/>
      <c r="N7" s="30" t="str">
        <f ca="1" t="shared" si="11"/>
        <v>Sarah Anderson 7</v>
      </c>
      <c r="O7" s="30" t="str">
        <f ca="1" t="shared" si="12"/>
        <v>Erik Johanson 7</v>
      </c>
      <c r="P7" s="30" t="str">
        <f ca="1" t="shared" si="13"/>
        <v>Erik Johanson 7</v>
      </c>
      <c r="Q7" s="30" t="str">
        <f ca="1" t="shared" si="14"/>
        <v>1.Anslutningsmöjlighet</v>
      </c>
      <c r="R7" s="45" t="str">
        <f ca="1" t="shared" si="15"/>
        <v/>
      </c>
      <c r="S7" s="45" t="str">
        <f ca="1" t="shared" si="16"/>
        <v>x</v>
      </c>
      <c r="T7" s="45" t="str">
        <f ca="1" t="shared" si="17"/>
        <v/>
      </c>
      <c r="U7" s="51"/>
      <c r="V7" s="33"/>
      <c r="W7" s="49" t="str">
        <f ca="1" t="shared" si="18"/>
        <v/>
      </c>
      <c r="X7" s="50" t="str">
        <f ca="1" t="shared" si="19"/>
        <v>Ja</v>
      </c>
      <c r="Y7" s="63">
        <f ca="1" t="shared" si="20"/>
        <v>45402</v>
      </c>
      <c r="Z7" s="63">
        <f ca="1" t="shared" si="21"/>
        <v>45270</v>
      </c>
      <c r="AA7" s="33"/>
      <c r="AB7" s="64" t="str">
        <f ca="1" t="shared" si="24"/>
        <v/>
      </c>
      <c r="AC7" s="73">
        <f ca="1">INDEX(Anslutningspunkt!$A$2:$A$108,RANDBETWEEN(2,108),1)</f>
        <v>40</v>
      </c>
      <c r="AD7" s="30"/>
      <c r="AE7" s="30" t="str">
        <f ca="1" t="shared" si="22"/>
        <v>Regionnät</v>
      </c>
      <c r="AF7" s="75"/>
      <c r="AG7" s="91"/>
      <c r="AH7" s="50" t="str">
        <f ca="1" t="shared" si="23"/>
        <v/>
      </c>
      <c r="AI7" s="92"/>
      <c r="AM7" s="7">
        <f ca="1">VLOOKUP(AC7,Anslutningspunkt!A:B,2,0)+RANDBETWEEN(-10000,10000)</f>
        <v>6146588.672</v>
      </c>
      <c r="AN7" s="7">
        <f ca="1">VLOOKUP(AC7,Anslutningspunkt!A:C,3,0)+RANDBETWEEN(-10000,10000)</f>
        <v>368510.438</v>
      </c>
      <c r="AP7" s="7" t="str">
        <f ca="1" t="shared" si="25"/>
        <v>Flytt</v>
      </c>
      <c r="AQ7" s="7" t="str">
        <f ca="1" t="shared" si="26"/>
        <v>Konsumtion</v>
      </c>
      <c r="AX7" s="31" t="str">
        <f ca="1" t="shared" si="27"/>
        <v/>
      </c>
      <c r="AZ7" s="31" t="str">
        <f ca="1">IF(SUM(IF({"4.Projekteringsavtal","5.Anslutningsavtal","6.Nätavtal"}=Q7,1,0))&gt;0,EDATE(AX7,RANDBETWEEN(0,6)),"")</f>
        <v/>
      </c>
      <c r="BB7" s="21" t="str">
        <f ca="1">IF(SUM(IF({"5.Anslutningsavtal","6.Nätavtal"}=Q7,1,0))&gt;0,EDATE(AZ7,RANDBETWEEN(0,3)),"")</f>
        <v/>
      </c>
      <c r="BD7" s="21" t="str">
        <f ca="1" t="shared" si="28"/>
        <v/>
      </c>
    </row>
    <row r="8" s="7" customFormat="1" ht="12.75" customHeight="1" spans="1:56">
      <c r="A8" s="33" t="s">
        <v>65</v>
      </c>
      <c r="B8" s="31">
        <f ca="1" t="shared" si="0"/>
        <v>43523</v>
      </c>
      <c r="C8" s="32">
        <f ca="1" t="shared" si="1"/>
        <v>45172</v>
      </c>
      <c r="D8" s="30" t="str">
        <f t="shared" si="2"/>
        <v>Project 48</v>
      </c>
      <c r="E8" s="30" t="str">
        <f t="shared" si="3"/>
        <v>Company AB 58</v>
      </c>
      <c r="F8" s="30" t="str">
        <f ca="1" t="shared" si="4"/>
        <v>Nacka</v>
      </c>
      <c r="G8" s="37">
        <f ca="1" t="shared" si="5"/>
        <v>32</v>
      </c>
      <c r="H8" s="38" t="str">
        <f ca="1" t="shared" si="6"/>
        <v>Ja</v>
      </c>
      <c r="I8" s="30" t="str">
        <f ca="1" t="shared" si="7"/>
        <v>Flytt</v>
      </c>
      <c r="J8" s="30" t="str">
        <f ca="1" t="shared" si="8"/>
        <v>Konsumtion</v>
      </c>
      <c r="K8" s="41">
        <f ca="1" t="shared" si="9"/>
        <v>80</v>
      </c>
      <c r="L8" s="41">
        <f ca="1" t="shared" si="10"/>
        <v>23</v>
      </c>
      <c r="M8" s="44"/>
      <c r="N8" s="30" t="str">
        <f ca="1" t="shared" si="11"/>
        <v>Sarah Anderson 8</v>
      </c>
      <c r="O8" s="30" t="str">
        <f ca="1" t="shared" si="12"/>
        <v>Sarah Anderson 8</v>
      </c>
      <c r="P8" s="30" t="str">
        <f ca="1" t="shared" si="13"/>
        <v>Erik Johanson 8</v>
      </c>
      <c r="Q8" s="30" t="str">
        <f ca="1" t="shared" si="14"/>
        <v>6.Nätavtal</v>
      </c>
      <c r="R8" s="45" t="str">
        <f ca="1" t="shared" si="15"/>
        <v>Ja</v>
      </c>
      <c r="S8" s="45" t="str">
        <f ca="1" t="shared" si="16"/>
        <v/>
      </c>
      <c r="T8" s="45" t="str">
        <f ca="1" t="shared" si="17"/>
        <v/>
      </c>
      <c r="U8" s="16"/>
      <c r="V8" s="33"/>
      <c r="W8" s="49" t="str">
        <f ca="1" t="shared" si="18"/>
        <v/>
      </c>
      <c r="X8" s="50" t="str">
        <f ca="1" t="shared" si="19"/>
        <v>Ja</v>
      </c>
      <c r="Y8" s="63">
        <f ca="1" t="shared" si="20"/>
        <v>45445</v>
      </c>
      <c r="Z8" s="63">
        <f ca="1" t="shared" si="21"/>
        <v>45379</v>
      </c>
      <c r="AA8" s="65"/>
      <c r="AB8" s="64" t="str">
        <f ca="1" t="shared" si="24"/>
        <v/>
      </c>
      <c r="AC8" s="73">
        <f ca="1">INDEX(Anslutningspunkt!$A$2:$A$108,RANDBETWEEN(2,108),1)</f>
        <v>63</v>
      </c>
      <c r="AD8" s="30"/>
      <c r="AE8" s="30" t="str">
        <f ca="1" t="shared" si="22"/>
        <v>Regionnät</v>
      </c>
      <c r="AF8" s="75"/>
      <c r="AG8" s="91"/>
      <c r="AH8" s="50" t="str">
        <f ca="1" t="shared" si="23"/>
        <v>Ja</v>
      </c>
      <c r="AI8" s="92"/>
      <c r="AM8" s="7">
        <f ca="1">VLOOKUP(AC8,Anslutningspunkt!A:B,2,0)+RANDBETWEEN(-10000,10000)</f>
        <v>6164635.672</v>
      </c>
      <c r="AN8" s="7">
        <f ca="1">VLOOKUP(AC8,Anslutningspunkt!A:C,3,0)+RANDBETWEEN(-10000,10000)</f>
        <v>397164.438</v>
      </c>
      <c r="AP8" s="7" t="str">
        <f ca="1" t="shared" si="25"/>
        <v>Flytt</v>
      </c>
      <c r="AQ8" s="7" t="str">
        <f ca="1" t="shared" si="26"/>
        <v>Konsumtion</v>
      </c>
      <c r="AX8" s="31">
        <f ca="1" t="shared" si="27"/>
        <v>43751.9871695765</v>
      </c>
      <c r="AZ8" s="31">
        <f ca="1">IF(SUM(IF({"4.Projekteringsavtal","5.Anslutningsavtal","6.Nätavtal"}=Q8,1,0))&gt;0,EDATE(AX8,RANDBETWEEN(0,6)),"")</f>
        <v>43843</v>
      </c>
      <c r="BB8" s="21">
        <f ca="1">IF(SUM(IF({"5.Anslutningsavtal","6.Nätavtal"}=Q8,1,0))&gt;0,EDATE(AZ8,RANDBETWEEN(0,3)),"")</f>
        <v>43874</v>
      </c>
      <c r="BD8" s="21">
        <f ca="1" t="shared" si="28"/>
        <v>43934</v>
      </c>
    </row>
    <row r="9" s="7" customFormat="1" ht="12.75" customHeight="1" spans="1:56">
      <c r="A9" s="33" t="s">
        <v>65</v>
      </c>
      <c r="B9" s="31">
        <f ca="1" t="shared" si="0"/>
        <v>43648</v>
      </c>
      <c r="C9" s="32">
        <f ca="1" t="shared" si="1"/>
        <v>44308</v>
      </c>
      <c r="D9" s="30" t="str">
        <f t="shared" si="2"/>
        <v>Project 49</v>
      </c>
      <c r="E9" s="30" t="str">
        <f t="shared" si="3"/>
        <v>Company AB 59</v>
      </c>
      <c r="F9" s="30" t="str">
        <f ca="1" t="shared" si="4"/>
        <v>Vingåker</v>
      </c>
      <c r="G9" s="37">
        <f ca="1" t="shared" si="5"/>
        <v>36</v>
      </c>
      <c r="H9" s="38" t="str">
        <f ca="1" t="shared" si="6"/>
        <v>Ja</v>
      </c>
      <c r="I9" s="30" t="str">
        <f ca="1" t="shared" si="7"/>
        <v>Utökning</v>
      </c>
      <c r="J9" s="30" t="str">
        <f ca="1" t="shared" si="8"/>
        <v>Produktion</v>
      </c>
      <c r="K9" s="41">
        <f ca="1" t="shared" si="9"/>
        <v>150</v>
      </c>
      <c r="L9" s="41">
        <f ca="1" t="shared" si="10"/>
        <v>33</v>
      </c>
      <c r="M9" s="41"/>
      <c r="N9" s="30" t="str">
        <f ca="1" t="shared" si="11"/>
        <v>Erik Johanson 9</v>
      </c>
      <c r="O9" s="30" t="str">
        <f ca="1" t="shared" si="12"/>
        <v>Erik Johanson 9</v>
      </c>
      <c r="P9" s="30" t="str">
        <f ca="1" t="shared" si="13"/>
        <v>Anders Erikson 9</v>
      </c>
      <c r="Q9" s="30" t="str">
        <f ca="1" t="shared" si="14"/>
        <v>4.Projekteringsavtal</v>
      </c>
      <c r="R9" s="45" t="str">
        <f ca="1" t="shared" si="15"/>
        <v/>
      </c>
      <c r="S9" s="45" t="str">
        <f ca="1" t="shared" si="16"/>
        <v/>
      </c>
      <c r="T9" s="45" t="str">
        <f ca="1" t="shared" si="17"/>
        <v/>
      </c>
      <c r="U9" s="51"/>
      <c r="V9" s="33"/>
      <c r="W9" s="49" t="str">
        <f ca="1" t="shared" si="18"/>
        <v>Länk</v>
      </c>
      <c r="X9" s="50" t="str">
        <f ca="1" t="shared" si="19"/>
        <v/>
      </c>
      <c r="Y9" s="63" t="str">
        <f ca="1" t="shared" si="20"/>
        <v/>
      </c>
      <c r="Z9" s="63" t="str">
        <f ca="1" t="shared" si="21"/>
        <v/>
      </c>
      <c r="AA9" s="66"/>
      <c r="AB9" s="64" t="str">
        <f ca="1" t="shared" si="24"/>
        <v/>
      </c>
      <c r="AC9" s="73">
        <f ca="1">INDEX(Anslutningspunkt!$A$2:$A$108,RANDBETWEEN(2,108),1)</f>
        <v>102</v>
      </c>
      <c r="AD9" s="30"/>
      <c r="AE9" s="30" t="str">
        <f ca="1" t="shared" si="22"/>
        <v>Stamnät Regionnät</v>
      </c>
      <c r="AF9" s="76"/>
      <c r="AG9" s="91"/>
      <c r="AH9" s="50" t="str">
        <f ca="1" t="shared" si="23"/>
        <v/>
      </c>
      <c r="AI9" s="63"/>
      <c r="AM9" s="7">
        <f ca="1">VLOOKUP(AC9,Anslutningspunkt!A:B,2,0)+RANDBETWEEN(-10000,10000)</f>
        <v>6055559.672</v>
      </c>
      <c r="AN9" s="7">
        <f ca="1">VLOOKUP(AC9,Anslutningspunkt!A:C,3,0)+RANDBETWEEN(-10000,10000)</f>
        <v>322759.438</v>
      </c>
      <c r="AP9" s="7" t="str">
        <f ca="1" t="shared" si="25"/>
        <v>Utökning</v>
      </c>
      <c r="AQ9" s="7" t="str">
        <f ca="1" t="shared" si="26"/>
        <v>Produktion</v>
      </c>
      <c r="AX9" s="31">
        <f ca="1" t="shared" si="27"/>
        <v>43959.9370641665</v>
      </c>
      <c r="AZ9" s="31">
        <f ca="1">IF(SUM(IF({"4.Projekteringsavtal","5.Anslutningsavtal","6.Nätavtal"}=Q9,1,0))&gt;0,EDATE(AX9,RANDBETWEEN(0,6)),"")</f>
        <v>44112</v>
      </c>
      <c r="BB9" s="21" t="str">
        <f ca="1">IF(SUM(IF({"5.Anslutningsavtal","6.Nätavtal"}=Q9,1,0))&gt;0,EDATE(AZ9,RANDBETWEEN(0,3)),"")</f>
        <v/>
      </c>
      <c r="BD9" s="21" t="str">
        <f ca="1" t="shared" si="28"/>
        <v/>
      </c>
    </row>
    <row r="10" s="7" customFormat="1" ht="12.75" customHeight="1" spans="1:56">
      <c r="A10" s="33" t="s">
        <v>65</v>
      </c>
      <c r="B10" s="31">
        <f ca="1" t="shared" si="0"/>
        <v>44630</v>
      </c>
      <c r="C10" s="32">
        <f ca="1" t="shared" si="1"/>
        <v>45267</v>
      </c>
      <c r="D10" s="30" t="str">
        <f t="shared" si="2"/>
        <v>Project 410</v>
      </c>
      <c r="E10" s="30" t="str">
        <f t="shared" si="3"/>
        <v>Company AB 510</v>
      </c>
      <c r="F10" s="30" t="str">
        <f ca="1" t="shared" si="4"/>
        <v>Äkers Styckebruk</v>
      </c>
      <c r="G10" s="37">
        <f ca="1" t="shared" si="5"/>
        <v>36</v>
      </c>
      <c r="H10" s="38" t="str">
        <f ca="1" t="shared" si="6"/>
        <v>Ja</v>
      </c>
      <c r="I10" s="30" t="str">
        <f ca="1" t="shared" si="7"/>
        <v>Nyanslutning</v>
      </c>
      <c r="J10" s="30" t="str">
        <f ca="1" t="shared" si="8"/>
        <v>Produktion</v>
      </c>
      <c r="K10" s="41">
        <f ca="1" t="shared" si="9"/>
        <v>10</v>
      </c>
      <c r="L10" s="41">
        <f ca="1" t="shared" si="10"/>
        <v>10</v>
      </c>
      <c r="M10" s="41"/>
      <c r="N10" s="30" t="str">
        <f ca="1" t="shared" si="11"/>
        <v>Erik Johanson 10</v>
      </c>
      <c r="O10" s="30" t="str">
        <f ca="1" t="shared" si="12"/>
        <v>Anders Erikson 10</v>
      </c>
      <c r="P10" s="30" t="str">
        <f ca="1" t="shared" si="13"/>
        <v>Erik Johanson 10</v>
      </c>
      <c r="Q10" s="30" t="str">
        <f ca="1" t="shared" si="14"/>
        <v>1.Anslutningsmöjlighet</v>
      </c>
      <c r="R10" s="45" t="str">
        <f ca="1" t="shared" si="15"/>
        <v>Ja</v>
      </c>
      <c r="S10" s="45" t="str">
        <f ca="1" t="shared" si="16"/>
        <v>x</v>
      </c>
      <c r="T10" s="45" t="str">
        <f ca="1" t="shared" si="17"/>
        <v/>
      </c>
      <c r="U10" s="51"/>
      <c r="V10" s="33"/>
      <c r="W10" s="49" t="str">
        <f ca="1" t="shared" si="18"/>
        <v/>
      </c>
      <c r="X10" s="50" t="str">
        <f ca="1" t="shared" si="19"/>
        <v/>
      </c>
      <c r="Y10" s="63" t="str">
        <f ca="1" t="shared" si="20"/>
        <v/>
      </c>
      <c r="Z10" s="63" t="str">
        <f ca="1" t="shared" si="21"/>
        <v/>
      </c>
      <c r="AA10" s="33"/>
      <c r="AB10" s="64" t="str">
        <f ca="1" t="shared" si="24"/>
        <v/>
      </c>
      <c r="AC10" s="73">
        <f ca="1">INDEX(Anslutningspunkt!$A$2:$A$108,RANDBETWEEN(2,108),1)</f>
        <v>47</v>
      </c>
      <c r="AD10" s="30"/>
      <c r="AE10" s="30" t="str">
        <f ca="1" t="shared" si="22"/>
        <v/>
      </c>
      <c r="AF10" s="75"/>
      <c r="AG10" s="91"/>
      <c r="AH10" s="50" t="str">
        <f ca="1" t="shared" si="23"/>
        <v/>
      </c>
      <c r="AI10" s="92"/>
      <c r="AM10" s="7">
        <f ca="1">VLOOKUP(AC10,Anslutningspunkt!A:B,2,0)+RANDBETWEEN(-10000,10000)</f>
        <v>6028813.672</v>
      </c>
      <c r="AN10" s="7">
        <f ca="1">VLOOKUP(AC10,Anslutningspunkt!A:C,3,0)+RANDBETWEEN(-10000,10000)</f>
        <v>437740.438</v>
      </c>
      <c r="AP10" s="7" t="str">
        <f ca="1" t="shared" si="25"/>
        <v>Nyanslutning</v>
      </c>
      <c r="AQ10" s="7" t="str">
        <f ca="1" t="shared" si="26"/>
        <v>Produktion</v>
      </c>
      <c r="AX10" s="31" t="str">
        <f ca="1" t="shared" si="27"/>
        <v/>
      </c>
      <c r="AZ10" s="31" t="str">
        <f ca="1">IF(SUM(IF({"4.Projekteringsavtal","5.Anslutningsavtal","6.Nätavtal"}=Q10,1,0))&gt;0,EDATE(AX10,RANDBETWEEN(0,6)),"")</f>
        <v/>
      </c>
      <c r="BB10" s="21" t="str">
        <f ca="1">IF(SUM(IF({"5.Anslutningsavtal","6.Nätavtal"}=Q10,1,0))&gt;0,EDATE(AZ10,RANDBETWEEN(0,3)),"")</f>
        <v/>
      </c>
      <c r="BD10" s="21" t="str">
        <f ca="1" t="shared" si="28"/>
        <v/>
      </c>
    </row>
    <row r="11" s="8" customFormat="1" ht="12.75" customHeight="1" spans="1:16384">
      <c r="A11" s="33" t="s">
        <v>65</v>
      </c>
      <c r="B11" s="31">
        <f ca="1" t="shared" si="0"/>
        <v>44536</v>
      </c>
      <c r="C11" s="32">
        <f ca="1" t="shared" si="1"/>
        <v>44879</v>
      </c>
      <c r="D11" s="30" t="str">
        <f t="shared" si="2"/>
        <v>Project 411</v>
      </c>
      <c r="E11" s="30" t="str">
        <f t="shared" si="3"/>
        <v>Company AB 511</v>
      </c>
      <c r="F11" s="30" t="str">
        <f ca="1" t="shared" si="4"/>
        <v>Arboga</v>
      </c>
      <c r="G11" s="37">
        <f ca="1" t="shared" si="5"/>
        <v>37</v>
      </c>
      <c r="H11" s="38" t="str">
        <f ca="1" t="shared" si="6"/>
        <v>Nej</v>
      </c>
      <c r="I11" s="30" t="str">
        <f ca="1" t="shared" si="7"/>
        <v>Nyanslutning</v>
      </c>
      <c r="J11" s="30" t="str">
        <f ca="1" t="shared" si="8"/>
        <v>Produktion</v>
      </c>
      <c r="K11" s="41">
        <f ca="1" t="shared" si="9"/>
        <v>350</v>
      </c>
      <c r="L11" s="41">
        <f ca="1" t="shared" si="10"/>
        <v>36</v>
      </c>
      <c r="M11" s="41"/>
      <c r="N11" s="30" t="str">
        <f ca="1" t="shared" si="11"/>
        <v>Sarah Anderson 11</v>
      </c>
      <c r="O11" s="30" t="str">
        <f ca="1" t="shared" si="12"/>
        <v>Erik Johanson 11</v>
      </c>
      <c r="P11" s="30" t="str">
        <f ca="1" t="shared" si="13"/>
        <v>Anders Erikson 11</v>
      </c>
      <c r="Q11" s="30" t="str">
        <f ca="1" t="shared" si="14"/>
        <v>6.Nätavtal</v>
      </c>
      <c r="R11" s="45" t="str">
        <f ca="1" t="shared" si="15"/>
        <v>N/A</v>
      </c>
      <c r="S11" s="45" t="str">
        <f ca="1" t="shared" si="16"/>
        <v/>
      </c>
      <c r="T11" s="45" t="str">
        <f ca="1" t="shared" si="17"/>
        <v>x</v>
      </c>
      <c r="U11" s="51"/>
      <c r="V11" s="33"/>
      <c r="W11" s="49" t="str">
        <f ca="1" t="shared" si="18"/>
        <v/>
      </c>
      <c r="X11" s="50" t="str">
        <f ca="1" t="shared" si="19"/>
        <v>Ja</v>
      </c>
      <c r="Y11" s="63">
        <f ca="1" t="shared" si="20"/>
        <v>45239</v>
      </c>
      <c r="Z11" s="63">
        <f ca="1" t="shared" si="21"/>
        <v>45139</v>
      </c>
      <c r="AA11" s="66"/>
      <c r="AB11" s="64" t="str">
        <f ca="1" t="shared" si="24"/>
        <v/>
      </c>
      <c r="AC11" s="73">
        <f ca="1">INDEX(Anslutningspunkt!$A$2:$A$108,RANDBETWEEN(2,108),1)</f>
        <v>75</v>
      </c>
      <c r="AD11" s="30"/>
      <c r="AE11" s="30" t="str">
        <f ca="1" t="shared" si="22"/>
        <v>Stamnät</v>
      </c>
      <c r="AF11" s="75"/>
      <c r="AG11" s="93"/>
      <c r="AH11" s="50" t="str">
        <f ca="1" t="shared" si="23"/>
        <v/>
      </c>
      <c r="AI11" s="92"/>
      <c r="AM11" s="7">
        <f ca="1">VLOOKUP(AC11,Anslutningspunkt!A:B,2,0)+RANDBETWEEN(-10000,10000)</f>
        <v>6173377.672</v>
      </c>
      <c r="AN11" s="7">
        <f ca="1">VLOOKUP(AC11,Anslutningspunkt!A:C,3,0)+RANDBETWEEN(-10000,10000)</f>
        <v>407872.438</v>
      </c>
      <c r="AO11" s="7"/>
      <c r="AP11" s="7" t="str">
        <f ca="1" t="shared" si="25"/>
        <v>Nyanslutning</v>
      </c>
      <c r="AQ11" s="7" t="str">
        <f ca="1" t="shared" si="26"/>
        <v>Produktion</v>
      </c>
      <c r="AR11" s="7"/>
      <c r="AS11" s="7"/>
      <c r="AT11" s="7"/>
      <c r="AU11" s="7"/>
      <c r="AV11" s="7"/>
      <c r="AW11" s="7"/>
      <c r="AX11" s="31">
        <f ca="1" t="shared" si="27"/>
        <v>44884.4650370748</v>
      </c>
      <c r="AY11" s="7"/>
      <c r="AZ11" s="31">
        <f ca="1">IF(SUM(IF({"4.Projekteringsavtal","5.Anslutningsavtal","6.Nätavtal"}=Q11,1,0))&gt;0,EDATE(AX11,RANDBETWEEN(0,6)),"")</f>
        <v>44945</v>
      </c>
      <c r="BA11" s="7"/>
      <c r="BB11" s="21">
        <f ca="1">IF(SUM(IF({"5.Anslutningsavtal","6.Nätavtal"}=Q11,1,0))&gt;0,EDATE(AZ11,RANDBETWEEN(0,3)),"")</f>
        <v>44976</v>
      </c>
      <c r="BC11" s="7"/>
      <c r="BD11" s="21">
        <f ca="1" t="shared" si="28"/>
        <v>44976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="7" customFormat="1" ht="12.75" customHeight="1" spans="1:56">
      <c r="A12" s="33" t="s">
        <v>65</v>
      </c>
      <c r="B12" s="31">
        <f ca="1" t="shared" si="0"/>
        <v>43557</v>
      </c>
      <c r="C12" s="32">
        <f ca="1" t="shared" si="1"/>
        <v>45555</v>
      </c>
      <c r="D12" s="30" t="str">
        <f t="shared" si="2"/>
        <v>Project 412</v>
      </c>
      <c r="E12" s="30" t="str">
        <f t="shared" si="3"/>
        <v>Company AB 512</v>
      </c>
      <c r="F12" s="30" t="str">
        <f ca="1" t="shared" si="4"/>
        <v>Österåker</v>
      </c>
      <c r="G12" s="37">
        <f ca="1" t="shared" si="5"/>
        <v>33</v>
      </c>
      <c r="H12" s="38" t="str">
        <f ca="1" t="shared" si="6"/>
        <v>Nej</v>
      </c>
      <c r="I12" s="30" t="str">
        <f ca="1" t="shared" si="7"/>
        <v>Utökning</v>
      </c>
      <c r="J12" s="30" t="str">
        <f ca="1" t="shared" si="8"/>
        <v>Produktion</v>
      </c>
      <c r="K12" s="41">
        <f ca="1" t="shared" si="9"/>
        <v>260</v>
      </c>
      <c r="L12" s="41">
        <f ca="1" t="shared" si="10"/>
        <v>95</v>
      </c>
      <c r="M12" s="41"/>
      <c r="N12" s="30" t="str">
        <f ca="1" t="shared" si="11"/>
        <v>Sarah Anderson 12</v>
      </c>
      <c r="O12" s="30" t="str">
        <f ca="1" t="shared" si="12"/>
        <v>Lars Johnson 12</v>
      </c>
      <c r="P12" s="30" t="str">
        <f ca="1" t="shared" si="13"/>
        <v>Anders Erikson 12</v>
      </c>
      <c r="Q12" s="30" t="str">
        <f ca="1" t="shared" si="14"/>
        <v>5.Anslutningsavtal</v>
      </c>
      <c r="R12" s="45" t="str">
        <f ca="1" t="shared" si="15"/>
        <v>Ja</v>
      </c>
      <c r="S12" s="45" t="str">
        <f ca="1" t="shared" si="16"/>
        <v>x</v>
      </c>
      <c r="T12" s="45" t="str">
        <f ca="1" t="shared" si="17"/>
        <v/>
      </c>
      <c r="U12" s="52"/>
      <c r="V12" s="53"/>
      <c r="W12" s="49" t="str">
        <f ca="1" t="shared" si="18"/>
        <v/>
      </c>
      <c r="X12" s="50" t="str">
        <f ca="1" t="shared" si="19"/>
        <v>Nej</v>
      </c>
      <c r="Y12" s="63" t="str">
        <f ca="1" t="shared" si="20"/>
        <v/>
      </c>
      <c r="Z12" s="63" t="str">
        <f ca="1" t="shared" si="21"/>
        <v/>
      </c>
      <c r="AA12" s="33"/>
      <c r="AB12" s="64" t="str">
        <f ca="1" t="shared" si="24"/>
        <v/>
      </c>
      <c r="AC12" s="73">
        <f ca="1">INDEX(Anslutningspunkt!$A$2:$A$108,RANDBETWEEN(2,108),1)</f>
        <v>96</v>
      </c>
      <c r="AD12" s="30"/>
      <c r="AE12" s="30" t="str">
        <f ca="1" t="shared" si="22"/>
        <v>Regionnät</v>
      </c>
      <c r="AF12" s="76"/>
      <c r="AG12" s="93"/>
      <c r="AH12" s="50" t="str">
        <f ca="1" t="shared" si="23"/>
        <v>Ja</v>
      </c>
      <c r="AI12" s="63"/>
      <c r="AM12" s="7">
        <f ca="1">VLOOKUP(AC12,Anslutningspunkt!A:B,2,0)+RANDBETWEEN(-10000,10000)</f>
        <v>6079986.672</v>
      </c>
      <c r="AN12" s="7">
        <f ca="1">VLOOKUP(AC12,Anslutningspunkt!A:C,3,0)+RANDBETWEEN(-10000,10000)</f>
        <v>360429.438</v>
      </c>
      <c r="AP12" s="7" t="str">
        <f ca="1" t="shared" si="25"/>
        <v>Utökning</v>
      </c>
      <c r="AQ12" s="7" t="str">
        <f ca="1" t="shared" si="26"/>
        <v>Produktion</v>
      </c>
      <c r="AX12" s="31">
        <f ca="1" t="shared" si="27"/>
        <v>45344.355189488</v>
      </c>
      <c r="AZ12" s="31">
        <f ca="1">IF(SUM(IF({"4.Projekteringsavtal","5.Anslutningsavtal","6.Nätavtal"}=Q12,1,0))&gt;0,EDATE(AX12,RANDBETWEEN(0,6)),"")</f>
        <v>45373</v>
      </c>
      <c r="BB12" s="21">
        <f ca="1">IF(SUM(IF({"5.Anslutningsavtal","6.Nätavtal"}=Q12,1,0))&gt;0,EDATE(AZ12,RANDBETWEEN(0,3)),"")</f>
        <v>45434</v>
      </c>
      <c r="BD12" s="21" t="str">
        <f ca="1" t="shared" si="28"/>
        <v/>
      </c>
    </row>
    <row r="13" s="7" customFormat="1" ht="12.75" customHeight="1" spans="1:56">
      <c r="A13" s="33" t="s">
        <v>65</v>
      </c>
      <c r="B13" s="31">
        <f ca="1" t="shared" si="0"/>
        <v>43278</v>
      </c>
      <c r="C13" s="32">
        <f ca="1" t="shared" si="1"/>
        <v>45279</v>
      </c>
      <c r="D13" s="30" t="str">
        <f t="shared" si="2"/>
        <v>Project 413</v>
      </c>
      <c r="E13" s="30" t="str">
        <f t="shared" si="3"/>
        <v>Company AB 513</v>
      </c>
      <c r="F13" s="30" t="str">
        <f ca="1" t="shared" si="4"/>
        <v>Kungsör</v>
      </c>
      <c r="G13" s="37">
        <f ca="1" t="shared" si="5"/>
        <v>36</v>
      </c>
      <c r="H13" s="38" t="str">
        <f ca="1" t="shared" si="6"/>
        <v>Ja</v>
      </c>
      <c r="I13" s="30" t="str">
        <f ca="1" t="shared" si="7"/>
        <v>Nyanslutning</v>
      </c>
      <c r="J13" s="30" t="str">
        <f ca="1" t="shared" si="8"/>
        <v>Produktion</v>
      </c>
      <c r="K13" s="41">
        <f ca="1" t="shared" si="9"/>
        <v>480</v>
      </c>
      <c r="L13" s="41">
        <f ca="1" t="shared" si="10"/>
        <v>440</v>
      </c>
      <c r="M13" s="41"/>
      <c r="N13" s="30" t="str">
        <f ca="1" t="shared" si="11"/>
        <v>Anders Erikson 13</v>
      </c>
      <c r="O13" s="30" t="str">
        <f ca="1" t="shared" si="12"/>
        <v>Erik Johanson 13</v>
      </c>
      <c r="P13" s="30" t="str">
        <f ca="1" t="shared" si="13"/>
        <v>Anders Erikson 13</v>
      </c>
      <c r="Q13" s="30" t="str">
        <f ca="1" t="shared" si="14"/>
        <v>5.Anslutningsavtal</v>
      </c>
      <c r="R13" s="45" t="str">
        <f ca="1" t="shared" si="15"/>
        <v>n</v>
      </c>
      <c r="S13" s="45" t="str">
        <f ca="1" t="shared" si="16"/>
        <v/>
      </c>
      <c r="T13" s="45" t="str">
        <f ca="1" t="shared" si="17"/>
        <v>x</v>
      </c>
      <c r="U13" s="54"/>
      <c r="V13" s="55"/>
      <c r="W13" s="49" t="str">
        <f ca="1" t="shared" si="18"/>
        <v/>
      </c>
      <c r="X13" s="50" t="str">
        <f ca="1" t="shared" si="19"/>
        <v>Ja</v>
      </c>
      <c r="Y13" s="63">
        <f ca="1" t="shared" si="20"/>
        <v>45347</v>
      </c>
      <c r="Z13" s="63">
        <f ca="1" t="shared" si="21"/>
        <v>45346</v>
      </c>
      <c r="AA13" s="33"/>
      <c r="AB13" s="64" t="str">
        <f ca="1" t="shared" si="24"/>
        <v/>
      </c>
      <c r="AC13" s="73">
        <f ca="1">INDEX(Anslutningspunkt!$A$2:$A$108,RANDBETWEEN(2,108),1)</f>
        <v>92</v>
      </c>
      <c r="AD13" s="30"/>
      <c r="AE13" s="30" t="str">
        <f ca="1" t="shared" si="22"/>
        <v>Regionnät</v>
      </c>
      <c r="AF13" s="75"/>
      <c r="AG13" s="93"/>
      <c r="AH13" s="50" t="str">
        <f ca="1" t="shared" si="23"/>
        <v/>
      </c>
      <c r="AI13" s="92"/>
      <c r="AM13" s="7">
        <f ca="1">VLOOKUP(AC13,Anslutningspunkt!A:B,2,0)+RANDBETWEEN(-10000,10000)</f>
        <v>6024431.672</v>
      </c>
      <c r="AN13" s="7">
        <f ca="1">VLOOKUP(AC13,Anslutningspunkt!A:C,3,0)+RANDBETWEEN(-10000,10000)</f>
        <v>449642.438</v>
      </c>
      <c r="AP13" s="7" t="str">
        <f ca="1" t="shared" si="25"/>
        <v>Nyanslutning</v>
      </c>
      <c r="AQ13" s="7" t="str">
        <f ca="1" t="shared" si="26"/>
        <v>Produktion</v>
      </c>
      <c r="AX13" s="31">
        <f ca="1" t="shared" si="27"/>
        <v>43657.5376998585</v>
      </c>
      <c r="AZ13" s="31">
        <f ca="1">IF(SUM(IF({"4.Projekteringsavtal","5.Anslutningsavtal","6.Nätavtal"}=Q13,1,0))&gt;0,EDATE(AX13,RANDBETWEEN(0,6)),"")</f>
        <v>43719</v>
      </c>
      <c r="BB13" s="21">
        <f ca="1">IF(SUM(IF({"5.Anslutningsavtal","6.Nätavtal"}=Q13,1,0))&gt;0,EDATE(AZ13,RANDBETWEEN(0,3)),"")</f>
        <v>43780</v>
      </c>
      <c r="BD13" s="21" t="str">
        <f ca="1" t="shared" si="28"/>
        <v/>
      </c>
    </row>
    <row r="14" s="7" customFormat="1" ht="12.75" customHeight="1" spans="1:56">
      <c r="A14" s="33" t="s">
        <v>65</v>
      </c>
      <c r="B14" s="31">
        <f ca="1" t="shared" si="0"/>
        <v>44481</v>
      </c>
      <c r="C14" s="32">
        <f ca="1" t="shared" si="1"/>
        <v>45349</v>
      </c>
      <c r="D14" s="30" t="str">
        <f t="shared" si="2"/>
        <v>Project 414</v>
      </c>
      <c r="E14" s="30" t="str">
        <f t="shared" si="3"/>
        <v>Company AB 514</v>
      </c>
      <c r="F14" s="30" t="str">
        <f ca="1" t="shared" si="4"/>
        <v>Strängnäs</v>
      </c>
      <c r="G14" s="37">
        <f ca="1" t="shared" si="5"/>
        <v>38</v>
      </c>
      <c r="H14" s="38" t="str">
        <f ca="1" t="shared" si="6"/>
        <v>Nej</v>
      </c>
      <c r="I14" s="30" t="str">
        <f ca="1" t="shared" si="7"/>
        <v>Utökning</v>
      </c>
      <c r="J14" s="30" t="str">
        <f ca="1" t="shared" si="8"/>
        <v>Produktion</v>
      </c>
      <c r="K14" s="41">
        <f ca="1" t="shared" si="9"/>
        <v>220</v>
      </c>
      <c r="L14" s="41">
        <f ca="1" t="shared" si="10"/>
        <v>136</v>
      </c>
      <c r="M14" s="41"/>
      <c r="N14" s="30" t="str">
        <f ca="1" t="shared" si="11"/>
        <v>Lars Johnson 14</v>
      </c>
      <c r="O14" s="30" t="str">
        <f ca="1" t="shared" si="12"/>
        <v>Lars Johnson 14</v>
      </c>
      <c r="P14" s="30" t="str">
        <f ca="1" t="shared" si="13"/>
        <v>Lars Johnson 14</v>
      </c>
      <c r="Q14" s="30" t="str">
        <f ca="1" t="shared" si="14"/>
        <v>1.Anslutningsmöjlighet</v>
      </c>
      <c r="R14" s="45" t="str">
        <f ca="1" t="shared" si="15"/>
        <v>n</v>
      </c>
      <c r="S14" s="45" t="str">
        <f ca="1" t="shared" si="16"/>
        <v>x</v>
      </c>
      <c r="T14" s="45" t="str">
        <f ca="1" t="shared" si="17"/>
        <v/>
      </c>
      <c r="U14" s="51"/>
      <c r="V14" s="33"/>
      <c r="W14" s="49" t="str">
        <f ca="1" t="shared" si="18"/>
        <v>Länk</v>
      </c>
      <c r="X14" s="50" t="str">
        <f ca="1" t="shared" si="19"/>
        <v>Ja</v>
      </c>
      <c r="Y14" s="63">
        <f ca="1" t="shared" si="20"/>
        <v>45573</v>
      </c>
      <c r="Z14" s="63">
        <f ca="1" t="shared" si="21"/>
        <v>45564</v>
      </c>
      <c r="AA14" s="33"/>
      <c r="AB14" s="64" t="str">
        <f ca="1" t="shared" si="24"/>
        <v/>
      </c>
      <c r="AC14" s="73">
        <f ca="1">INDEX(Anslutningspunkt!$A$2:$A$108,RANDBETWEEN(2,108),1)</f>
        <v>53</v>
      </c>
      <c r="AD14" s="30"/>
      <c r="AE14" s="30" t="str">
        <f ca="1" t="shared" si="22"/>
        <v>Regionnät</v>
      </c>
      <c r="AF14" s="75"/>
      <c r="AG14" s="93"/>
      <c r="AH14" s="50" t="str">
        <f ca="1" t="shared" si="23"/>
        <v/>
      </c>
      <c r="AI14" s="92"/>
      <c r="AM14" s="7">
        <f ca="1">VLOOKUP(AC14,Anslutningspunkt!A:B,2,0)+RANDBETWEEN(-10000,10000)</f>
        <v>6173174.672</v>
      </c>
      <c r="AN14" s="7">
        <f ca="1">VLOOKUP(AC14,Anslutningspunkt!A:C,3,0)+RANDBETWEEN(-10000,10000)</f>
        <v>390748.438</v>
      </c>
      <c r="AP14" s="7" t="str">
        <f ca="1" t="shared" si="25"/>
        <v>Utökning</v>
      </c>
      <c r="AQ14" s="7" t="str">
        <f ca="1" t="shared" si="26"/>
        <v>Produktion</v>
      </c>
      <c r="AX14" s="31" t="str">
        <f ca="1" t="shared" si="27"/>
        <v/>
      </c>
      <c r="AZ14" s="31" t="str">
        <f ca="1">IF(SUM(IF({"4.Projekteringsavtal","5.Anslutningsavtal","6.Nätavtal"}=Q14,1,0))&gt;0,EDATE(AX14,RANDBETWEEN(0,6)),"")</f>
        <v/>
      </c>
      <c r="BB14" s="21" t="str">
        <f ca="1">IF(SUM(IF({"5.Anslutningsavtal","6.Nätavtal"}=Q14,1,0))&gt;0,EDATE(AZ14,RANDBETWEEN(0,3)),"")</f>
        <v/>
      </c>
      <c r="BD14" s="21" t="str">
        <f ca="1" t="shared" si="28"/>
        <v/>
      </c>
    </row>
    <row r="15" s="7" customFormat="1" ht="12.75" customHeight="1" spans="1:56">
      <c r="A15" s="33" t="s">
        <v>65</v>
      </c>
      <c r="B15" s="31">
        <f ca="1" t="shared" si="0"/>
        <v>43905</v>
      </c>
      <c r="C15" s="32">
        <f ca="1" t="shared" si="1"/>
        <v>43975</v>
      </c>
      <c r="D15" s="30" t="str">
        <f t="shared" si="2"/>
        <v>Project 415</v>
      </c>
      <c r="E15" s="30" t="str">
        <f t="shared" si="3"/>
        <v>Company AB 515</v>
      </c>
      <c r="F15" s="30" t="str">
        <f ca="1" t="shared" si="4"/>
        <v>Sala</v>
      </c>
      <c r="G15" s="37">
        <f ca="1" t="shared" si="5"/>
        <v>36</v>
      </c>
      <c r="H15" s="38" t="str">
        <f ca="1" t="shared" si="6"/>
        <v>Ja</v>
      </c>
      <c r="I15" s="30" t="str">
        <f ca="1" t="shared" si="7"/>
        <v>Flytt</v>
      </c>
      <c r="J15" s="30" t="str">
        <f ca="1" t="shared" si="8"/>
        <v>Produktion</v>
      </c>
      <c r="K15" s="41">
        <f ca="1" t="shared" si="9"/>
        <v>550</v>
      </c>
      <c r="L15" s="41">
        <f ca="1" t="shared" si="10"/>
        <v>112</v>
      </c>
      <c r="M15" s="41"/>
      <c r="N15" s="30" t="str">
        <f ca="1" t="shared" si="11"/>
        <v>Anders Erikson 15</v>
      </c>
      <c r="O15" s="30" t="str">
        <f ca="1" t="shared" si="12"/>
        <v>Sarah Anderson 15</v>
      </c>
      <c r="P15" s="30" t="str">
        <f ca="1" t="shared" si="13"/>
        <v>Sarah Anderson 15</v>
      </c>
      <c r="Q15" s="30" t="str">
        <f ca="1" t="shared" si="14"/>
        <v>1.Anslutningsmöjlighet</v>
      </c>
      <c r="R15" s="45" t="str">
        <f ca="1" t="shared" si="15"/>
        <v>nej</v>
      </c>
      <c r="S15" s="45" t="str">
        <f ca="1" t="shared" si="16"/>
        <v>x</v>
      </c>
      <c r="T15" s="45" t="str">
        <f ca="1" t="shared" si="17"/>
        <v/>
      </c>
      <c r="U15" s="54"/>
      <c r="V15" s="55"/>
      <c r="W15" s="49" t="str">
        <f ca="1" t="shared" si="18"/>
        <v/>
      </c>
      <c r="X15" s="50" t="str">
        <f ca="1" t="shared" si="19"/>
        <v>Ja</v>
      </c>
      <c r="Y15" s="63">
        <f ca="1" t="shared" si="20"/>
        <v>44874</v>
      </c>
      <c r="Z15" s="63">
        <f ca="1" t="shared" si="21"/>
        <v>44559</v>
      </c>
      <c r="AA15" s="33"/>
      <c r="AB15" s="64">
        <f ca="1" t="shared" si="24"/>
        <v>43963.613459605</v>
      </c>
      <c r="AC15" s="73">
        <f ca="1">INDEX(Anslutningspunkt!$A$2:$A$108,RANDBETWEEN(2,108),1)</f>
        <v>77</v>
      </c>
      <c r="AD15" s="30"/>
      <c r="AE15" s="30" t="str">
        <f ca="1" t="shared" si="22"/>
        <v>Regionnät</v>
      </c>
      <c r="AF15" s="75"/>
      <c r="AG15" s="93"/>
      <c r="AH15" s="50" t="str">
        <f ca="1" t="shared" si="23"/>
        <v/>
      </c>
      <c r="AI15" s="92"/>
      <c r="AM15" s="7">
        <f ca="1">VLOOKUP(AC15,Anslutningspunkt!A:B,2,0)+RANDBETWEEN(-10000,10000)</f>
        <v>6170261.672</v>
      </c>
      <c r="AN15" s="7">
        <f ca="1">VLOOKUP(AC15,Anslutningspunkt!A:C,3,0)+RANDBETWEEN(-10000,10000)</f>
        <v>391890.438</v>
      </c>
      <c r="AP15" s="7" t="str">
        <f ca="1" t="shared" si="25"/>
        <v>Flytt</v>
      </c>
      <c r="AQ15" s="7" t="str">
        <f ca="1" t="shared" si="26"/>
        <v>Produktion</v>
      </c>
      <c r="AX15" s="31" t="str">
        <f ca="1" t="shared" si="27"/>
        <v/>
      </c>
      <c r="AZ15" s="31" t="str">
        <f ca="1">IF(SUM(IF({"4.Projekteringsavtal","5.Anslutningsavtal","6.Nätavtal"}=Q15,1,0))&gt;0,EDATE(AX15,RANDBETWEEN(0,6)),"")</f>
        <v/>
      </c>
      <c r="BB15" s="21" t="str">
        <f ca="1">IF(SUM(IF({"5.Anslutningsavtal","6.Nätavtal"}=Q15,1,0))&gt;0,EDATE(AZ15,RANDBETWEEN(0,3)),"")</f>
        <v/>
      </c>
      <c r="BD15" s="21" t="str">
        <f ca="1" t="shared" si="28"/>
        <v/>
      </c>
    </row>
    <row r="16" s="7" customFormat="1" ht="12.75" customHeight="1" spans="1:56">
      <c r="A16" s="33" t="s">
        <v>65</v>
      </c>
      <c r="B16" s="31">
        <f ca="1" t="shared" si="0"/>
        <v>43701</v>
      </c>
      <c r="C16" s="32">
        <f ca="1" t="shared" si="1"/>
        <v>43849</v>
      </c>
      <c r="D16" s="30" t="str">
        <f t="shared" si="2"/>
        <v>Project 416</v>
      </c>
      <c r="E16" s="30" t="str">
        <f t="shared" si="3"/>
        <v>Company AB 516</v>
      </c>
      <c r="F16" s="30" t="str">
        <f ca="1" t="shared" si="4"/>
        <v>Upplans Bro</v>
      </c>
      <c r="G16" s="37">
        <f ca="1" t="shared" si="5"/>
        <v>38</v>
      </c>
      <c r="H16" s="38" t="str">
        <f ca="1" t="shared" si="6"/>
        <v>Nej</v>
      </c>
      <c r="I16" s="30" t="str">
        <f ca="1" t="shared" si="7"/>
        <v>Flytt</v>
      </c>
      <c r="J16" s="30" t="str">
        <f ca="1" t="shared" si="8"/>
        <v>Produktion</v>
      </c>
      <c r="K16" s="41">
        <f ca="1" t="shared" si="9"/>
        <v>530</v>
      </c>
      <c r="L16" s="41">
        <f ca="1" t="shared" si="10"/>
        <v>27</v>
      </c>
      <c r="M16" s="41"/>
      <c r="N16" s="30" t="str">
        <f ca="1" t="shared" si="11"/>
        <v>Sarah Anderson 16</v>
      </c>
      <c r="O16" s="30" t="str">
        <f ca="1" t="shared" si="12"/>
        <v>Erik Johanson 16</v>
      </c>
      <c r="P16" s="30" t="str">
        <f ca="1" t="shared" si="13"/>
        <v>Lars Johnson 16</v>
      </c>
      <c r="Q16" s="30" t="str">
        <f ca="1" t="shared" si="14"/>
        <v>1.Anslutningsmöjlighet</v>
      </c>
      <c r="R16" s="45" t="str">
        <f ca="1" t="shared" si="15"/>
        <v>?</v>
      </c>
      <c r="S16" s="45" t="str">
        <f ca="1" t="shared" si="16"/>
        <v>x</v>
      </c>
      <c r="T16" s="45" t="str">
        <f ca="1" t="shared" si="17"/>
        <v/>
      </c>
      <c r="U16" s="52"/>
      <c r="V16" s="53"/>
      <c r="W16" s="49" t="str">
        <f ca="1" t="shared" si="18"/>
        <v>Ansluts till LN 20 kV</v>
      </c>
      <c r="X16" s="50" t="str">
        <f ca="1" t="shared" si="19"/>
        <v/>
      </c>
      <c r="Y16" s="63" t="str">
        <f ca="1" t="shared" si="20"/>
        <v/>
      </c>
      <c r="Z16" s="63" t="str">
        <f ca="1" t="shared" si="21"/>
        <v/>
      </c>
      <c r="AA16" s="33"/>
      <c r="AB16" s="64">
        <f ca="1" t="shared" si="24"/>
        <v>43828.0240958345</v>
      </c>
      <c r="AC16" s="73">
        <f ca="1">INDEX(Anslutningspunkt!$A$2:$A$108,RANDBETWEEN(2,108),1)</f>
        <v>93</v>
      </c>
      <c r="AD16" s="30"/>
      <c r="AE16" s="30" t="str">
        <f ca="1" t="shared" si="22"/>
        <v>Regionnät</v>
      </c>
      <c r="AF16" s="76"/>
      <c r="AG16" s="93"/>
      <c r="AH16" s="50" t="str">
        <f ca="1" t="shared" si="23"/>
        <v>Ja</v>
      </c>
      <c r="AI16" s="63"/>
      <c r="AM16" s="7">
        <f ca="1">VLOOKUP(AC16,Anslutningspunkt!A:B,2,0)+RANDBETWEEN(-10000,10000)</f>
        <v>6122489.672</v>
      </c>
      <c r="AN16" s="7">
        <f ca="1">VLOOKUP(AC16,Anslutningspunkt!A:C,3,0)+RANDBETWEEN(-10000,10000)</f>
        <v>401861.438</v>
      </c>
      <c r="AP16" s="7" t="str">
        <f ca="1" t="shared" si="25"/>
        <v>Flytt</v>
      </c>
      <c r="AQ16" s="7" t="str">
        <f ca="1" t="shared" si="26"/>
        <v>Produktion</v>
      </c>
      <c r="AX16" s="31" t="str">
        <f ca="1" t="shared" si="27"/>
        <v/>
      </c>
      <c r="AZ16" s="31" t="str">
        <f ca="1">IF(SUM(IF({"4.Projekteringsavtal","5.Anslutningsavtal","6.Nätavtal"}=Q16,1,0))&gt;0,EDATE(AX16,RANDBETWEEN(0,6)),"")</f>
        <v/>
      </c>
      <c r="BB16" s="21" t="str">
        <f ca="1">IF(SUM(IF({"5.Anslutningsavtal","6.Nätavtal"}=Q16,1,0))&gt;0,EDATE(AZ16,RANDBETWEEN(0,3)),"")</f>
        <v/>
      </c>
      <c r="BD16" s="21" t="str">
        <f ca="1" t="shared" si="28"/>
        <v/>
      </c>
    </row>
    <row r="17" s="7" customFormat="1" ht="12.75" customHeight="1" spans="1:56">
      <c r="A17" s="33" t="s">
        <v>65</v>
      </c>
      <c r="B17" s="31">
        <f ca="1" t="shared" si="0"/>
        <v>43651</v>
      </c>
      <c r="C17" s="32">
        <f ca="1" t="shared" si="1"/>
        <v>45542</v>
      </c>
      <c r="D17" s="30" t="str">
        <f t="shared" si="2"/>
        <v>Project 417</v>
      </c>
      <c r="E17" s="30" t="str">
        <f t="shared" si="3"/>
        <v>Company AB 517</v>
      </c>
      <c r="F17" s="30" t="str">
        <f ca="1" t="shared" si="4"/>
        <v>Äkers Styckebruk</v>
      </c>
      <c r="G17" s="37">
        <f ca="1" t="shared" si="5"/>
        <v>30</v>
      </c>
      <c r="H17" s="38" t="str">
        <f ca="1" t="shared" si="6"/>
        <v>Ja</v>
      </c>
      <c r="I17" s="30" t="str">
        <f ca="1" t="shared" si="7"/>
        <v>Utökning</v>
      </c>
      <c r="J17" s="30" t="str">
        <f ca="1" t="shared" si="8"/>
        <v>Konsumtion</v>
      </c>
      <c r="K17" s="41">
        <f ca="1" t="shared" si="9"/>
        <v>120</v>
      </c>
      <c r="L17" s="41">
        <f ca="1" t="shared" si="10"/>
        <v>72</v>
      </c>
      <c r="M17" s="41"/>
      <c r="N17" s="30" t="str">
        <f ca="1" t="shared" si="11"/>
        <v>Anders Erikson 17</v>
      </c>
      <c r="O17" s="30" t="str">
        <f ca="1" t="shared" si="12"/>
        <v>Anders Erikson 17</v>
      </c>
      <c r="P17" s="30" t="str">
        <f ca="1" t="shared" si="13"/>
        <v>Anders Erikson 17</v>
      </c>
      <c r="Q17" s="30" t="str">
        <f ca="1" t="shared" si="14"/>
        <v>6.Nätavtal</v>
      </c>
      <c r="R17" s="45" t="str">
        <f ca="1" t="shared" si="15"/>
        <v/>
      </c>
      <c r="S17" s="45" t="str">
        <f ca="1" t="shared" si="16"/>
        <v/>
      </c>
      <c r="T17" s="45" t="str">
        <f ca="1" t="shared" si="17"/>
        <v/>
      </c>
      <c r="U17" s="54"/>
      <c r="V17" s="55"/>
      <c r="W17" s="49" t="str">
        <f ca="1" t="shared" si="18"/>
        <v/>
      </c>
      <c r="X17" s="50" t="str">
        <f ca="1" t="shared" si="19"/>
        <v>Ja</v>
      </c>
      <c r="Y17" s="63">
        <f ca="1" t="shared" si="20"/>
        <v>45549</v>
      </c>
      <c r="Z17" s="63">
        <f ca="1" t="shared" si="21"/>
        <v>45544</v>
      </c>
      <c r="AA17" s="33"/>
      <c r="AB17" s="64" t="str">
        <f ca="1" t="shared" si="24"/>
        <v/>
      </c>
      <c r="AC17" s="73">
        <f ca="1">INDEX(Anslutningspunkt!$A$2:$A$108,RANDBETWEEN(2,108),1)</f>
        <v>31</v>
      </c>
      <c r="AD17" s="30"/>
      <c r="AE17" s="30" t="str">
        <f ca="1" t="shared" si="22"/>
        <v/>
      </c>
      <c r="AF17" s="75"/>
      <c r="AG17" s="93"/>
      <c r="AH17" s="50" t="str">
        <f ca="1" t="shared" si="23"/>
        <v>Ja</v>
      </c>
      <c r="AI17" s="92"/>
      <c r="AM17" s="7">
        <f ca="1">VLOOKUP(AC17,Anslutningspunkt!A:B,2,0)+RANDBETWEEN(-10000,10000)</f>
        <v>6033699.672</v>
      </c>
      <c r="AN17" s="7">
        <f ca="1">VLOOKUP(AC17,Anslutningspunkt!A:C,3,0)+RANDBETWEEN(-10000,10000)</f>
        <v>269956.438</v>
      </c>
      <c r="AP17" s="7" t="str">
        <f ca="1" t="shared" si="25"/>
        <v>Utökning</v>
      </c>
      <c r="AQ17" s="7" t="str">
        <f ca="1" t="shared" si="26"/>
        <v>Konsumtion</v>
      </c>
      <c r="AX17" s="31">
        <f ca="1" t="shared" si="27"/>
        <v>43731.3574695098</v>
      </c>
      <c r="AZ17" s="31">
        <f ca="1">IF(SUM(IF({"4.Projekteringsavtal","5.Anslutningsavtal","6.Nätavtal"}=Q17,1,0))&gt;0,EDATE(AX17,RANDBETWEEN(0,6)),"")</f>
        <v>43822</v>
      </c>
      <c r="BB17" s="21">
        <f ca="1">IF(SUM(IF({"5.Anslutningsavtal","6.Nätavtal"}=Q17,1,0))&gt;0,EDATE(AZ17,RANDBETWEEN(0,3)),"")</f>
        <v>43913</v>
      </c>
      <c r="BD17" s="21">
        <f ca="1" t="shared" si="28"/>
        <v>43974</v>
      </c>
    </row>
    <row r="18" s="7" customFormat="1" ht="12.75" customHeight="1" spans="1:56">
      <c r="A18" s="33" t="s">
        <v>65</v>
      </c>
      <c r="B18" s="31">
        <f ca="1" t="shared" si="0"/>
        <v>44503</v>
      </c>
      <c r="C18" s="32">
        <f ca="1" t="shared" si="1"/>
        <v>45269</v>
      </c>
      <c r="D18" s="30" t="str">
        <f t="shared" si="2"/>
        <v>Project 418</v>
      </c>
      <c r="E18" s="30" t="str">
        <f t="shared" si="3"/>
        <v>Company AB 518</v>
      </c>
      <c r="F18" s="30" t="str">
        <f ca="1" t="shared" si="4"/>
        <v>Trosa</v>
      </c>
      <c r="G18" s="37">
        <f ca="1" t="shared" si="5"/>
        <v>30</v>
      </c>
      <c r="H18" s="38" t="str">
        <f ca="1" t="shared" si="6"/>
        <v/>
      </c>
      <c r="I18" s="30" t="str">
        <f ca="1" t="shared" si="7"/>
        <v>Nyanslutning</v>
      </c>
      <c r="J18" s="30" t="str">
        <f ca="1" t="shared" si="8"/>
        <v>Produktion</v>
      </c>
      <c r="K18" s="41">
        <f ca="1" t="shared" si="9"/>
        <v>250</v>
      </c>
      <c r="L18" s="41">
        <f ca="1" t="shared" si="10"/>
        <v>231</v>
      </c>
      <c r="M18" s="41"/>
      <c r="N18" s="30" t="str">
        <f ca="1" t="shared" si="11"/>
        <v>Sarah Anderson 18</v>
      </c>
      <c r="O18" s="30" t="str">
        <f ca="1" t="shared" si="12"/>
        <v>Sarah Anderson 18</v>
      </c>
      <c r="P18" s="30" t="str">
        <f ca="1" t="shared" si="13"/>
        <v>Anders Erikson 18</v>
      </c>
      <c r="Q18" s="30" t="str">
        <f ca="1" t="shared" si="14"/>
        <v>1.Anslutningsmöjlighet</v>
      </c>
      <c r="R18" s="45" t="str">
        <f ca="1" t="shared" si="15"/>
        <v/>
      </c>
      <c r="S18" s="45" t="str">
        <f ca="1" t="shared" si="16"/>
        <v/>
      </c>
      <c r="T18" s="45" t="str">
        <f ca="1" t="shared" si="17"/>
        <v/>
      </c>
      <c r="U18" s="54"/>
      <c r="V18" s="55"/>
      <c r="W18" s="49" t="str">
        <f ca="1" t="shared" si="18"/>
        <v/>
      </c>
      <c r="X18" s="50" t="str">
        <f ca="1" t="shared" si="19"/>
        <v>Nej</v>
      </c>
      <c r="Y18" s="63" t="str">
        <f ca="1" t="shared" si="20"/>
        <v/>
      </c>
      <c r="Z18" s="63" t="str">
        <f ca="1" t="shared" si="21"/>
        <v/>
      </c>
      <c r="AA18" s="33"/>
      <c r="AB18" s="64" t="str">
        <f ca="1" t="shared" si="24"/>
        <v/>
      </c>
      <c r="AC18" s="73">
        <f ca="1">INDEX(Anslutningspunkt!$A$2:$A$108,RANDBETWEEN(2,108),1)</f>
        <v>30</v>
      </c>
      <c r="AD18" s="30"/>
      <c r="AE18" s="30" t="str">
        <f ca="1" t="shared" si="22"/>
        <v/>
      </c>
      <c r="AF18" s="75"/>
      <c r="AG18" s="93"/>
      <c r="AH18" s="50" t="str">
        <f ca="1" t="shared" si="23"/>
        <v>Nej</v>
      </c>
      <c r="AI18" s="92"/>
      <c r="AM18" s="7">
        <f ca="1">VLOOKUP(AC18,Anslutningspunkt!A:B,2,0)+RANDBETWEEN(-10000,10000)</f>
        <v>6039650.672</v>
      </c>
      <c r="AN18" s="7">
        <f ca="1">VLOOKUP(AC18,Anslutningspunkt!A:C,3,0)+RANDBETWEEN(-10000,10000)</f>
        <v>439600.438</v>
      </c>
      <c r="AP18" s="7" t="str">
        <f ca="1" t="shared" si="25"/>
        <v>Nyanslutning</v>
      </c>
      <c r="AQ18" s="7" t="str">
        <f ca="1" t="shared" si="26"/>
        <v>Produktion</v>
      </c>
      <c r="AX18" s="31" t="str">
        <f ca="1" t="shared" si="27"/>
        <v/>
      </c>
      <c r="AZ18" s="31" t="str">
        <f ca="1">IF(SUM(IF({"4.Projekteringsavtal","5.Anslutningsavtal","6.Nätavtal"}=Q18,1,0))&gt;0,EDATE(AX18,RANDBETWEEN(0,6)),"")</f>
        <v/>
      </c>
      <c r="BB18" s="21" t="str">
        <f ca="1">IF(SUM(IF({"5.Anslutningsavtal","6.Nätavtal"}=Q18,1,0))&gt;0,EDATE(AZ18,RANDBETWEEN(0,3)),"")</f>
        <v/>
      </c>
      <c r="BD18" s="21" t="str">
        <f ca="1" t="shared" si="28"/>
        <v/>
      </c>
    </row>
    <row r="19" s="7" customFormat="1" ht="12.75" customHeight="1" spans="1:56">
      <c r="A19" s="33" t="s">
        <v>65</v>
      </c>
      <c r="B19" s="31">
        <f ca="1" t="shared" si="0"/>
        <v>44426</v>
      </c>
      <c r="C19" s="32">
        <f ca="1" t="shared" si="1"/>
        <v>44795</v>
      </c>
      <c r="D19" s="30" t="str">
        <f t="shared" si="2"/>
        <v>Project 419</v>
      </c>
      <c r="E19" s="30" t="str">
        <f t="shared" si="3"/>
        <v>Company AB 519</v>
      </c>
      <c r="F19" s="30" t="str">
        <f ca="1" t="shared" si="4"/>
        <v>Köping</v>
      </c>
      <c r="G19" s="37">
        <f ca="1" t="shared" si="5"/>
        <v>35</v>
      </c>
      <c r="H19" s="38" t="str">
        <f ca="1" t="shared" si="6"/>
        <v>Ja</v>
      </c>
      <c r="I19" s="30" t="str">
        <f ca="1" t="shared" si="7"/>
        <v>Utökning</v>
      </c>
      <c r="J19" s="30" t="str">
        <f ca="1" t="shared" si="8"/>
        <v>Produktion</v>
      </c>
      <c r="K19" s="41">
        <f ca="1" t="shared" si="9"/>
        <v>60</v>
      </c>
      <c r="L19" s="41">
        <f ca="1" t="shared" si="10"/>
        <v>44</v>
      </c>
      <c r="M19" s="41"/>
      <c r="N19" s="30" t="str">
        <f ca="1" t="shared" si="11"/>
        <v>Lars Johnson 19</v>
      </c>
      <c r="O19" s="30" t="str">
        <f ca="1" t="shared" si="12"/>
        <v>Anders Erikson 19</v>
      </c>
      <c r="P19" s="30" t="str">
        <f ca="1" t="shared" si="13"/>
        <v>Anders Erikson 19</v>
      </c>
      <c r="Q19" s="30" t="str">
        <f ca="1" t="shared" si="14"/>
        <v>2.Reservationsavtal</v>
      </c>
      <c r="R19" s="45" t="str">
        <f ca="1" t="shared" si="15"/>
        <v/>
      </c>
      <c r="S19" s="45" t="str">
        <f ca="1" t="shared" si="16"/>
        <v>x</v>
      </c>
      <c r="T19" s="45" t="str">
        <f ca="1" t="shared" si="17"/>
        <v/>
      </c>
      <c r="U19" s="54"/>
      <c r="V19" s="55"/>
      <c r="W19" s="49" t="str">
        <f ca="1" t="shared" si="18"/>
        <v>Ansluts till LN 20 kV</v>
      </c>
      <c r="X19" s="50" t="str">
        <f ca="1" t="shared" si="19"/>
        <v>Nej</v>
      </c>
      <c r="Y19" s="63" t="str">
        <f ca="1" t="shared" si="20"/>
        <v/>
      </c>
      <c r="Z19" s="63" t="str">
        <f ca="1" t="shared" si="21"/>
        <v/>
      </c>
      <c r="AA19" s="33"/>
      <c r="AB19" s="64" t="str">
        <f ca="1" t="shared" si="24"/>
        <v/>
      </c>
      <c r="AC19" s="73">
        <f ca="1">INDEX(Anslutningspunkt!$A$2:$A$108,RANDBETWEEN(2,108),1)</f>
        <v>40</v>
      </c>
      <c r="AD19" s="30"/>
      <c r="AE19" s="30" t="str">
        <f ca="1" t="shared" si="22"/>
        <v>Regionnät</v>
      </c>
      <c r="AF19" s="75"/>
      <c r="AG19" s="93"/>
      <c r="AH19" s="50" t="str">
        <f ca="1" t="shared" si="23"/>
        <v/>
      </c>
      <c r="AI19" s="63"/>
      <c r="AM19" s="7">
        <f ca="1">VLOOKUP(AC19,Anslutningspunkt!A:B,2,0)+RANDBETWEEN(-10000,10000)</f>
        <v>6161587.672</v>
      </c>
      <c r="AN19" s="7">
        <f ca="1">VLOOKUP(AC19,Anslutningspunkt!A:C,3,0)+RANDBETWEEN(-10000,10000)</f>
        <v>353375.438</v>
      </c>
      <c r="AP19" s="7" t="str">
        <f ca="1" t="shared" si="25"/>
        <v>Utökning</v>
      </c>
      <c r="AQ19" s="7" t="str">
        <f ca="1" t="shared" si="26"/>
        <v>Produktion</v>
      </c>
      <c r="AX19" s="31">
        <f ca="1" t="shared" si="27"/>
        <v>44499.2375564788</v>
      </c>
      <c r="AZ19" s="31" t="str">
        <f ca="1">IF(SUM(IF({"4.Projekteringsavtal","5.Anslutningsavtal","6.Nätavtal"}=Q19,1,0))&gt;0,EDATE(AX19,RANDBETWEEN(0,6)),"")</f>
        <v/>
      </c>
      <c r="BB19" s="21" t="str">
        <f ca="1">IF(SUM(IF({"5.Anslutningsavtal","6.Nätavtal"}=Q19,1,0))&gt;0,EDATE(AZ19,RANDBETWEEN(0,3)),"")</f>
        <v/>
      </c>
      <c r="BD19" s="21" t="str">
        <f ca="1" t="shared" si="28"/>
        <v/>
      </c>
    </row>
    <row r="20" s="7" customFormat="1" ht="12.75" customHeight="1" spans="1:56">
      <c r="A20" s="33" t="s">
        <v>65</v>
      </c>
      <c r="B20" s="31">
        <f ca="1" t="shared" si="0"/>
        <v>43789</v>
      </c>
      <c r="C20" s="32">
        <f ca="1" t="shared" si="1"/>
        <v>45585</v>
      </c>
      <c r="D20" s="30" t="str">
        <f t="shared" si="2"/>
        <v>Project 420</v>
      </c>
      <c r="E20" s="30" t="str">
        <f t="shared" si="3"/>
        <v>Company AB 520</v>
      </c>
      <c r="F20" s="30" t="str">
        <f ca="1" t="shared" si="4"/>
        <v>Falun</v>
      </c>
      <c r="G20" s="37">
        <f ca="1" t="shared" si="5"/>
        <v>38</v>
      </c>
      <c r="H20" s="38" t="str">
        <f ca="1" t="shared" si="6"/>
        <v>Nej</v>
      </c>
      <c r="I20" s="30" t="str">
        <f ca="1" t="shared" si="7"/>
        <v>Nyanslutning</v>
      </c>
      <c r="J20" s="30" t="str">
        <f ca="1" t="shared" si="8"/>
        <v>Konsumtion</v>
      </c>
      <c r="K20" s="41">
        <f ca="1" t="shared" si="9"/>
        <v>40</v>
      </c>
      <c r="L20" s="41">
        <f ca="1" t="shared" si="10"/>
        <v>17</v>
      </c>
      <c r="M20" s="41"/>
      <c r="N20" s="30" t="str">
        <f ca="1" t="shared" si="11"/>
        <v>Erik Johanson 20</v>
      </c>
      <c r="O20" s="30" t="str">
        <f ca="1" t="shared" si="12"/>
        <v>Lars Johnson 20</v>
      </c>
      <c r="P20" s="30" t="str">
        <f ca="1" t="shared" si="13"/>
        <v>Anders Erikson 20</v>
      </c>
      <c r="Q20" s="30" t="str">
        <f ca="1" t="shared" si="14"/>
        <v>4.Projekteringsavtal</v>
      </c>
      <c r="R20" s="45" t="str">
        <f ca="1" t="shared" si="15"/>
        <v/>
      </c>
      <c r="S20" s="45" t="str">
        <f ca="1" t="shared" si="16"/>
        <v/>
      </c>
      <c r="T20" s="45" t="str">
        <f ca="1" t="shared" si="17"/>
        <v/>
      </c>
      <c r="U20" s="51"/>
      <c r="V20" s="33"/>
      <c r="W20" s="49" t="str">
        <f ca="1" t="shared" si="18"/>
        <v>Reservationsavtal ska tecknas</v>
      </c>
      <c r="X20" s="50" t="str">
        <f ca="1" t="shared" si="19"/>
        <v>Nej</v>
      </c>
      <c r="Y20" s="63" t="str">
        <f ca="1" t="shared" si="20"/>
        <v/>
      </c>
      <c r="Z20" s="63" t="str">
        <f ca="1" t="shared" si="21"/>
        <v/>
      </c>
      <c r="AA20" s="33"/>
      <c r="AB20" s="64" t="str">
        <f ca="1" t="shared" si="24"/>
        <v/>
      </c>
      <c r="AC20" s="73">
        <f ca="1">INDEX(Anslutningspunkt!$A$2:$A$108,RANDBETWEEN(2,108),1)</f>
        <v>33</v>
      </c>
      <c r="AD20" s="30"/>
      <c r="AE20" s="30" t="str">
        <f ca="1" t="shared" si="22"/>
        <v>Stamnät</v>
      </c>
      <c r="AF20" s="75"/>
      <c r="AG20" s="94"/>
      <c r="AH20" s="50" t="str">
        <f ca="1" t="shared" si="23"/>
        <v/>
      </c>
      <c r="AI20" s="92"/>
      <c r="AM20" s="7">
        <f ca="1">VLOOKUP(AC20,Anslutningspunkt!A:B,2,0)+RANDBETWEEN(-10000,10000)</f>
        <v>6066870.672</v>
      </c>
      <c r="AN20" s="7">
        <f ca="1">VLOOKUP(AC20,Anslutningspunkt!A:C,3,0)+RANDBETWEEN(-10000,10000)</f>
        <v>259645.438</v>
      </c>
      <c r="AP20" s="7" t="str">
        <f ca="1" t="shared" si="25"/>
        <v>Nyanslutning</v>
      </c>
      <c r="AQ20" s="7" t="str">
        <f ca="1" t="shared" si="26"/>
        <v>Konsumtion</v>
      </c>
      <c r="AX20" s="31">
        <f ca="1" t="shared" si="27"/>
        <v>44270.3410390969</v>
      </c>
      <c r="AZ20" s="31">
        <f ca="1">IF(SUM(IF({"4.Projekteringsavtal","5.Anslutningsavtal","6.Nätavtal"}=Q20,1,0))&gt;0,EDATE(AX20,RANDBETWEEN(0,6)),"")</f>
        <v>44301</v>
      </c>
      <c r="BB20" s="21" t="str">
        <f ca="1">IF(SUM(IF({"5.Anslutningsavtal","6.Nätavtal"}=Q20,1,0))&gt;0,EDATE(AZ20,RANDBETWEEN(0,3)),"")</f>
        <v/>
      </c>
      <c r="BD20" s="21" t="str">
        <f ca="1" t="shared" si="28"/>
        <v/>
      </c>
    </row>
    <row r="21" s="7" customFormat="1" ht="12.75" customHeight="1" spans="1:56">
      <c r="A21" s="33" t="s">
        <v>65</v>
      </c>
      <c r="B21" s="31">
        <f ca="1" t="shared" si="0"/>
        <v>44308</v>
      </c>
      <c r="C21" s="32">
        <f ca="1" t="shared" si="1"/>
        <v>45232</v>
      </c>
      <c r="D21" s="30" t="str">
        <f t="shared" si="2"/>
        <v>Project 421</v>
      </c>
      <c r="E21" s="30" t="str">
        <f t="shared" si="3"/>
        <v>Company AB 521</v>
      </c>
      <c r="F21" s="30" t="str">
        <f ca="1" t="shared" si="4"/>
        <v>Surahamar</v>
      </c>
      <c r="G21" s="37">
        <f ca="1" t="shared" si="5"/>
        <v>35</v>
      </c>
      <c r="H21" s="38" t="str">
        <f ca="1" t="shared" si="6"/>
        <v>Nej</v>
      </c>
      <c r="I21" s="30" t="str">
        <f ca="1" t="shared" si="7"/>
        <v>Flytt</v>
      </c>
      <c r="J21" s="30" t="str">
        <f ca="1" t="shared" si="8"/>
        <v>Produktion</v>
      </c>
      <c r="K21" s="41">
        <f ca="1" t="shared" si="9"/>
        <v>380</v>
      </c>
      <c r="L21" s="41">
        <f ca="1" t="shared" si="10"/>
        <v>75</v>
      </c>
      <c r="M21" s="41"/>
      <c r="N21" s="30" t="str">
        <f ca="1" t="shared" si="11"/>
        <v>Erik Johanson 21</v>
      </c>
      <c r="O21" s="30" t="str">
        <f ca="1" t="shared" si="12"/>
        <v>Lars Johnson 21</v>
      </c>
      <c r="P21" s="30" t="str">
        <f ca="1" t="shared" si="13"/>
        <v>Erik Johanson 21</v>
      </c>
      <c r="Q21" s="30" t="str">
        <f ca="1" t="shared" si="14"/>
        <v>2.Reservationsavtal</v>
      </c>
      <c r="R21" s="45" t="str">
        <f ca="1" t="shared" si="15"/>
        <v>n</v>
      </c>
      <c r="S21" s="45" t="str">
        <f ca="1" t="shared" si="16"/>
        <v>x</v>
      </c>
      <c r="T21" s="45" t="str">
        <f ca="1" t="shared" si="17"/>
        <v/>
      </c>
      <c r="U21" s="51"/>
      <c r="V21" s="33"/>
      <c r="W21" s="49" t="str">
        <f ca="1" t="shared" si="18"/>
        <v/>
      </c>
      <c r="X21" s="50" t="str">
        <f ca="1" t="shared" si="19"/>
        <v>Nej</v>
      </c>
      <c r="Y21" s="63" t="str">
        <f ca="1" t="shared" si="20"/>
        <v/>
      </c>
      <c r="Z21" s="63" t="str">
        <f ca="1" t="shared" si="21"/>
        <v/>
      </c>
      <c r="AA21" s="33"/>
      <c r="AB21" s="64" t="str">
        <f ca="1" t="shared" si="24"/>
        <v/>
      </c>
      <c r="AC21" s="73">
        <f ca="1">INDEX(Anslutningspunkt!$A$2:$A$108,RANDBETWEEN(2,108),1)</f>
        <v>24</v>
      </c>
      <c r="AD21" s="30"/>
      <c r="AE21" s="30" t="str">
        <f ca="1" t="shared" si="22"/>
        <v/>
      </c>
      <c r="AF21" s="75"/>
      <c r="AG21" s="93"/>
      <c r="AH21" s="50" t="str">
        <f ca="1" t="shared" si="23"/>
        <v/>
      </c>
      <c r="AI21" s="92"/>
      <c r="AM21" s="7">
        <f ca="1">VLOOKUP(AC21,Anslutningspunkt!A:B,2,0)+RANDBETWEEN(-10000,10000)</f>
        <v>6020705.672</v>
      </c>
      <c r="AN21" s="7">
        <f ca="1">VLOOKUP(AC21,Anslutningspunkt!A:C,3,0)+RANDBETWEEN(-10000,10000)</f>
        <v>349894.438</v>
      </c>
      <c r="AP21" s="7" t="str">
        <f ca="1" t="shared" si="25"/>
        <v>Flytt</v>
      </c>
      <c r="AQ21" s="7" t="str">
        <f ca="1" t="shared" si="26"/>
        <v>Produktion</v>
      </c>
      <c r="AX21" s="31">
        <f ca="1" t="shared" si="27"/>
        <v>44654.4829535693</v>
      </c>
      <c r="AZ21" s="31" t="str">
        <f ca="1">IF(SUM(IF({"4.Projekteringsavtal","5.Anslutningsavtal","6.Nätavtal"}=Q21,1,0))&gt;0,EDATE(AX21,RANDBETWEEN(0,6)),"")</f>
        <v/>
      </c>
      <c r="BB21" s="21" t="str">
        <f ca="1">IF(SUM(IF({"5.Anslutningsavtal","6.Nätavtal"}=Q21,1,0))&gt;0,EDATE(AZ21,RANDBETWEEN(0,3)),"")</f>
        <v/>
      </c>
      <c r="BD21" s="21" t="str">
        <f ca="1" t="shared" si="28"/>
        <v/>
      </c>
    </row>
    <row r="22" s="7" customFormat="1" ht="12.75" customHeight="1" spans="1:56">
      <c r="A22" s="33" t="s">
        <v>65</v>
      </c>
      <c r="B22" s="31">
        <f ca="1" t="shared" si="0"/>
        <v>44815</v>
      </c>
      <c r="C22" s="32">
        <f ca="1" t="shared" si="1"/>
        <v>45184</v>
      </c>
      <c r="D22" s="30" t="str">
        <f t="shared" si="2"/>
        <v>Project 422</v>
      </c>
      <c r="E22" s="30" t="str">
        <f t="shared" si="3"/>
        <v>Company AB 522</v>
      </c>
      <c r="F22" s="30" t="str">
        <f ca="1" t="shared" si="4"/>
        <v>Sala</v>
      </c>
      <c r="G22" s="37">
        <f ca="1" t="shared" si="5"/>
        <v>38</v>
      </c>
      <c r="H22" s="38" t="str">
        <f ca="1" t="shared" si="6"/>
        <v/>
      </c>
      <c r="I22" s="30" t="str">
        <f ca="1" t="shared" si="7"/>
        <v>Nyanslutning</v>
      </c>
      <c r="J22" s="30" t="str">
        <f ca="1" t="shared" si="8"/>
        <v>Konsumtion</v>
      </c>
      <c r="K22" s="41">
        <f ca="1" t="shared" si="9"/>
        <v>120</v>
      </c>
      <c r="L22" s="41">
        <f ca="1" t="shared" si="10"/>
        <v>17</v>
      </c>
      <c r="M22" s="41"/>
      <c r="N22" s="30" t="str">
        <f ca="1" t="shared" si="11"/>
        <v>Erik Johanson 22</v>
      </c>
      <c r="O22" s="30" t="str">
        <f ca="1" t="shared" si="12"/>
        <v>Lars Johnson 22</v>
      </c>
      <c r="P22" s="30" t="str">
        <f ca="1" t="shared" si="13"/>
        <v>Erik Johanson 22</v>
      </c>
      <c r="Q22" s="30" t="str">
        <f ca="1" t="shared" si="14"/>
        <v>2.Reservationsavtal</v>
      </c>
      <c r="R22" s="45" t="str">
        <f ca="1" t="shared" si="15"/>
        <v>?</v>
      </c>
      <c r="S22" s="45" t="str">
        <f ca="1" t="shared" si="16"/>
        <v/>
      </c>
      <c r="T22" s="45" t="str">
        <f ca="1" t="shared" si="17"/>
        <v>x</v>
      </c>
      <c r="U22" s="51"/>
      <c r="V22" s="33"/>
      <c r="W22" s="49" t="str">
        <f ca="1" t="shared" si="18"/>
        <v/>
      </c>
      <c r="X22" s="50" t="str">
        <f ca="1" t="shared" si="19"/>
        <v>Ja</v>
      </c>
      <c r="Y22" s="63">
        <f ca="1" t="shared" si="20"/>
        <v>45583</v>
      </c>
      <c r="Z22" s="63">
        <f ca="1" t="shared" si="21"/>
        <v>45450</v>
      </c>
      <c r="AA22" s="66"/>
      <c r="AB22" s="64" t="str">
        <f ca="1" t="shared" si="24"/>
        <v/>
      </c>
      <c r="AC22" s="73">
        <f ca="1">INDEX(Anslutningspunkt!$A$2:$A$108,RANDBETWEEN(2,108),1)</f>
        <v>39</v>
      </c>
      <c r="AD22" s="30"/>
      <c r="AE22" s="30" t="str">
        <f ca="1" t="shared" si="22"/>
        <v/>
      </c>
      <c r="AF22" s="75"/>
      <c r="AG22" s="94"/>
      <c r="AH22" s="50" t="str">
        <f ca="1" t="shared" si="23"/>
        <v>Ja</v>
      </c>
      <c r="AI22" s="92"/>
      <c r="AM22" s="7">
        <f ca="1">VLOOKUP(AC22,Anslutningspunkt!A:B,2,0)+RANDBETWEEN(-10000,10000)</f>
        <v>6028703.672</v>
      </c>
      <c r="AN22" s="7">
        <f ca="1">VLOOKUP(AC22,Anslutningspunkt!A:C,3,0)+RANDBETWEEN(-10000,10000)</f>
        <v>356765.438</v>
      </c>
      <c r="AP22" s="7" t="str">
        <f ca="1" t="shared" si="25"/>
        <v>Nyanslutning</v>
      </c>
      <c r="AQ22" s="7" t="str">
        <f ca="1" t="shared" si="26"/>
        <v>Konsumtion</v>
      </c>
      <c r="AX22" s="31">
        <f ca="1" t="shared" si="27"/>
        <v>44957.5415054622</v>
      </c>
      <c r="AZ22" s="31" t="str">
        <f ca="1">IF(SUM(IF({"4.Projekteringsavtal","5.Anslutningsavtal","6.Nätavtal"}=Q22,1,0))&gt;0,EDATE(AX22,RANDBETWEEN(0,6)),"")</f>
        <v/>
      </c>
      <c r="BB22" s="21" t="str">
        <f ca="1">IF(SUM(IF({"5.Anslutningsavtal","6.Nätavtal"}=Q22,1,0))&gt;0,EDATE(AZ22,RANDBETWEEN(0,3)),"")</f>
        <v/>
      </c>
      <c r="BD22" s="21" t="str">
        <f ca="1" t="shared" si="28"/>
        <v/>
      </c>
    </row>
    <row r="23" ht="12.75" customHeight="1" spans="1:56">
      <c r="A23" s="33" t="s">
        <v>65</v>
      </c>
      <c r="B23" s="31">
        <f ca="1" t="shared" si="0"/>
        <v>43599</v>
      </c>
      <c r="C23" s="32">
        <f ca="1" t="shared" si="1"/>
        <v>44056</v>
      </c>
      <c r="D23" s="30" t="str">
        <f t="shared" si="2"/>
        <v>Project 423</v>
      </c>
      <c r="E23" s="30" t="str">
        <f t="shared" si="3"/>
        <v>Company AB 523</v>
      </c>
      <c r="F23" s="30" t="str">
        <f ca="1" t="shared" si="4"/>
        <v>Eskiltuna</v>
      </c>
      <c r="G23" s="37">
        <f ca="1" t="shared" si="5"/>
        <v>33</v>
      </c>
      <c r="H23" s="38" t="str">
        <f ca="1" t="shared" si="6"/>
        <v>Nej</v>
      </c>
      <c r="I23" s="30" t="str">
        <f ca="1" t="shared" si="7"/>
        <v>Flytt</v>
      </c>
      <c r="J23" s="30" t="str">
        <f ca="1" t="shared" si="8"/>
        <v>Produktion</v>
      </c>
      <c r="K23" s="41">
        <f ca="1" t="shared" si="9"/>
        <v>290</v>
      </c>
      <c r="L23" s="41">
        <f ca="1" t="shared" si="10"/>
        <v>284</v>
      </c>
      <c r="M23" s="41"/>
      <c r="N23" s="30" t="str">
        <f ca="1" t="shared" si="11"/>
        <v>Erik Johanson 23</v>
      </c>
      <c r="O23" s="30" t="str">
        <f ca="1" t="shared" si="12"/>
        <v>Erik Johanson 23</v>
      </c>
      <c r="P23" s="30" t="str">
        <f ca="1" t="shared" si="13"/>
        <v>Anders Erikson 23</v>
      </c>
      <c r="Q23" s="30" t="str">
        <f ca="1" t="shared" si="14"/>
        <v>1.Anslutningsmöjlighet</v>
      </c>
      <c r="R23" s="45" t="str">
        <f ca="1" t="shared" si="15"/>
        <v/>
      </c>
      <c r="S23" s="45" t="str">
        <f ca="1" t="shared" si="16"/>
        <v/>
      </c>
      <c r="T23" s="45" t="str">
        <f ca="1" t="shared" si="17"/>
        <v/>
      </c>
      <c r="U23" s="51"/>
      <c r="V23" s="33"/>
      <c r="W23" s="49" t="str">
        <f ca="1" t="shared" si="18"/>
        <v/>
      </c>
      <c r="X23" s="50" t="str">
        <f ca="1" t="shared" si="19"/>
        <v/>
      </c>
      <c r="Y23" s="63" t="str">
        <f ca="1" t="shared" si="20"/>
        <v/>
      </c>
      <c r="Z23" s="63" t="str">
        <f ca="1" t="shared" si="21"/>
        <v/>
      </c>
      <c r="AA23" s="33"/>
      <c r="AB23" s="64">
        <f ca="1" t="shared" si="24"/>
        <v>44070.9583212502</v>
      </c>
      <c r="AC23" s="73">
        <f ca="1">INDEX(Anslutningspunkt!$A$2:$A$108,RANDBETWEEN(2,108),1)</f>
        <v>55</v>
      </c>
      <c r="AD23" s="30"/>
      <c r="AE23" s="30" t="str">
        <f ca="1" t="shared" si="22"/>
        <v>Stamnät</v>
      </c>
      <c r="AF23" s="75"/>
      <c r="AG23" s="93"/>
      <c r="AH23" s="50" t="str">
        <f ca="1" t="shared" si="23"/>
        <v/>
      </c>
      <c r="AI23" s="92"/>
      <c r="AM23" s="7">
        <f ca="1">VLOOKUP(AC23,Anslutningspunkt!A:B,2,0)+RANDBETWEEN(-10000,10000)</f>
        <v>6017676.672</v>
      </c>
      <c r="AN23" s="7">
        <f ca="1">VLOOKUP(AC23,Anslutningspunkt!A:C,3,0)+RANDBETWEEN(-10000,10000)</f>
        <v>415049.438</v>
      </c>
      <c r="AP23" s="7" t="str">
        <f ca="1" t="shared" si="25"/>
        <v>Flytt</v>
      </c>
      <c r="AQ23" s="7" t="str">
        <f ca="1" t="shared" si="26"/>
        <v>Produktion</v>
      </c>
      <c r="AX23" s="31" t="str">
        <f ca="1" t="shared" si="27"/>
        <v/>
      </c>
      <c r="AZ23" s="31" t="str">
        <f ca="1">IF(SUM(IF({"4.Projekteringsavtal","5.Anslutningsavtal","6.Nätavtal"}=Q23,1,0))&gt;0,EDATE(AX23,RANDBETWEEN(0,6)),"")</f>
        <v/>
      </c>
      <c r="BB23" s="21" t="str">
        <f ca="1">IF(SUM(IF({"5.Anslutningsavtal","6.Nätavtal"}=Q23,1,0))&gt;0,EDATE(AZ23,RANDBETWEEN(0,3)),"")</f>
        <v/>
      </c>
      <c r="BD23" s="21" t="str">
        <f ca="1" t="shared" si="28"/>
        <v/>
      </c>
    </row>
    <row r="24" s="7" customFormat="1" ht="12.75" customHeight="1" spans="1:56">
      <c r="A24" s="33" t="s">
        <v>65</v>
      </c>
      <c r="B24" s="31">
        <f ca="1" t="shared" si="0"/>
        <v>44058</v>
      </c>
      <c r="C24" s="32">
        <f ca="1" t="shared" si="1"/>
        <v>44298</v>
      </c>
      <c r="D24" s="30" t="str">
        <f t="shared" si="2"/>
        <v>Project 424</v>
      </c>
      <c r="E24" s="30" t="str">
        <f t="shared" si="3"/>
        <v>Company AB 524</v>
      </c>
      <c r="F24" s="30" t="str">
        <f ca="1" t="shared" si="4"/>
        <v>Litslunda</v>
      </c>
      <c r="G24" s="37">
        <f ca="1" t="shared" si="5"/>
        <v>38</v>
      </c>
      <c r="H24" s="38" t="str">
        <f ca="1" t="shared" si="6"/>
        <v>Nej</v>
      </c>
      <c r="I24" s="30" t="str">
        <f ca="1" t="shared" si="7"/>
        <v>Nyanslutning</v>
      </c>
      <c r="J24" s="30" t="str">
        <f ca="1" t="shared" si="8"/>
        <v>Produktion</v>
      </c>
      <c r="K24" s="41">
        <f ca="1" t="shared" si="9"/>
        <v>350</v>
      </c>
      <c r="L24" s="41">
        <f ca="1" t="shared" si="10"/>
        <v>243</v>
      </c>
      <c r="M24" s="41"/>
      <c r="N24" s="30" t="str">
        <f ca="1" t="shared" si="11"/>
        <v>Anders Erikson 24</v>
      </c>
      <c r="O24" s="30" t="str">
        <f ca="1" t="shared" si="12"/>
        <v>Lars Johnson 24</v>
      </c>
      <c r="P24" s="30" t="str">
        <f ca="1" t="shared" si="13"/>
        <v>Anders Erikson 24</v>
      </c>
      <c r="Q24" s="30" t="str">
        <f ca="1" t="shared" si="14"/>
        <v>5.Anslutningsavtal</v>
      </c>
      <c r="R24" s="45" t="str">
        <f ca="1" t="shared" si="15"/>
        <v/>
      </c>
      <c r="S24" s="45" t="str">
        <f ca="1" t="shared" si="16"/>
        <v/>
      </c>
      <c r="T24" s="45" t="str">
        <f ca="1" t="shared" si="17"/>
        <v>x</v>
      </c>
      <c r="U24" s="51"/>
      <c r="V24" s="33"/>
      <c r="W24" s="49" t="str">
        <f ca="1" t="shared" si="18"/>
        <v/>
      </c>
      <c r="X24" s="50" t="str">
        <f ca="1" t="shared" si="19"/>
        <v/>
      </c>
      <c r="Y24" s="63" t="str">
        <f ca="1" t="shared" si="20"/>
        <v/>
      </c>
      <c r="Z24" s="63" t="str">
        <f ca="1" t="shared" si="21"/>
        <v/>
      </c>
      <c r="AA24" s="33"/>
      <c r="AB24" s="64" t="str">
        <f ca="1" t="shared" si="24"/>
        <v/>
      </c>
      <c r="AC24" s="73">
        <f ca="1">INDEX(Anslutningspunkt!$A$2:$A$108,RANDBETWEEN(2,108),1)</f>
        <v>44</v>
      </c>
      <c r="AD24" s="30"/>
      <c r="AE24" s="30" t="str">
        <f ca="1" t="shared" si="22"/>
        <v>Stamnät</v>
      </c>
      <c r="AF24" s="76"/>
      <c r="AG24" s="94"/>
      <c r="AH24" s="50" t="str">
        <f ca="1" t="shared" si="23"/>
        <v>Ja</v>
      </c>
      <c r="AI24" s="63"/>
      <c r="AM24" s="7">
        <f ca="1">VLOOKUP(AC24,Anslutningspunkt!A:B,2,0)+RANDBETWEEN(-10000,10000)</f>
        <v>6159420.672</v>
      </c>
      <c r="AN24" s="7">
        <f ca="1">VLOOKUP(AC24,Anslutningspunkt!A:C,3,0)+RANDBETWEEN(-10000,10000)</f>
        <v>338074.438</v>
      </c>
      <c r="AP24" s="7" t="str">
        <f ca="1" t="shared" si="25"/>
        <v>Nyanslutning</v>
      </c>
      <c r="AQ24" s="7" t="str">
        <f ca="1" t="shared" si="26"/>
        <v>Produktion</v>
      </c>
      <c r="AX24" s="31">
        <f ca="1" t="shared" si="27"/>
        <v>44319.4358324561</v>
      </c>
      <c r="AZ24" s="31">
        <f ca="1">IF(SUM(IF({"4.Projekteringsavtal","5.Anslutningsavtal","6.Nätavtal"}=Q24,1,0))&gt;0,EDATE(AX24,RANDBETWEEN(0,6)),"")</f>
        <v>44472</v>
      </c>
      <c r="BB24" s="21">
        <f ca="1">IF(SUM(IF({"5.Anslutningsavtal","6.Nätavtal"}=Q24,1,0))&gt;0,EDATE(AZ24,RANDBETWEEN(0,3)),"")</f>
        <v>44472</v>
      </c>
      <c r="BD24" s="21" t="str">
        <f ca="1" t="shared" si="28"/>
        <v/>
      </c>
    </row>
    <row r="25" s="8" customFormat="1" ht="12.75" customHeight="1" spans="1:16384">
      <c r="A25" s="34" t="s">
        <v>65</v>
      </c>
      <c r="B25" s="31">
        <f ca="1" t="shared" si="0"/>
        <v>43658</v>
      </c>
      <c r="C25" s="32">
        <f ca="1" t="shared" si="1"/>
        <v>45026</v>
      </c>
      <c r="D25" s="30" t="str">
        <f t="shared" si="2"/>
        <v>Project 425</v>
      </c>
      <c r="E25" s="30" t="str">
        <f t="shared" si="3"/>
        <v>Company AB 525</v>
      </c>
      <c r="F25" s="30" t="str">
        <f ca="1" t="shared" si="4"/>
        <v>Vingåker</v>
      </c>
      <c r="G25" s="37">
        <f ca="1" t="shared" si="5"/>
        <v>38</v>
      </c>
      <c r="H25" s="38" t="str">
        <f ca="1" t="shared" si="6"/>
        <v>Nej</v>
      </c>
      <c r="I25" s="30" t="str">
        <f ca="1" t="shared" si="7"/>
        <v>Flytt</v>
      </c>
      <c r="J25" s="30" t="str">
        <f ca="1" t="shared" si="8"/>
        <v>Konsumtion</v>
      </c>
      <c r="K25" s="41">
        <f ca="1" t="shared" si="9"/>
        <v>240</v>
      </c>
      <c r="L25" s="41">
        <f ca="1" t="shared" si="10"/>
        <v>81</v>
      </c>
      <c r="M25" s="44"/>
      <c r="N25" s="30" t="str">
        <f ca="1" t="shared" si="11"/>
        <v>Sarah Anderson 25</v>
      </c>
      <c r="O25" s="30" t="str">
        <f ca="1" t="shared" si="12"/>
        <v>Anders Erikson 25</v>
      </c>
      <c r="P25" s="30" t="str">
        <f ca="1" t="shared" si="13"/>
        <v>Anders Erikson 25</v>
      </c>
      <c r="Q25" s="30" t="str">
        <f ca="1" t="shared" si="14"/>
        <v>1.Anslutningsmöjlighet</v>
      </c>
      <c r="R25" s="45" t="str">
        <f ca="1" t="shared" si="15"/>
        <v/>
      </c>
      <c r="S25" s="45" t="str">
        <f ca="1" t="shared" si="16"/>
        <v/>
      </c>
      <c r="T25" s="45" t="str">
        <f ca="1" t="shared" si="17"/>
        <v/>
      </c>
      <c r="U25" s="13"/>
      <c r="V25" s="34"/>
      <c r="W25" s="49" t="str">
        <f ca="1" t="shared" si="18"/>
        <v/>
      </c>
      <c r="X25" s="50" t="str">
        <f ca="1" t="shared" si="19"/>
        <v/>
      </c>
      <c r="Y25" s="63" t="str">
        <f ca="1" t="shared" si="20"/>
        <v/>
      </c>
      <c r="Z25" s="63" t="str">
        <f ca="1" t="shared" si="21"/>
        <v/>
      </c>
      <c r="AA25" s="34"/>
      <c r="AB25" s="64" t="str">
        <f ca="1" t="shared" si="24"/>
        <v/>
      </c>
      <c r="AC25" s="73">
        <f ca="1">INDEX(Anslutningspunkt!$A$2:$A$108,RANDBETWEEN(2,108),1)</f>
        <v>2</v>
      </c>
      <c r="AD25" s="30"/>
      <c r="AE25" s="30" t="str">
        <f ca="1" t="shared" si="22"/>
        <v/>
      </c>
      <c r="AF25" s="34"/>
      <c r="AG25" s="95"/>
      <c r="AH25" s="50" t="str">
        <f ca="1" t="shared" si="23"/>
        <v>Ja</v>
      </c>
      <c r="AI25" s="96"/>
      <c r="AM25" s="7">
        <f ca="1">VLOOKUP(AC25,Anslutningspunkt!A:B,2,0)+RANDBETWEEN(-10000,10000)</f>
        <v>6085491.672</v>
      </c>
      <c r="AN25" s="7">
        <f ca="1">VLOOKUP(AC25,Anslutningspunkt!A:C,3,0)+RANDBETWEEN(-10000,10000)</f>
        <v>360822.438</v>
      </c>
      <c r="AO25" s="7"/>
      <c r="AP25" s="7" t="str">
        <f ca="1" t="shared" si="25"/>
        <v>Flytt</v>
      </c>
      <c r="AQ25" s="7" t="str">
        <f ca="1" t="shared" si="26"/>
        <v>Konsumtion</v>
      </c>
      <c r="AR25" s="7"/>
      <c r="AS25" s="7"/>
      <c r="AT25" s="7"/>
      <c r="AU25" s="7"/>
      <c r="AV25" s="7"/>
      <c r="AW25" s="7"/>
      <c r="AX25" s="31" t="str">
        <f ca="1" t="shared" si="27"/>
        <v/>
      </c>
      <c r="AY25" s="7"/>
      <c r="AZ25" s="31" t="str">
        <f ca="1">IF(SUM(IF({"4.Projekteringsavtal","5.Anslutningsavtal","6.Nätavtal"}=Q25,1,0))&gt;0,EDATE(AX25,RANDBETWEEN(0,6)),"")</f>
        <v/>
      </c>
      <c r="BA25" s="7"/>
      <c r="BB25" s="21" t="str">
        <f ca="1">IF(SUM(IF({"5.Anslutningsavtal","6.Nätavtal"}=Q25,1,0))&gt;0,EDATE(AZ25,RANDBETWEEN(0,3)),"")</f>
        <v/>
      </c>
      <c r="BC25" s="7"/>
      <c r="BD25" s="21" t="str">
        <f ca="1" t="shared" si="28"/>
        <v/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NRF25" s="7"/>
      <c r="NRG25" s="7"/>
      <c r="NRH25" s="7"/>
      <c r="NRI25" s="7"/>
      <c r="NRJ25" s="7"/>
      <c r="NRK25" s="7"/>
      <c r="NRL25" s="7"/>
      <c r="NRM25" s="7"/>
      <c r="NRN25" s="7"/>
      <c r="NRO25" s="7"/>
      <c r="NRP25" s="7"/>
      <c r="NRQ25" s="7"/>
      <c r="NRR25" s="7"/>
      <c r="NRS25" s="7"/>
      <c r="NRT25" s="7"/>
      <c r="NRU25" s="7"/>
      <c r="NRV25" s="7"/>
      <c r="NRW25" s="7"/>
      <c r="NRX25" s="7"/>
      <c r="NRY25" s="7"/>
      <c r="NRZ25" s="7"/>
      <c r="NSA25" s="7"/>
      <c r="NSB25" s="7"/>
      <c r="NSC25" s="7"/>
      <c r="NSD25" s="7"/>
      <c r="NSE25" s="7"/>
      <c r="NSF25" s="7"/>
      <c r="NSG25" s="7"/>
      <c r="NSH25" s="7"/>
      <c r="NSI25" s="7"/>
      <c r="NSJ25" s="7"/>
      <c r="NSK25" s="7"/>
      <c r="NSL25" s="7"/>
      <c r="NSM25" s="7"/>
      <c r="NSN25" s="7"/>
      <c r="NSO25" s="7"/>
      <c r="NSP25" s="7"/>
      <c r="NSQ25" s="7"/>
      <c r="NSR25" s="7"/>
      <c r="NSS25" s="7"/>
      <c r="NST25" s="7"/>
      <c r="NSU25" s="7"/>
      <c r="NSV25" s="7"/>
      <c r="NSW25" s="7"/>
      <c r="NSX25" s="7"/>
      <c r="NSY25" s="7"/>
      <c r="NSZ25" s="7"/>
      <c r="NTA25" s="7"/>
      <c r="NTB25" s="7"/>
      <c r="NTC25" s="7"/>
      <c r="NTD25" s="7"/>
      <c r="NTE25" s="7"/>
      <c r="NTF25" s="7"/>
      <c r="NTG25" s="7"/>
      <c r="NTH25" s="7"/>
      <c r="NTI25" s="7"/>
      <c r="NTJ25" s="7"/>
      <c r="NTK25" s="7"/>
      <c r="NTL25" s="7"/>
      <c r="NTM25" s="7"/>
      <c r="NTN25" s="7"/>
      <c r="NTO25" s="7"/>
      <c r="NTP25" s="7"/>
      <c r="NTQ25" s="7"/>
      <c r="NTR25" s="7"/>
      <c r="NTS25" s="7"/>
      <c r="NTT25" s="7"/>
      <c r="NTU25" s="7"/>
      <c r="NTV25" s="7"/>
      <c r="NTW25" s="7"/>
      <c r="NTX25" s="7"/>
      <c r="NTY25" s="7"/>
      <c r="NTZ25" s="7"/>
      <c r="NUA25" s="7"/>
      <c r="NUB25" s="7"/>
      <c r="NUC25" s="7"/>
      <c r="NUD25" s="7"/>
      <c r="NUE25" s="7"/>
      <c r="NUF25" s="7"/>
      <c r="NUG25" s="7"/>
      <c r="NUH25" s="7"/>
      <c r="NUI25" s="7"/>
      <c r="NUJ25" s="7"/>
      <c r="NUK25" s="7"/>
      <c r="NUL25" s="7"/>
      <c r="NUM25" s="7"/>
      <c r="NUN25" s="7"/>
      <c r="NUO25" s="7"/>
      <c r="NUP25" s="7"/>
      <c r="NUQ25" s="7"/>
      <c r="NUR25" s="7"/>
      <c r="NUS25" s="7"/>
      <c r="NUT25" s="7"/>
      <c r="NUU25" s="7"/>
      <c r="NUV25" s="7"/>
      <c r="NUW25" s="7"/>
      <c r="NUX25" s="7"/>
      <c r="NUY25" s="7"/>
      <c r="NUZ25" s="7"/>
      <c r="NVA25" s="7"/>
      <c r="NVB25" s="7"/>
      <c r="NVC25" s="7"/>
      <c r="NVD25" s="7"/>
      <c r="NVE25" s="7"/>
      <c r="NVF25" s="7"/>
      <c r="NVG25" s="7"/>
      <c r="NVH25" s="7"/>
      <c r="NVI25" s="7"/>
      <c r="NVJ25" s="7"/>
      <c r="NVK25" s="7"/>
      <c r="NVL25" s="7"/>
      <c r="NVM25" s="7"/>
      <c r="NVN25" s="7"/>
      <c r="NVO25" s="7"/>
      <c r="NVP25" s="7"/>
      <c r="NVQ25" s="7"/>
      <c r="NVR25" s="7"/>
      <c r="NVS25" s="7"/>
      <c r="NVT25" s="7"/>
      <c r="NVU25" s="7"/>
      <c r="NVV25" s="7"/>
      <c r="NVW25" s="7"/>
      <c r="NVX25" s="7"/>
      <c r="NVY25" s="7"/>
      <c r="NVZ25" s="7"/>
      <c r="NWA25" s="7"/>
      <c r="NWB25" s="7"/>
      <c r="NWC25" s="7"/>
      <c r="NWD25" s="7"/>
      <c r="NWE25" s="7"/>
      <c r="NWF25" s="7"/>
      <c r="NWG25" s="7"/>
      <c r="NWH25" s="7"/>
      <c r="NWI25" s="7"/>
      <c r="NWJ25" s="7"/>
      <c r="NWK25" s="7"/>
      <c r="NWL25" s="7"/>
      <c r="NWM25" s="7"/>
      <c r="NWN25" s="7"/>
      <c r="NWO25" s="7"/>
      <c r="NWP25" s="7"/>
      <c r="NWQ25" s="7"/>
      <c r="NWR25" s="7"/>
      <c r="NWS25" s="7"/>
      <c r="NWT25" s="7"/>
      <c r="NWU25" s="7"/>
      <c r="NWV25" s="7"/>
      <c r="NWW25" s="7"/>
      <c r="NWX25" s="7"/>
      <c r="NWY25" s="7"/>
      <c r="NWZ25" s="7"/>
      <c r="NXA25" s="7"/>
      <c r="NXB25" s="7"/>
      <c r="NXC25" s="7"/>
      <c r="NXD25" s="7"/>
      <c r="NXE25" s="7"/>
      <c r="NXF25" s="7"/>
      <c r="NXG25" s="7"/>
      <c r="NXH25" s="7"/>
      <c r="NXI25" s="7"/>
      <c r="NXJ25" s="7"/>
      <c r="NXK25" s="7"/>
      <c r="NXL25" s="7"/>
      <c r="NXM25" s="7"/>
      <c r="NXN25" s="7"/>
      <c r="NXO25" s="7"/>
      <c r="NXP25" s="7"/>
      <c r="NXQ25" s="7"/>
      <c r="NXR25" s="7"/>
      <c r="NXS25" s="7"/>
      <c r="NXT25" s="7"/>
      <c r="NXU25" s="7"/>
      <c r="NXV25" s="7"/>
      <c r="NXW25" s="7"/>
      <c r="NXX25" s="7"/>
      <c r="NXY25" s="7"/>
      <c r="NXZ25" s="7"/>
      <c r="NYA25" s="7"/>
      <c r="NYB25" s="7"/>
      <c r="NYC25" s="7"/>
      <c r="NYD25" s="7"/>
      <c r="NYE25" s="7"/>
      <c r="NYF25" s="7"/>
      <c r="NYG25" s="7"/>
      <c r="NYH25" s="7"/>
      <c r="NYI25" s="7"/>
      <c r="NYJ25" s="7"/>
      <c r="NYK25" s="7"/>
      <c r="NYL25" s="7"/>
      <c r="NYM25" s="7"/>
      <c r="NYN25" s="7"/>
      <c r="NYO25" s="7"/>
      <c r="NYP25" s="7"/>
      <c r="NYQ25" s="7"/>
      <c r="NYR25" s="7"/>
      <c r="NYS25" s="7"/>
      <c r="NYT25" s="7"/>
      <c r="NYU25" s="7"/>
      <c r="NYV25" s="7"/>
      <c r="NYW25" s="7"/>
      <c r="NYX25" s="7"/>
      <c r="NYY25" s="7"/>
      <c r="NYZ25" s="7"/>
      <c r="NZA25" s="7"/>
      <c r="NZB25" s="7"/>
      <c r="NZC25" s="7"/>
      <c r="NZD25" s="7"/>
      <c r="NZE25" s="7"/>
      <c r="NZF25" s="7"/>
      <c r="NZG25" s="7"/>
      <c r="NZH25" s="7"/>
      <c r="NZI25" s="7"/>
      <c r="NZJ25" s="7"/>
      <c r="NZK25" s="7"/>
      <c r="NZL25" s="7"/>
      <c r="NZM25" s="7"/>
      <c r="NZN25" s="7"/>
      <c r="NZO25" s="7"/>
      <c r="NZP25" s="7"/>
      <c r="NZQ25" s="7"/>
      <c r="NZR25" s="7"/>
      <c r="NZS25" s="7"/>
      <c r="NZT25" s="7"/>
      <c r="NZU25" s="7"/>
      <c r="NZV25" s="7"/>
      <c r="NZW25" s="7"/>
      <c r="NZX25" s="7"/>
      <c r="NZY25" s="7"/>
      <c r="NZZ25" s="7"/>
      <c r="OAA25" s="7"/>
      <c r="OAB25" s="7"/>
      <c r="OAC25" s="7"/>
      <c r="OAD25" s="7"/>
      <c r="OAE25" s="7"/>
      <c r="OAF25" s="7"/>
      <c r="OAG25" s="7"/>
      <c r="OAH25" s="7"/>
      <c r="OAI25" s="7"/>
      <c r="OAJ25" s="7"/>
      <c r="OAK25" s="7"/>
      <c r="OAL25" s="7"/>
      <c r="OAM25" s="7"/>
      <c r="OAN25" s="7"/>
      <c r="OAO25" s="7"/>
      <c r="OAP25" s="7"/>
      <c r="OAQ25" s="7"/>
      <c r="OAR25" s="7"/>
      <c r="OAS25" s="7"/>
      <c r="OAT25" s="7"/>
      <c r="OAU25" s="7"/>
      <c r="OAV25" s="7"/>
      <c r="OAW25" s="7"/>
      <c r="OAX25" s="7"/>
      <c r="OAY25" s="7"/>
      <c r="OAZ25" s="7"/>
      <c r="OBA25" s="7"/>
      <c r="OBB25" s="7"/>
      <c r="OBC25" s="7"/>
      <c r="OBD25" s="7"/>
      <c r="OBE25" s="7"/>
      <c r="OBF25" s="7"/>
      <c r="OBG25" s="7"/>
      <c r="OBH25" s="7"/>
      <c r="OBI25" s="7"/>
      <c r="OBJ25" s="7"/>
      <c r="OBK25" s="7"/>
      <c r="OBL25" s="7"/>
      <c r="OBM25" s="7"/>
      <c r="OBN25" s="7"/>
      <c r="OBO25" s="7"/>
      <c r="OBP25" s="7"/>
      <c r="OBQ25" s="7"/>
      <c r="OBR25" s="7"/>
      <c r="OBS25" s="7"/>
      <c r="OBT25" s="7"/>
      <c r="OBU25" s="7"/>
      <c r="OBV25" s="7"/>
      <c r="OBW25" s="7"/>
      <c r="OBX25" s="7"/>
      <c r="OBY25" s="7"/>
      <c r="OBZ25" s="7"/>
      <c r="OCA25" s="7"/>
      <c r="OCB25" s="7"/>
      <c r="OCC25" s="7"/>
      <c r="OCD25" s="7"/>
      <c r="OCE25" s="7"/>
      <c r="OCF25" s="7"/>
      <c r="OCG25" s="7"/>
      <c r="OCH25" s="7"/>
      <c r="OCI25" s="7"/>
      <c r="OCJ25" s="7"/>
      <c r="OCK25" s="7"/>
      <c r="OCL25" s="7"/>
      <c r="OCM25" s="7"/>
      <c r="OCN25" s="7"/>
      <c r="OCO25" s="7"/>
      <c r="OCP25" s="7"/>
      <c r="OCQ25" s="7"/>
      <c r="OCR25" s="7"/>
      <c r="OCS25" s="7"/>
      <c r="OCT25" s="7"/>
      <c r="OCU25" s="7"/>
      <c r="OCV25" s="7"/>
      <c r="OCW25" s="7"/>
      <c r="OCX25" s="7"/>
      <c r="OCY25" s="7"/>
      <c r="OCZ25" s="7"/>
      <c r="ODA25" s="7"/>
      <c r="ODB25" s="7"/>
      <c r="ODC25" s="7"/>
      <c r="ODD25" s="7"/>
      <c r="ODE25" s="7"/>
      <c r="ODF25" s="7"/>
      <c r="ODG25" s="7"/>
      <c r="ODH25" s="7"/>
      <c r="ODI25" s="7"/>
      <c r="ODJ25" s="7"/>
      <c r="ODK25" s="7"/>
      <c r="ODL25" s="7"/>
      <c r="ODM25" s="7"/>
      <c r="ODN25" s="7"/>
      <c r="ODO25" s="7"/>
      <c r="ODP25" s="7"/>
      <c r="ODQ25" s="7"/>
      <c r="ODR25" s="7"/>
      <c r="ODS25" s="7"/>
      <c r="ODT25" s="7"/>
      <c r="ODU25" s="7"/>
      <c r="ODV25" s="7"/>
      <c r="ODW25" s="7"/>
      <c r="ODX25" s="7"/>
      <c r="ODY25" s="7"/>
      <c r="ODZ25" s="7"/>
      <c r="OEA25" s="7"/>
      <c r="OEB25" s="7"/>
      <c r="OEC25" s="7"/>
      <c r="OED25" s="7"/>
      <c r="OEE25" s="7"/>
      <c r="OEF25" s="7"/>
      <c r="OEG25" s="7"/>
      <c r="OEH25" s="7"/>
      <c r="OEI25" s="7"/>
      <c r="OEJ25" s="7"/>
      <c r="OEK25" s="7"/>
      <c r="OEL25" s="7"/>
      <c r="OEM25" s="7"/>
      <c r="OEN25" s="7"/>
      <c r="OEO25" s="7"/>
      <c r="OEP25" s="7"/>
      <c r="OEQ25" s="7"/>
      <c r="OER25" s="7"/>
      <c r="OES25" s="7"/>
      <c r="OET25" s="7"/>
      <c r="OEU25" s="7"/>
      <c r="OEV25" s="7"/>
      <c r="OEW25" s="7"/>
      <c r="OEX25" s="7"/>
      <c r="OEY25" s="7"/>
      <c r="OEZ25" s="7"/>
      <c r="OFA25" s="7"/>
      <c r="OFB25" s="7"/>
      <c r="OFC25" s="7"/>
      <c r="OFD25" s="7"/>
      <c r="OFE25" s="7"/>
      <c r="OFF25" s="7"/>
      <c r="OFG25" s="7"/>
      <c r="OFH25" s="7"/>
      <c r="OFI25" s="7"/>
      <c r="OFJ25" s="7"/>
      <c r="OFK25" s="7"/>
      <c r="OFL25" s="7"/>
      <c r="OFM25" s="7"/>
      <c r="OFN25" s="7"/>
      <c r="OFO25" s="7"/>
      <c r="OFP25" s="7"/>
      <c r="OFQ25" s="7"/>
      <c r="OFR25" s="7"/>
      <c r="OFS25" s="7"/>
      <c r="OFT25" s="7"/>
      <c r="OFU25" s="7"/>
      <c r="OFV25" s="7"/>
      <c r="OFW25" s="7"/>
      <c r="OFX25" s="7"/>
      <c r="OFY25" s="7"/>
      <c r="OFZ25" s="7"/>
      <c r="OGA25" s="7"/>
      <c r="OGB25" s="7"/>
      <c r="OGC25" s="7"/>
      <c r="OGD25" s="7"/>
      <c r="OGE25" s="7"/>
      <c r="OGF25" s="7"/>
      <c r="OGG25" s="7"/>
      <c r="OGH25" s="7"/>
      <c r="OGI25" s="7"/>
      <c r="OGJ25" s="7"/>
      <c r="OGK25" s="7"/>
      <c r="OGL25" s="7"/>
      <c r="OGM25" s="7"/>
      <c r="OGN25" s="7"/>
      <c r="OGO25" s="7"/>
      <c r="OGP25" s="7"/>
      <c r="OGQ25" s="7"/>
      <c r="OGR25" s="7"/>
      <c r="OGS25" s="7"/>
      <c r="OGT25" s="7"/>
      <c r="OGU25" s="7"/>
      <c r="OGV25" s="7"/>
      <c r="OGW25" s="7"/>
      <c r="OGX25" s="7"/>
      <c r="OGY25" s="7"/>
      <c r="OGZ25" s="7"/>
      <c r="OHA25" s="7"/>
      <c r="OHB25" s="7"/>
      <c r="OHC25" s="7"/>
      <c r="OHD25" s="7"/>
      <c r="OHE25" s="7"/>
      <c r="OHF25" s="7"/>
      <c r="OHG25" s="7"/>
      <c r="OHH25" s="7"/>
      <c r="OHI25" s="7"/>
      <c r="OHJ25" s="7"/>
      <c r="OHK25" s="7"/>
      <c r="OHL25" s="7"/>
      <c r="OHM25" s="7"/>
      <c r="OHN25" s="7"/>
      <c r="OHO25" s="7"/>
      <c r="OHP25" s="7"/>
      <c r="OHQ25" s="7"/>
      <c r="OHR25" s="7"/>
      <c r="OHS25" s="7"/>
      <c r="OHT25" s="7"/>
      <c r="OHU25" s="7"/>
      <c r="OHV25" s="7"/>
      <c r="OHW25" s="7"/>
      <c r="OHX25" s="7"/>
      <c r="OHY25" s="7"/>
      <c r="OHZ25" s="7"/>
      <c r="OIA25" s="7"/>
      <c r="OIB25" s="7"/>
      <c r="OIC25" s="7"/>
      <c r="OID25" s="7"/>
      <c r="OIE25" s="7"/>
      <c r="OIF25" s="7"/>
      <c r="OIG25" s="7"/>
      <c r="OIH25" s="7"/>
      <c r="OII25" s="7"/>
      <c r="OIJ25" s="7"/>
      <c r="OIK25" s="7"/>
      <c r="OIL25" s="7"/>
      <c r="OIM25" s="7"/>
      <c r="OIN25" s="7"/>
      <c r="OIO25" s="7"/>
      <c r="OIP25" s="7"/>
      <c r="OIQ25" s="7"/>
      <c r="OIR25" s="7"/>
      <c r="OIS25" s="7"/>
      <c r="OIT25" s="7"/>
      <c r="OIU25" s="7"/>
      <c r="OIV25" s="7"/>
      <c r="OIW25" s="7"/>
      <c r="OIX25" s="7"/>
      <c r="OIY25" s="7"/>
      <c r="OIZ25" s="7"/>
      <c r="OJA25" s="7"/>
      <c r="OJB25" s="7"/>
      <c r="OJC25" s="7"/>
      <c r="OJD25" s="7"/>
      <c r="OJE25" s="7"/>
      <c r="OJF25" s="7"/>
      <c r="OJG25" s="7"/>
      <c r="OJH25" s="7"/>
      <c r="OJI25" s="7"/>
      <c r="OJJ25" s="7"/>
      <c r="OJK25" s="7"/>
      <c r="OJL25" s="7"/>
      <c r="OJM25" s="7"/>
      <c r="OJN25" s="7"/>
      <c r="OJO25" s="7"/>
      <c r="OJP25" s="7"/>
      <c r="OJQ25" s="7"/>
      <c r="OJR25" s="7"/>
      <c r="OJS25" s="7"/>
      <c r="OJT25" s="7"/>
      <c r="OJU25" s="7"/>
      <c r="OJV25" s="7"/>
      <c r="OJW25" s="7"/>
      <c r="OJX25" s="7"/>
      <c r="OJY25" s="7"/>
      <c r="OJZ25" s="7"/>
      <c r="OKA25" s="7"/>
      <c r="OKB25" s="7"/>
      <c r="OKC25" s="7"/>
      <c r="OKD25" s="7"/>
      <c r="OKE25" s="7"/>
      <c r="OKF25" s="7"/>
      <c r="OKG25" s="7"/>
      <c r="OKH25" s="7"/>
      <c r="OKI25" s="7"/>
      <c r="OKJ25" s="7"/>
      <c r="OKK25" s="7"/>
      <c r="OKL25" s="7"/>
      <c r="OKM25" s="7"/>
      <c r="OKN25" s="7"/>
      <c r="OKO25" s="7"/>
      <c r="OKP25" s="7"/>
      <c r="OKQ25" s="7"/>
      <c r="OKR25" s="7"/>
      <c r="OKS25" s="7"/>
      <c r="OKT25" s="7"/>
      <c r="OKU25" s="7"/>
      <c r="OKV25" s="7"/>
      <c r="OKW25" s="7"/>
      <c r="OKX25" s="7"/>
      <c r="OKY25" s="7"/>
      <c r="OKZ25" s="7"/>
      <c r="OLA25" s="7"/>
      <c r="OLB25" s="7"/>
      <c r="OLC25" s="7"/>
      <c r="OLD25" s="7"/>
      <c r="OLE25" s="7"/>
      <c r="OLF25" s="7"/>
      <c r="OLG25" s="7"/>
      <c r="OLH25" s="7"/>
      <c r="OLI25" s="7"/>
      <c r="OLJ25" s="7"/>
      <c r="OLK25" s="7"/>
      <c r="OLL25" s="7"/>
      <c r="OLM25" s="7"/>
      <c r="OLN25" s="7"/>
      <c r="OLO25" s="7"/>
      <c r="OLP25" s="7"/>
      <c r="OLQ25" s="7"/>
      <c r="OLR25" s="7"/>
      <c r="OLS25" s="7"/>
      <c r="OLT25" s="7"/>
      <c r="OLU25" s="7"/>
      <c r="OLV25" s="7"/>
      <c r="OLW25" s="7"/>
      <c r="OLX25" s="7"/>
      <c r="OLY25" s="7"/>
      <c r="OLZ25" s="7"/>
      <c r="OMA25" s="7"/>
      <c r="OMB25" s="7"/>
      <c r="OMC25" s="7"/>
      <c r="OMD25" s="7"/>
      <c r="OME25" s="7"/>
      <c r="OMF25" s="7"/>
      <c r="OMG25" s="7"/>
      <c r="OMH25" s="7"/>
      <c r="OMI25" s="7"/>
      <c r="OMJ25" s="7"/>
      <c r="OMK25" s="7"/>
      <c r="OML25" s="7"/>
      <c r="OMM25" s="7"/>
      <c r="OMN25" s="7"/>
      <c r="OMO25" s="7"/>
      <c r="OMP25" s="7"/>
      <c r="OMQ25" s="7"/>
      <c r="OMR25" s="7"/>
      <c r="OMS25" s="7"/>
      <c r="OMT25" s="7"/>
      <c r="OMU25" s="7"/>
      <c r="OMV25" s="7"/>
      <c r="OMW25" s="7"/>
      <c r="OMX25" s="7"/>
      <c r="OMY25" s="7"/>
      <c r="OMZ25" s="7"/>
      <c r="ONA25" s="7"/>
      <c r="ONB25" s="7"/>
      <c r="ONC25" s="7"/>
      <c r="OND25" s="7"/>
      <c r="ONE25" s="7"/>
      <c r="ONF25" s="7"/>
      <c r="ONG25" s="7"/>
      <c r="ONH25" s="7"/>
      <c r="ONI25" s="7"/>
      <c r="ONJ25" s="7"/>
      <c r="ONK25" s="7"/>
      <c r="ONL25" s="7"/>
      <c r="ONM25" s="7"/>
      <c r="ONN25" s="7"/>
      <c r="ONO25" s="7"/>
      <c r="ONP25" s="7"/>
      <c r="ONQ25" s="7"/>
      <c r="ONR25" s="7"/>
      <c r="ONS25" s="7"/>
      <c r="ONT25" s="7"/>
      <c r="ONU25" s="7"/>
      <c r="ONV25" s="7"/>
      <c r="ONW25" s="7"/>
      <c r="ONX25" s="7"/>
      <c r="ONY25" s="7"/>
      <c r="ONZ25" s="7"/>
      <c r="OOA25" s="7"/>
      <c r="OOB25" s="7"/>
      <c r="OOC25" s="7"/>
      <c r="OOD25" s="7"/>
      <c r="OOE25" s="7"/>
      <c r="OOF25" s="7"/>
      <c r="OOG25" s="7"/>
      <c r="OOH25" s="7"/>
      <c r="OOI25" s="7"/>
      <c r="OOJ25" s="7"/>
      <c r="OOK25" s="7"/>
      <c r="OOL25" s="7"/>
      <c r="OOM25" s="7"/>
      <c r="OON25" s="7"/>
      <c r="OOO25" s="7"/>
      <c r="OOP25" s="7"/>
      <c r="OOQ25" s="7"/>
      <c r="OOR25" s="7"/>
      <c r="OOS25" s="7"/>
      <c r="OOT25" s="7"/>
      <c r="OOU25" s="7"/>
      <c r="OOV25" s="7"/>
      <c r="OOW25" s="7"/>
      <c r="OOX25" s="7"/>
      <c r="OOY25" s="7"/>
      <c r="OOZ25" s="7"/>
      <c r="OPA25" s="7"/>
      <c r="OPB25" s="7"/>
      <c r="OPC25" s="7"/>
      <c r="OPD25" s="7"/>
      <c r="OPE25" s="7"/>
      <c r="OPF25" s="7"/>
      <c r="OPG25" s="7"/>
      <c r="OPH25" s="7"/>
      <c r="OPI25" s="7"/>
      <c r="OPJ25" s="7"/>
      <c r="OPK25" s="7"/>
      <c r="OPL25" s="7"/>
      <c r="OPM25" s="7"/>
      <c r="OPN25" s="7"/>
      <c r="OPO25" s="7"/>
      <c r="OPP25" s="7"/>
      <c r="OPQ25" s="7"/>
      <c r="OPR25" s="7"/>
      <c r="OPS25" s="7"/>
      <c r="OPT25" s="7"/>
      <c r="OPU25" s="7"/>
      <c r="OPV25" s="7"/>
      <c r="OPW25" s="7"/>
      <c r="OPX25" s="7"/>
      <c r="OPY25" s="7"/>
      <c r="OPZ25" s="7"/>
      <c r="OQA25" s="7"/>
      <c r="OQB25" s="7"/>
      <c r="OQC25" s="7"/>
      <c r="OQD25" s="7"/>
      <c r="OQE25" s="7"/>
      <c r="OQF25" s="7"/>
      <c r="OQG25" s="7"/>
      <c r="OQH25" s="7"/>
      <c r="OQI25" s="7"/>
      <c r="OQJ25" s="7"/>
      <c r="OQK25" s="7"/>
      <c r="OQL25" s="7"/>
      <c r="OQM25" s="7"/>
      <c r="OQN25" s="7"/>
      <c r="OQO25" s="7"/>
      <c r="OQP25" s="7"/>
      <c r="OQQ25" s="7"/>
      <c r="OQR25" s="7"/>
      <c r="OQS25" s="7"/>
      <c r="OQT25" s="7"/>
      <c r="OQU25" s="7"/>
      <c r="OQV25" s="7"/>
      <c r="OQW25" s="7"/>
      <c r="OQX25" s="7"/>
      <c r="OQY25" s="7"/>
      <c r="OQZ25" s="7"/>
      <c r="ORA25" s="7"/>
      <c r="ORB25" s="7"/>
      <c r="ORC25" s="7"/>
      <c r="ORD25" s="7"/>
      <c r="ORE25" s="7"/>
      <c r="ORF25" s="7"/>
      <c r="ORG25" s="7"/>
      <c r="ORH25" s="7"/>
      <c r="ORI25" s="7"/>
      <c r="ORJ25" s="7"/>
      <c r="ORK25" s="7"/>
      <c r="ORL25" s="7"/>
      <c r="ORM25" s="7"/>
      <c r="ORN25" s="7"/>
      <c r="ORO25" s="7"/>
      <c r="ORP25" s="7"/>
      <c r="ORQ25" s="7"/>
      <c r="ORR25" s="7"/>
      <c r="ORS25" s="7"/>
      <c r="ORT25" s="7"/>
      <c r="ORU25" s="7"/>
      <c r="ORV25" s="7"/>
      <c r="ORW25" s="7"/>
      <c r="ORX25" s="7"/>
      <c r="ORY25" s="7"/>
      <c r="ORZ25" s="7"/>
      <c r="OSA25" s="7"/>
      <c r="OSB25" s="7"/>
      <c r="OSC25" s="7"/>
      <c r="OSD25" s="7"/>
      <c r="OSE25" s="7"/>
      <c r="OSF25" s="7"/>
      <c r="OSG25" s="7"/>
      <c r="OSH25" s="7"/>
      <c r="OSI25" s="7"/>
      <c r="OSJ25" s="7"/>
      <c r="OSK25" s="7"/>
      <c r="OSL25" s="7"/>
      <c r="OSM25" s="7"/>
      <c r="OSN25" s="7"/>
      <c r="OSO25" s="7"/>
      <c r="OSP25" s="7"/>
      <c r="OSQ25" s="7"/>
      <c r="OSR25" s="7"/>
      <c r="OSS25" s="7"/>
      <c r="OST25" s="7"/>
      <c r="OSU25" s="7"/>
      <c r="OSV25" s="7"/>
      <c r="OSW25" s="7"/>
      <c r="OSX25" s="7"/>
      <c r="OSY25" s="7"/>
      <c r="OSZ25" s="7"/>
      <c r="OTA25" s="7"/>
      <c r="OTB25" s="7"/>
      <c r="OTC25" s="7"/>
      <c r="OTD25" s="7"/>
      <c r="OTE25" s="7"/>
      <c r="OTF25" s="7"/>
      <c r="OTG25" s="7"/>
      <c r="OTH25" s="7"/>
      <c r="OTI25" s="7"/>
      <c r="OTJ25" s="7"/>
      <c r="OTK25" s="7"/>
      <c r="OTL25" s="7"/>
      <c r="OTM25" s="7"/>
      <c r="OTN25" s="7"/>
      <c r="OTO25" s="7"/>
      <c r="OTP25" s="7"/>
      <c r="OTQ25" s="7"/>
      <c r="OTR25" s="7"/>
      <c r="OTS25" s="7"/>
      <c r="OTT25" s="7"/>
      <c r="OTU25" s="7"/>
      <c r="OTV25" s="7"/>
      <c r="OTW25" s="7"/>
      <c r="OTX25" s="7"/>
      <c r="OTY25" s="7"/>
      <c r="OTZ25" s="7"/>
      <c r="OUA25" s="7"/>
      <c r="OUB25" s="7"/>
      <c r="OUC25" s="7"/>
      <c r="OUD25" s="7"/>
      <c r="OUE25" s="7"/>
      <c r="OUF25" s="7"/>
      <c r="OUG25" s="7"/>
      <c r="OUH25" s="7"/>
      <c r="OUI25" s="7"/>
      <c r="OUJ25" s="7"/>
      <c r="OUK25" s="7"/>
      <c r="OUL25" s="7"/>
      <c r="OUM25" s="7"/>
      <c r="OUN25" s="7"/>
      <c r="OUO25" s="7"/>
      <c r="OUP25" s="7"/>
      <c r="OUQ25" s="7"/>
      <c r="OUR25" s="7"/>
      <c r="OUS25" s="7"/>
      <c r="OUT25" s="7"/>
      <c r="OUU25" s="7"/>
      <c r="OUV25" s="7"/>
      <c r="OUW25" s="7"/>
      <c r="OUX25" s="7"/>
      <c r="OUY25" s="7"/>
      <c r="OUZ25" s="7"/>
      <c r="OVA25" s="7"/>
      <c r="OVB25" s="7"/>
      <c r="OVC25" s="7"/>
      <c r="OVD25" s="7"/>
      <c r="OVE25" s="7"/>
      <c r="OVF25" s="7"/>
      <c r="OVG25" s="7"/>
      <c r="OVH25" s="7"/>
      <c r="OVI25" s="7"/>
      <c r="OVJ25" s="7"/>
      <c r="OVK25" s="7"/>
      <c r="OVL25" s="7"/>
      <c r="OVM25" s="7"/>
      <c r="OVN25" s="7"/>
      <c r="OVO25" s="7"/>
      <c r="OVP25" s="7"/>
      <c r="OVQ25" s="7"/>
      <c r="OVR25" s="7"/>
      <c r="OVS25" s="7"/>
      <c r="OVT25" s="7"/>
      <c r="OVU25" s="7"/>
      <c r="OVV25" s="7"/>
      <c r="OVW25" s="7"/>
      <c r="OVX25" s="7"/>
      <c r="OVY25" s="7"/>
      <c r="OVZ25" s="7"/>
      <c r="OWA25" s="7"/>
      <c r="OWB25" s="7"/>
      <c r="OWC25" s="7"/>
      <c r="OWD25" s="7"/>
      <c r="OWE25" s="7"/>
      <c r="OWF25" s="7"/>
      <c r="OWG25" s="7"/>
      <c r="OWH25" s="7"/>
      <c r="OWI25" s="7"/>
      <c r="OWJ25" s="7"/>
      <c r="OWK25" s="7"/>
      <c r="OWL25" s="7"/>
      <c r="OWM25" s="7"/>
      <c r="OWN25" s="7"/>
      <c r="OWO25" s="7"/>
      <c r="OWP25" s="7"/>
      <c r="OWQ25" s="7"/>
      <c r="OWR25" s="7"/>
      <c r="OWS25" s="7"/>
      <c r="OWT25" s="7"/>
      <c r="OWU25" s="7"/>
      <c r="OWV25" s="7"/>
      <c r="OWW25" s="7"/>
      <c r="OWX25" s="7"/>
      <c r="OWY25" s="7"/>
      <c r="OWZ25" s="7"/>
      <c r="OXA25" s="7"/>
      <c r="OXB25" s="7"/>
      <c r="OXC25" s="7"/>
      <c r="OXD25" s="7"/>
      <c r="OXE25" s="7"/>
      <c r="OXF25" s="7"/>
      <c r="OXG25" s="7"/>
      <c r="OXH25" s="7"/>
      <c r="OXI25" s="7"/>
      <c r="OXJ25" s="7"/>
      <c r="OXK25" s="7"/>
      <c r="OXL25" s="7"/>
      <c r="OXM25" s="7"/>
      <c r="OXN25" s="7"/>
      <c r="OXO25" s="7"/>
      <c r="OXP25" s="7"/>
      <c r="OXQ25" s="7"/>
      <c r="OXR25" s="7"/>
      <c r="OXS25" s="7"/>
      <c r="OXT25" s="7"/>
      <c r="OXU25" s="7"/>
      <c r="OXV25" s="7"/>
      <c r="OXW25" s="7"/>
      <c r="OXX25" s="7"/>
      <c r="OXY25" s="7"/>
      <c r="OXZ25" s="7"/>
      <c r="OYA25" s="7"/>
      <c r="OYB25" s="7"/>
      <c r="OYC25" s="7"/>
      <c r="OYD25" s="7"/>
      <c r="OYE25" s="7"/>
      <c r="OYF25" s="7"/>
      <c r="OYG25" s="7"/>
      <c r="OYH25" s="7"/>
      <c r="OYI25" s="7"/>
      <c r="OYJ25" s="7"/>
      <c r="OYK25" s="7"/>
      <c r="OYL25" s="7"/>
      <c r="OYM25" s="7"/>
      <c r="OYN25" s="7"/>
      <c r="OYO25" s="7"/>
      <c r="OYP25" s="7"/>
      <c r="OYQ25" s="7"/>
      <c r="OYR25" s="7"/>
      <c r="OYS25" s="7"/>
      <c r="OYT25" s="7"/>
      <c r="OYU25" s="7"/>
      <c r="OYV25" s="7"/>
      <c r="OYW25" s="7"/>
      <c r="OYX25" s="7"/>
      <c r="OYY25" s="7"/>
      <c r="OYZ25" s="7"/>
      <c r="OZA25" s="7"/>
      <c r="OZB25" s="7"/>
      <c r="OZC25" s="7"/>
      <c r="OZD25" s="7"/>
      <c r="OZE25" s="7"/>
      <c r="OZF25" s="7"/>
      <c r="OZG25" s="7"/>
      <c r="OZH25" s="7"/>
      <c r="OZI25" s="7"/>
      <c r="OZJ25" s="7"/>
      <c r="OZK25" s="7"/>
      <c r="OZL25" s="7"/>
      <c r="OZM25" s="7"/>
      <c r="OZN25" s="7"/>
      <c r="OZO25" s="7"/>
      <c r="OZP25" s="7"/>
      <c r="OZQ25" s="7"/>
      <c r="OZR25" s="7"/>
      <c r="OZS25" s="7"/>
      <c r="OZT25" s="7"/>
      <c r="OZU25" s="7"/>
      <c r="OZV25" s="7"/>
      <c r="OZW25" s="7"/>
      <c r="OZX25" s="7"/>
      <c r="OZY25" s="7"/>
      <c r="OZZ25" s="7"/>
      <c r="PAA25" s="7"/>
      <c r="PAB25" s="7"/>
      <c r="PAC25" s="7"/>
      <c r="PAD25" s="7"/>
      <c r="PAE25" s="7"/>
      <c r="PAF25" s="7"/>
      <c r="PAG25" s="7"/>
      <c r="PAH25" s="7"/>
      <c r="PAI25" s="7"/>
      <c r="PAJ25" s="7"/>
      <c r="PAK25" s="7"/>
      <c r="PAL25" s="7"/>
      <c r="PAM25" s="7"/>
      <c r="PAN25" s="7"/>
      <c r="PAO25" s="7"/>
      <c r="PAP25" s="7"/>
      <c r="PAQ25" s="7"/>
      <c r="PAR25" s="7"/>
      <c r="PAS25" s="7"/>
      <c r="PAT25" s="7"/>
      <c r="PAU25" s="7"/>
      <c r="PAV25" s="7"/>
      <c r="PAW25" s="7"/>
      <c r="PAX25" s="7"/>
      <c r="PAY25" s="7"/>
      <c r="PAZ25" s="7"/>
      <c r="PBA25" s="7"/>
      <c r="PBB25" s="7"/>
      <c r="PBC25" s="7"/>
      <c r="PBD25" s="7"/>
      <c r="PBE25" s="7"/>
      <c r="PBF25" s="7"/>
      <c r="PBG25" s="7"/>
      <c r="PBH25" s="7"/>
      <c r="PBI25" s="7"/>
      <c r="PBJ25" s="7"/>
      <c r="PBK25" s="7"/>
      <c r="PBL25" s="7"/>
      <c r="PBM25" s="7"/>
      <c r="PBN25" s="7"/>
      <c r="PBO25" s="7"/>
      <c r="PBP25" s="7"/>
      <c r="PBQ25" s="7"/>
      <c r="PBR25" s="7"/>
      <c r="PBS25" s="7"/>
      <c r="PBT25" s="7"/>
      <c r="PBU25" s="7"/>
      <c r="PBV25" s="7"/>
      <c r="PBW25" s="7"/>
      <c r="PBX25" s="7"/>
      <c r="PBY25" s="7"/>
      <c r="PBZ25" s="7"/>
      <c r="PCA25" s="7"/>
      <c r="PCB25" s="7"/>
      <c r="PCC25" s="7"/>
      <c r="PCD25" s="7"/>
      <c r="PCE25" s="7"/>
      <c r="PCF25" s="7"/>
      <c r="PCG25" s="7"/>
      <c r="PCH25" s="7"/>
      <c r="PCI25" s="7"/>
      <c r="PCJ25" s="7"/>
      <c r="PCK25" s="7"/>
      <c r="PCL25" s="7"/>
      <c r="PCM25" s="7"/>
      <c r="PCN25" s="7"/>
      <c r="PCO25" s="7"/>
      <c r="PCP25" s="7"/>
      <c r="PCQ25" s="7"/>
      <c r="PCR25" s="7"/>
      <c r="PCS25" s="7"/>
      <c r="PCT25" s="7"/>
      <c r="PCU25" s="7"/>
      <c r="PCV25" s="7"/>
      <c r="PCW25" s="7"/>
      <c r="PCX25" s="7"/>
      <c r="PCY25" s="7"/>
      <c r="PCZ25" s="7"/>
      <c r="PDA25" s="7"/>
      <c r="PDB25" s="7"/>
      <c r="PDC25" s="7"/>
      <c r="PDD25" s="7"/>
      <c r="PDE25" s="7"/>
      <c r="PDF25" s="7"/>
      <c r="PDG25" s="7"/>
      <c r="PDH25" s="7"/>
      <c r="PDI25" s="7"/>
      <c r="PDJ25" s="7"/>
      <c r="PDK25" s="7"/>
      <c r="PDL25" s="7"/>
      <c r="PDM25" s="7"/>
      <c r="PDN25" s="7"/>
      <c r="PDO25" s="7"/>
      <c r="PDP25" s="7"/>
      <c r="PDQ25" s="7"/>
      <c r="PDR25" s="7"/>
      <c r="PDS25" s="7"/>
      <c r="PDT25" s="7"/>
      <c r="PDU25" s="7"/>
      <c r="PDV25" s="7"/>
      <c r="PDW25" s="7"/>
      <c r="PDX25" s="7"/>
      <c r="PDY25" s="7"/>
      <c r="PDZ25" s="7"/>
      <c r="PEA25" s="7"/>
      <c r="PEB25" s="7"/>
      <c r="PEC25" s="7"/>
      <c r="PED25" s="7"/>
      <c r="PEE25" s="7"/>
      <c r="PEF25" s="7"/>
      <c r="PEG25" s="7"/>
      <c r="PEH25" s="7"/>
      <c r="PEI25" s="7"/>
      <c r="PEJ25" s="7"/>
      <c r="PEK25" s="7"/>
      <c r="PEL25" s="7"/>
      <c r="PEM25" s="7"/>
      <c r="PEN25" s="7"/>
      <c r="PEO25" s="7"/>
      <c r="PEP25" s="7"/>
      <c r="PEQ25" s="7"/>
      <c r="PER25" s="7"/>
      <c r="PES25" s="7"/>
      <c r="PET25" s="7"/>
      <c r="PEU25" s="7"/>
      <c r="PEV25" s="7"/>
      <c r="PEW25" s="7"/>
      <c r="PEX25" s="7"/>
      <c r="PEY25" s="7"/>
      <c r="PEZ25" s="7"/>
      <c r="PFA25" s="7"/>
      <c r="PFB25" s="7"/>
      <c r="PFC25" s="7"/>
      <c r="PFD25" s="7"/>
      <c r="PFE25" s="7"/>
      <c r="PFF25" s="7"/>
      <c r="PFG25" s="7"/>
      <c r="PFH25" s="7"/>
      <c r="PFI25" s="7"/>
      <c r="PFJ25" s="7"/>
      <c r="PFK25" s="7"/>
      <c r="PFL25" s="7"/>
      <c r="PFM25" s="7"/>
      <c r="PFN25" s="7"/>
      <c r="PFO25" s="7"/>
      <c r="PFP25" s="7"/>
      <c r="PFQ25" s="7"/>
      <c r="PFR25" s="7"/>
      <c r="PFS25" s="7"/>
      <c r="PFT25" s="7"/>
      <c r="PFU25" s="7"/>
      <c r="PFV25" s="7"/>
      <c r="PFW25" s="7"/>
      <c r="PFX25" s="7"/>
      <c r="PFY25" s="7"/>
      <c r="PFZ25" s="7"/>
      <c r="PGA25" s="7"/>
      <c r="PGB25" s="7"/>
      <c r="PGC25" s="7"/>
      <c r="PGD25" s="7"/>
      <c r="PGE25" s="7"/>
      <c r="PGF25" s="7"/>
      <c r="PGG25" s="7"/>
      <c r="PGH25" s="7"/>
      <c r="PGI25" s="7"/>
      <c r="PGJ25" s="7"/>
      <c r="PGK25" s="7"/>
      <c r="PGL25" s="7"/>
      <c r="PGM25" s="7"/>
      <c r="PGN25" s="7"/>
      <c r="PGO25" s="7"/>
      <c r="PGP25" s="7"/>
      <c r="PGQ25" s="7"/>
      <c r="PGR25" s="7"/>
      <c r="PGS25" s="7"/>
      <c r="PGT25" s="7"/>
      <c r="PGU25" s="7"/>
      <c r="PGV25" s="7"/>
      <c r="PGW25" s="7"/>
      <c r="PGX25" s="7"/>
      <c r="PGY25" s="7"/>
      <c r="PGZ25" s="7"/>
      <c r="PHA25" s="7"/>
      <c r="PHB25" s="7"/>
      <c r="PHC25" s="7"/>
      <c r="PHD25" s="7"/>
      <c r="PHE25" s="7"/>
      <c r="PHF25" s="7"/>
      <c r="PHG25" s="7"/>
      <c r="PHH25" s="7"/>
      <c r="PHI25" s="7"/>
      <c r="PHJ25" s="7"/>
      <c r="PHK25" s="7"/>
      <c r="PHL25" s="7"/>
      <c r="PHM25" s="7"/>
      <c r="PHN25" s="7"/>
      <c r="PHO25" s="7"/>
      <c r="PHP25" s="7"/>
      <c r="PHQ25" s="7"/>
      <c r="PHR25" s="7"/>
      <c r="PHS25" s="7"/>
      <c r="PHT25" s="7"/>
      <c r="PHU25" s="7"/>
      <c r="PHV25" s="7"/>
      <c r="PHW25" s="7"/>
      <c r="PHX25" s="7"/>
      <c r="PHY25" s="7"/>
      <c r="PHZ25" s="7"/>
      <c r="PIA25" s="7"/>
      <c r="PIB25" s="7"/>
      <c r="PIC25" s="7"/>
      <c r="PID25" s="7"/>
      <c r="PIE25" s="7"/>
      <c r="PIF25" s="7"/>
      <c r="PIG25" s="7"/>
      <c r="PIH25" s="7"/>
      <c r="PII25" s="7"/>
      <c r="PIJ25" s="7"/>
      <c r="PIK25" s="7"/>
      <c r="PIL25" s="7"/>
      <c r="PIM25" s="7"/>
      <c r="PIN25" s="7"/>
      <c r="PIO25" s="7"/>
      <c r="PIP25" s="7"/>
      <c r="PIQ25" s="7"/>
      <c r="PIR25" s="7"/>
      <c r="PIS25" s="7"/>
      <c r="PIT25" s="7"/>
      <c r="PIU25" s="7"/>
      <c r="PIV25" s="7"/>
      <c r="PIW25" s="7"/>
      <c r="PIX25" s="7"/>
      <c r="PIY25" s="7"/>
      <c r="PIZ25" s="7"/>
      <c r="PJA25" s="7"/>
      <c r="PJB25" s="7"/>
      <c r="PJC25" s="7"/>
      <c r="PJD25" s="7"/>
      <c r="PJE25" s="7"/>
      <c r="PJF25" s="7"/>
      <c r="PJG25" s="7"/>
      <c r="PJH25" s="7"/>
      <c r="PJI25" s="7"/>
      <c r="PJJ25" s="7"/>
      <c r="PJK25" s="7"/>
      <c r="PJL25" s="7"/>
      <c r="PJM25" s="7"/>
      <c r="PJN25" s="7"/>
      <c r="PJO25" s="7"/>
      <c r="PJP25" s="7"/>
      <c r="PJQ25" s="7"/>
      <c r="PJR25" s="7"/>
      <c r="PJS25" s="7"/>
      <c r="PJT25" s="7"/>
      <c r="PJU25" s="7"/>
      <c r="PJV25" s="7"/>
      <c r="PJW25" s="7"/>
      <c r="PJX25" s="7"/>
      <c r="PJY25" s="7"/>
      <c r="PJZ25" s="7"/>
      <c r="PKA25" s="7"/>
      <c r="PKB25" s="7"/>
      <c r="PKC25" s="7"/>
      <c r="PKD25" s="7"/>
      <c r="PKE25" s="7"/>
      <c r="PKF25" s="7"/>
      <c r="PKG25" s="7"/>
      <c r="PKH25" s="7"/>
      <c r="PKI25" s="7"/>
      <c r="PKJ25" s="7"/>
      <c r="PKK25" s="7"/>
      <c r="PKL25" s="7"/>
      <c r="PKM25" s="7"/>
      <c r="PKN25" s="7"/>
      <c r="PKO25" s="7"/>
      <c r="PKP25" s="7"/>
      <c r="PKQ25" s="7"/>
      <c r="PKR25" s="7"/>
      <c r="PKS25" s="7"/>
      <c r="PKT25" s="7"/>
      <c r="PKU25" s="7"/>
      <c r="PKV25" s="7"/>
      <c r="PKW25" s="7"/>
      <c r="PKX25" s="7"/>
      <c r="PKY25" s="7"/>
      <c r="PKZ25" s="7"/>
      <c r="PLA25" s="7"/>
      <c r="PLB25" s="7"/>
      <c r="PLC25" s="7"/>
      <c r="PLD25" s="7"/>
      <c r="PLE25" s="7"/>
      <c r="PLF25" s="7"/>
      <c r="PLG25" s="7"/>
      <c r="PLH25" s="7"/>
      <c r="PLI25" s="7"/>
      <c r="PLJ25" s="7"/>
      <c r="PLK25" s="7"/>
      <c r="PLL25" s="7"/>
      <c r="PLM25" s="7"/>
      <c r="PLN25" s="7"/>
      <c r="PLO25" s="7"/>
      <c r="PLP25" s="7"/>
      <c r="PLQ25" s="7"/>
      <c r="PLR25" s="7"/>
      <c r="PLS25" s="7"/>
      <c r="PLT25" s="7"/>
      <c r="PLU25" s="7"/>
      <c r="PLV25" s="7"/>
      <c r="PLW25" s="7"/>
      <c r="PLX25" s="7"/>
      <c r="PLY25" s="7"/>
      <c r="PLZ25" s="7"/>
      <c r="PMA25" s="7"/>
      <c r="PMB25" s="7"/>
      <c r="PMC25" s="7"/>
      <c r="PMD25" s="7"/>
      <c r="PME25" s="7"/>
      <c r="PMF25" s="7"/>
      <c r="PMG25" s="7"/>
      <c r="PMH25" s="7"/>
      <c r="PMI25" s="7"/>
      <c r="PMJ25" s="7"/>
      <c r="PMK25" s="7"/>
      <c r="PML25" s="7"/>
      <c r="PMM25" s="7"/>
      <c r="PMN25" s="7"/>
      <c r="PMO25" s="7"/>
      <c r="PMP25" s="7"/>
      <c r="PMQ25" s="7"/>
      <c r="PMR25" s="7"/>
      <c r="PMS25" s="7"/>
      <c r="PMT25" s="7"/>
      <c r="PMU25" s="7"/>
      <c r="PMV25" s="7"/>
      <c r="PMW25" s="7"/>
      <c r="PMX25" s="7"/>
      <c r="PMY25" s="7"/>
      <c r="PMZ25" s="7"/>
      <c r="PNA25" s="7"/>
      <c r="PNB25" s="7"/>
      <c r="PNC25" s="7"/>
      <c r="PND25" s="7"/>
      <c r="PNE25" s="7"/>
      <c r="PNF25" s="7"/>
      <c r="PNG25" s="7"/>
      <c r="PNH25" s="7"/>
      <c r="PNI25" s="7"/>
      <c r="PNJ25" s="7"/>
      <c r="PNK25" s="7"/>
      <c r="PNL25" s="7"/>
      <c r="PNM25" s="7"/>
      <c r="PNN25" s="7"/>
      <c r="PNO25" s="7"/>
      <c r="PNP25" s="7"/>
      <c r="PNQ25" s="7"/>
      <c r="PNR25" s="7"/>
      <c r="PNS25" s="7"/>
      <c r="PNT25" s="7"/>
      <c r="PNU25" s="7"/>
      <c r="PNV25" s="7"/>
      <c r="PNW25" s="7"/>
      <c r="PNX25" s="7"/>
      <c r="PNY25" s="7"/>
      <c r="PNZ25" s="7"/>
      <c r="POA25" s="7"/>
      <c r="POB25" s="7"/>
      <c r="POC25" s="7"/>
      <c r="POD25" s="7"/>
      <c r="POE25" s="7"/>
      <c r="POF25" s="7"/>
      <c r="POG25" s="7"/>
      <c r="POH25" s="7"/>
      <c r="POI25" s="7"/>
      <c r="POJ25" s="7"/>
      <c r="POK25" s="7"/>
      <c r="POL25" s="7"/>
      <c r="POM25" s="7"/>
      <c r="PON25" s="7"/>
      <c r="POO25" s="7"/>
      <c r="POP25" s="7"/>
      <c r="POQ25" s="7"/>
      <c r="POR25" s="7"/>
      <c r="POS25" s="7"/>
      <c r="POT25" s="7"/>
      <c r="POU25" s="7"/>
      <c r="POV25" s="7"/>
      <c r="POW25" s="7"/>
      <c r="POX25" s="7"/>
      <c r="POY25" s="7"/>
      <c r="POZ25" s="7"/>
      <c r="PPA25" s="7"/>
      <c r="PPB25" s="7"/>
      <c r="PPC25" s="7"/>
      <c r="PPD25" s="7"/>
      <c r="PPE25" s="7"/>
      <c r="PPF25" s="7"/>
      <c r="PPG25" s="7"/>
      <c r="PPH25" s="7"/>
      <c r="PPI25" s="7"/>
      <c r="PPJ25" s="7"/>
      <c r="PPK25" s="7"/>
      <c r="PPL25" s="7"/>
      <c r="PPM25" s="7"/>
      <c r="PPN25" s="7"/>
      <c r="PPO25" s="7"/>
      <c r="PPP25" s="7"/>
      <c r="PPQ25" s="7"/>
      <c r="PPR25" s="7"/>
      <c r="PPS25" s="7"/>
      <c r="PPT25" s="7"/>
      <c r="PPU25" s="7"/>
      <c r="PPV25" s="7"/>
      <c r="PPW25" s="7"/>
      <c r="PPX25" s="7"/>
      <c r="PPY25" s="7"/>
      <c r="PPZ25" s="7"/>
      <c r="PQA25" s="7"/>
      <c r="PQB25" s="7"/>
      <c r="PQC25" s="7"/>
      <c r="PQD25" s="7"/>
      <c r="PQE25" s="7"/>
      <c r="PQF25" s="7"/>
      <c r="PQG25" s="7"/>
      <c r="PQH25" s="7"/>
      <c r="PQI25" s="7"/>
      <c r="PQJ25" s="7"/>
      <c r="PQK25" s="7"/>
      <c r="PQL25" s="7"/>
      <c r="PQM25" s="7"/>
      <c r="PQN25" s="7"/>
      <c r="PQO25" s="7"/>
      <c r="PQP25" s="7"/>
      <c r="PQQ25" s="7"/>
      <c r="PQR25" s="7"/>
      <c r="PQS25" s="7"/>
      <c r="PQT25" s="7"/>
      <c r="PQU25" s="7"/>
      <c r="PQV25" s="7"/>
      <c r="PQW25" s="7"/>
      <c r="PQX25" s="7"/>
      <c r="PQY25" s="7"/>
      <c r="PQZ25" s="7"/>
      <c r="PRA25" s="7"/>
      <c r="PRB25" s="7"/>
      <c r="PRC25" s="7"/>
      <c r="PRD25" s="7"/>
      <c r="PRE25" s="7"/>
      <c r="PRF25" s="7"/>
      <c r="PRG25" s="7"/>
      <c r="PRH25" s="7"/>
      <c r="PRI25" s="7"/>
      <c r="PRJ25" s="7"/>
      <c r="PRK25" s="7"/>
      <c r="PRL25" s="7"/>
      <c r="PRM25" s="7"/>
      <c r="PRN25" s="7"/>
      <c r="PRO25" s="7"/>
      <c r="PRP25" s="7"/>
      <c r="PRQ25" s="7"/>
      <c r="PRR25" s="7"/>
      <c r="PRS25" s="7"/>
      <c r="PRT25" s="7"/>
      <c r="PRU25" s="7"/>
      <c r="PRV25" s="7"/>
      <c r="PRW25" s="7"/>
      <c r="PRX25" s="7"/>
      <c r="PRY25" s="7"/>
      <c r="PRZ25" s="7"/>
      <c r="PSA25" s="7"/>
      <c r="PSB25" s="7"/>
      <c r="PSC25" s="7"/>
      <c r="PSD25" s="7"/>
      <c r="PSE25" s="7"/>
      <c r="PSF25" s="7"/>
      <c r="PSG25" s="7"/>
      <c r="PSH25" s="7"/>
      <c r="PSI25" s="7"/>
      <c r="PSJ25" s="7"/>
      <c r="PSK25" s="7"/>
      <c r="PSL25" s="7"/>
      <c r="PSM25" s="7"/>
      <c r="PSN25" s="7"/>
      <c r="PSO25" s="7"/>
      <c r="PSP25" s="7"/>
      <c r="PSQ25" s="7"/>
      <c r="PSR25" s="7"/>
      <c r="PSS25" s="7"/>
      <c r="PST25" s="7"/>
      <c r="PSU25" s="7"/>
      <c r="PSV25" s="7"/>
      <c r="PSW25" s="7"/>
      <c r="PSX25" s="7"/>
      <c r="PSY25" s="7"/>
      <c r="PSZ25" s="7"/>
      <c r="PTA25" s="7"/>
      <c r="PTB25" s="7"/>
      <c r="PTC25" s="7"/>
      <c r="PTD25" s="7"/>
      <c r="PTE25" s="7"/>
      <c r="PTF25" s="7"/>
      <c r="PTG25" s="7"/>
      <c r="PTH25" s="7"/>
      <c r="PTI25" s="7"/>
      <c r="PTJ25" s="7"/>
      <c r="PTK25" s="7"/>
      <c r="PTL25" s="7"/>
      <c r="PTM25" s="7"/>
      <c r="PTN25" s="7"/>
      <c r="PTO25" s="7"/>
      <c r="PTP25" s="7"/>
      <c r="PTQ25" s="7"/>
      <c r="PTR25" s="7"/>
      <c r="PTS25" s="7"/>
      <c r="PTT25" s="7"/>
      <c r="PTU25" s="7"/>
      <c r="PTV25" s="7"/>
      <c r="PTW25" s="7"/>
      <c r="PTX25" s="7"/>
      <c r="PTY25" s="7"/>
      <c r="PTZ25" s="7"/>
      <c r="PUA25" s="7"/>
      <c r="PUB25" s="7"/>
      <c r="PUC25" s="7"/>
      <c r="PUD25" s="7"/>
      <c r="PUE25" s="7"/>
      <c r="PUF25" s="7"/>
      <c r="PUG25" s="7"/>
      <c r="PUH25" s="7"/>
      <c r="PUI25" s="7"/>
      <c r="PUJ25" s="7"/>
      <c r="PUK25" s="7"/>
      <c r="PUL25" s="7"/>
      <c r="PUM25" s="7"/>
      <c r="PUN25" s="7"/>
      <c r="PUO25" s="7"/>
      <c r="PUP25" s="7"/>
      <c r="PUQ25" s="7"/>
      <c r="PUR25" s="7"/>
      <c r="PUS25" s="7"/>
      <c r="PUT25" s="7"/>
      <c r="PUU25" s="7"/>
      <c r="PUV25" s="7"/>
      <c r="PUW25" s="7"/>
      <c r="PUX25" s="7"/>
      <c r="PUY25" s="7"/>
      <c r="PUZ25" s="7"/>
      <c r="PVA25" s="7"/>
      <c r="PVB25" s="7"/>
      <c r="PVC25" s="7"/>
      <c r="PVD25" s="7"/>
      <c r="PVE25" s="7"/>
      <c r="PVF25" s="7"/>
      <c r="PVG25" s="7"/>
      <c r="PVH25" s="7"/>
      <c r="PVI25" s="7"/>
      <c r="PVJ25" s="7"/>
      <c r="PVK25" s="7"/>
      <c r="PVL25" s="7"/>
      <c r="PVM25" s="7"/>
      <c r="PVN25" s="7"/>
      <c r="PVO25" s="7"/>
      <c r="PVP25" s="7"/>
      <c r="PVQ25" s="7"/>
      <c r="PVR25" s="7"/>
      <c r="PVS25" s="7"/>
      <c r="PVT25" s="7"/>
      <c r="PVU25" s="7"/>
      <c r="PVV25" s="7"/>
      <c r="PVW25" s="7"/>
      <c r="PVX25" s="7"/>
      <c r="PVY25" s="7"/>
      <c r="PVZ25" s="7"/>
      <c r="PWA25" s="7"/>
      <c r="PWB25" s="7"/>
      <c r="PWC25" s="7"/>
      <c r="PWD25" s="7"/>
      <c r="PWE25" s="7"/>
      <c r="PWF25" s="7"/>
      <c r="PWG25" s="7"/>
      <c r="PWH25" s="7"/>
      <c r="PWI25" s="7"/>
      <c r="PWJ25" s="7"/>
      <c r="PWK25" s="7"/>
      <c r="PWL25" s="7"/>
      <c r="PWM25" s="7"/>
      <c r="PWN25" s="7"/>
      <c r="PWO25" s="7"/>
      <c r="PWP25" s="7"/>
      <c r="PWQ25" s="7"/>
      <c r="PWR25" s="7"/>
      <c r="PWS25" s="7"/>
      <c r="PWT25" s="7"/>
      <c r="PWU25" s="7"/>
      <c r="PWV25" s="7"/>
      <c r="PWW25" s="7"/>
      <c r="PWX25" s="7"/>
      <c r="PWY25" s="7"/>
      <c r="PWZ25" s="7"/>
      <c r="PXA25" s="7"/>
      <c r="PXB25" s="7"/>
      <c r="PXC25" s="7"/>
      <c r="PXD25" s="7"/>
      <c r="PXE25" s="7"/>
      <c r="PXF25" s="7"/>
      <c r="PXG25" s="7"/>
      <c r="PXH25" s="7"/>
      <c r="PXI25" s="7"/>
      <c r="PXJ25" s="7"/>
      <c r="PXK25" s="7"/>
      <c r="PXL25" s="7"/>
      <c r="PXM25" s="7"/>
      <c r="PXN25" s="7"/>
      <c r="PXO25" s="7"/>
      <c r="PXP25" s="7"/>
      <c r="PXQ25" s="7"/>
      <c r="PXR25" s="7"/>
      <c r="PXS25" s="7"/>
      <c r="PXT25" s="7"/>
      <c r="PXU25" s="7"/>
      <c r="PXV25" s="7"/>
      <c r="PXW25" s="7"/>
      <c r="PXX25" s="7"/>
      <c r="PXY25" s="7"/>
      <c r="PXZ25" s="7"/>
      <c r="PYA25" s="7"/>
      <c r="PYB25" s="7"/>
      <c r="PYC25" s="7"/>
      <c r="PYD25" s="7"/>
      <c r="PYE25" s="7"/>
      <c r="PYF25" s="7"/>
      <c r="PYG25" s="7"/>
      <c r="PYH25" s="7"/>
      <c r="PYI25" s="7"/>
      <c r="PYJ25" s="7"/>
      <c r="PYK25" s="7"/>
      <c r="PYL25" s="7"/>
      <c r="PYM25" s="7"/>
      <c r="PYN25" s="7"/>
      <c r="PYO25" s="7"/>
      <c r="PYP25" s="7"/>
      <c r="PYQ25" s="7"/>
      <c r="PYR25" s="7"/>
      <c r="PYS25" s="7"/>
      <c r="PYT25" s="7"/>
      <c r="PYU25" s="7"/>
      <c r="PYV25" s="7"/>
      <c r="PYW25" s="7"/>
      <c r="PYX25" s="7"/>
      <c r="PYY25" s="7"/>
      <c r="PYZ25" s="7"/>
      <c r="PZA25" s="7"/>
      <c r="PZB25" s="7"/>
      <c r="PZC25" s="7"/>
      <c r="PZD25" s="7"/>
      <c r="PZE25" s="7"/>
      <c r="PZF25" s="7"/>
      <c r="PZG25" s="7"/>
      <c r="PZH25" s="7"/>
      <c r="PZI25" s="7"/>
      <c r="PZJ25" s="7"/>
      <c r="PZK25" s="7"/>
      <c r="PZL25" s="7"/>
      <c r="PZM25" s="7"/>
      <c r="PZN25" s="7"/>
      <c r="PZO25" s="7"/>
      <c r="PZP25" s="7"/>
      <c r="PZQ25" s="7"/>
      <c r="PZR25" s="7"/>
      <c r="PZS25" s="7"/>
      <c r="PZT25" s="7"/>
      <c r="PZU25" s="7"/>
      <c r="PZV25" s="7"/>
      <c r="PZW25" s="7"/>
      <c r="PZX25" s="7"/>
      <c r="PZY25" s="7"/>
      <c r="PZZ25" s="7"/>
      <c r="QAA25" s="7"/>
      <c r="QAB25" s="7"/>
      <c r="QAC25" s="7"/>
      <c r="QAD25" s="7"/>
      <c r="QAE25" s="7"/>
      <c r="QAF25" s="7"/>
      <c r="QAG25" s="7"/>
      <c r="QAH25" s="7"/>
      <c r="QAI25" s="7"/>
      <c r="QAJ25" s="7"/>
      <c r="QAK25" s="7"/>
      <c r="QAL25" s="7"/>
      <c r="QAM25" s="7"/>
      <c r="QAN25" s="7"/>
      <c r="QAO25" s="7"/>
      <c r="QAP25" s="7"/>
      <c r="QAQ25" s="7"/>
      <c r="QAR25" s="7"/>
      <c r="QAS25" s="7"/>
      <c r="QAT25" s="7"/>
      <c r="QAU25" s="7"/>
      <c r="QAV25" s="7"/>
      <c r="QAW25" s="7"/>
      <c r="QAX25" s="7"/>
      <c r="QAY25" s="7"/>
      <c r="QAZ25" s="7"/>
      <c r="QBA25" s="7"/>
      <c r="QBB25" s="7"/>
      <c r="QBC25" s="7"/>
      <c r="QBD25" s="7"/>
      <c r="QBE25" s="7"/>
      <c r="QBF25" s="7"/>
      <c r="QBG25" s="7"/>
      <c r="QBH25" s="7"/>
      <c r="QBI25" s="7"/>
      <c r="QBJ25" s="7"/>
      <c r="QBK25" s="7"/>
      <c r="QBL25" s="7"/>
      <c r="QBM25" s="7"/>
      <c r="QBN25" s="7"/>
      <c r="QBO25" s="7"/>
      <c r="QBP25" s="7"/>
      <c r="QBQ25" s="7"/>
      <c r="QBR25" s="7"/>
      <c r="QBS25" s="7"/>
      <c r="QBT25" s="7"/>
      <c r="QBU25" s="7"/>
      <c r="QBV25" s="7"/>
      <c r="QBW25" s="7"/>
      <c r="QBX25" s="7"/>
      <c r="QBY25" s="7"/>
      <c r="QBZ25" s="7"/>
      <c r="QCA25" s="7"/>
      <c r="QCB25" s="7"/>
      <c r="QCC25" s="7"/>
      <c r="QCD25" s="7"/>
      <c r="QCE25" s="7"/>
      <c r="QCF25" s="7"/>
      <c r="QCG25" s="7"/>
      <c r="QCH25" s="7"/>
      <c r="QCI25" s="7"/>
      <c r="QCJ25" s="7"/>
      <c r="QCK25" s="7"/>
      <c r="QCL25" s="7"/>
      <c r="QCM25" s="7"/>
      <c r="QCN25" s="7"/>
      <c r="QCO25" s="7"/>
      <c r="QCP25" s="7"/>
      <c r="QCQ25" s="7"/>
      <c r="QCR25" s="7"/>
      <c r="QCS25" s="7"/>
      <c r="QCT25" s="7"/>
      <c r="QCU25" s="7"/>
      <c r="QCV25" s="7"/>
      <c r="QCW25" s="7"/>
      <c r="QCX25" s="7"/>
      <c r="QCY25" s="7"/>
      <c r="QCZ25" s="7"/>
      <c r="QDA25" s="7"/>
      <c r="QDB25" s="7"/>
      <c r="QDC25" s="7"/>
      <c r="QDD25" s="7"/>
      <c r="QDE25" s="7"/>
      <c r="QDF25" s="7"/>
      <c r="QDG25" s="7"/>
      <c r="QDH25" s="7"/>
      <c r="QDI25" s="7"/>
      <c r="QDJ25" s="7"/>
      <c r="QDK25" s="7"/>
      <c r="QDL25" s="7"/>
      <c r="QDM25" s="7"/>
      <c r="QDN25" s="7"/>
      <c r="QDO25" s="7"/>
      <c r="QDP25" s="7"/>
      <c r="QDQ25" s="7"/>
      <c r="QDR25" s="7"/>
      <c r="QDS25" s="7"/>
      <c r="QDT25" s="7"/>
      <c r="QDU25" s="7"/>
      <c r="QDV25" s="7"/>
      <c r="QDW25" s="7"/>
      <c r="QDX25" s="7"/>
      <c r="QDY25" s="7"/>
      <c r="QDZ25" s="7"/>
      <c r="QEA25" s="7"/>
      <c r="QEB25" s="7"/>
      <c r="QEC25" s="7"/>
      <c r="QED25" s="7"/>
      <c r="QEE25" s="7"/>
      <c r="QEF25" s="7"/>
      <c r="QEG25" s="7"/>
      <c r="QEH25" s="7"/>
      <c r="QEI25" s="7"/>
      <c r="QEJ25" s="7"/>
      <c r="QEK25" s="7"/>
      <c r="QEL25" s="7"/>
      <c r="QEM25" s="7"/>
      <c r="QEN25" s="7"/>
      <c r="QEO25" s="7"/>
      <c r="QEP25" s="7"/>
      <c r="QEQ25" s="7"/>
      <c r="QER25" s="7"/>
      <c r="QES25" s="7"/>
      <c r="QET25" s="7"/>
      <c r="QEU25" s="7"/>
      <c r="QEV25" s="7"/>
      <c r="QEW25" s="7"/>
      <c r="QEX25" s="7"/>
      <c r="QEY25" s="7"/>
      <c r="QEZ25" s="7"/>
      <c r="QFA25" s="7"/>
      <c r="QFB25" s="7"/>
      <c r="QFC25" s="7"/>
      <c r="QFD25" s="7"/>
      <c r="QFE25" s="7"/>
      <c r="QFF25" s="7"/>
      <c r="QFG25" s="7"/>
      <c r="QFH25" s="7"/>
      <c r="QFI25" s="7"/>
      <c r="QFJ25" s="7"/>
      <c r="QFK25" s="7"/>
      <c r="QFL25" s="7"/>
      <c r="QFM25" s="7"/>
      <c r="QFN25" s="7"/>
      <c r="QFO25" s="7"/>
      <c r="QFP25" s="7"/>
      <c r="QFQ25" s="7"/>
      <c r="QFR25" s="7"/>
      <c r="QFS25" s="7"/>
      <c r="QFT25" s="7"/>
      <c r="QFU25" s="7"/>
      <c r="QFV25" s="7"/>
      <c r="QFW25" s="7"/>
      <c r="QFX25" s="7"/>
      <c r="QFY25" s="7"/>
      <c r="QFZ25" s="7"/>
      <c r="QGA25" s="7"/>
      <c r="QGB25" s="7"/>
      <c r="QGC25" s="7"/>
      <c r="QGD25" s="7"/>
      <c r="QGE25" s="7"/>
      <c r="QGF25" s="7"/>
      <c r="QGG25" s="7"/>
      <c r="QGH25" s="7"/>
      <c r="QGI25" s="7"/>
      <c r="QGJ25" s="7"/>
      <c r="QGK25" s="7"/>
      <c r="QGL25" s="7"/>
      <c r="QGM25" s="7"/>
      <c r="QGN25" s="7"/>
      <c r="QGO25" s="7"/>
      <c r="QGP25" s="7"/>
      <c r="QGQ25" s="7"/>
      <c r="QGR25" s="7"/>
      <c r="QGS25" s="7"/>
      <c r="QGT25" s="7"/>
      <c r="QGU25" s="7"/>
      <c r="QGV25" s="7"/>
      <c r="QGW25" s="7"/>
      <c r="QGX25" s="7"/>
      <c r="QGY25" s="7"/>
      <c r="QGZ25" s="7"/>
      <c r="QHA25" s="7"/>
      <c r="QHB25" s="7"/>
      <c r="QHC25" s="7"/>
      <c r="QHD25" s="7"/>
      <c r="QHE25" s="7"/>
      <c r="QHF25" s="7"/>
      <c r="QHG25" s="7"/>
      <c r="QHH25" s="7"/>
      <c r="QHI25" s="7"/>
      <c r="QHJ25" s="7"/>
      <c r="QHK25" s="7"/>
      <c r="QHL25" s="7"/>
      <c r="QHM25" s="7"/>
      <c r="QHN25" s="7"/>
      <c r="QHO25" s="7"/>
      <c r="QHP25" s="7"/>
      <c r="QHQ25" s="7"/>
      <c r="QHR25" s="7"/>
      <c r="QHS25" s="7"/>
      <c r="QHT25" s="7"/>
      <c r="QHU25" s="7"/>
      <c r="QHV25" s="7"/>
      <c r="QHW25" s="7"/>
      <c r="QHX25" s="7"/>
      <c r="QHY25" s="7"/>
      <c r="QHZ25" s="7"/>
      <c r="QIA25" s="7"/>
      <c r="QIB25" s="7"/>
      <c r="QIC25" s="7"/>
      <c r="QID25" s="7"/>
      <c r="QIE25" s="7"/>
      <c r="QIF25" s="7"/>
      <c r="QIG25" s="7"/>
      <c r="QIH25" s="7"/>
      <c r="QII25" s="7"/>
      <c r="QIJ25" s="7"/>
      <c r="QIK25" s="7"/>
      <c r="QIL25" s="7"/>
      <c r="QIM25" s="7"/>
      <c r="QIN25" s="7"/>
      <c r="QIO25" s="7"/>
      <c r="QIP25" s="7"/>
      <c r="QIQ25" s="7"/>
      <c r="QIR25" s="7"/>
      <c r="QIS25" s="7"/>
      <c r="QIT25" s="7"/>
      <c r="QIU25" s="7"/>
      <c r="QIV25" s="7"/>
      <c r="QIW25" s="7"/>
      <c r="QIX25" s="7"/>
      <c r="QIY25" s="7"/>
      <c r="QIZ25" s="7"/>
      <c r="QJA25" s="7"/>
      <c r="QJB25" s="7"/>
      <c r="QJC25" s="7"/>
      <c r="QJD25" s="7"/>
      <c r="QJE25" s="7"/>
      <c r="QJF25" s="7"/>
      <c r="QJG25" s="7"/>
      <c r="QJH25" s="7"/>
      <c r="QJI25" s="7"/>
      <c r="QJJ25" s="7"/>
      <c r="QJK25" s="7"/>
      <c r="QJL25" s="7"/>
      <c r="QJM25" s="7"/>
      <c r="QJN25" s="7"/>
      <c r="QJO25" s="7"/>
      <c r="QJP25" s="7"/>
      <c r="QJQ25" s="7"/>
      <c r="QJR25" s="7"/>
      <c r="QJS25" s="7"/>
      <c r="QJT25" s="7"/>
      <c r="QJU25" s="7"/>
      <c r="QJV25" s="7"/>
      <c r="QJW25" s="7"/>
      <c r="QJX25" s="7"/>
      <c r="QJY25" s="7"/>
      <c r="QJZ25" s="7"/>
      <c r="QKA25" s="7"/>
      <c r="QKB25" s="7"/>
      <c r="QKC25" s="7"/>
      <c r="QKD25" s="7"/>
      <c r="QKE25" s="7"/>
      <c r="QKF25" s="7"/>
      <c r="QKG25" s="7"/>
      <c r="QKH25" s="7"/>
      <c r="QKI25" s="7"/>
      <c r="QKJ25" s="7"/>
      <c r="QKK25" s="7"/>
      <c r="QKL25" s="7"/>
      <c r="QKM25" s="7"/>
      <c r="QKN25" s="7"/>
      <c r="QKO25" s="7"/>
      <c r="QKP25" s="7"/>
      <c r="QKQ25" s="7"/>
      <c r="QKR25" s="7"/>
      <c r="QKS25" s="7"/>
      <c r="QKT25" s="7"/>
      <c r="QKU25" s="7"/>
      <c r="QKV25" s="7"/>
      <c r="QKW25" s="7"/>
      <c r="QKX25" s="7"/>
      <c r="QKY25" s="7"/>
      <c r="QKZ25" s="7"/>
      <c r="QLA25" s="7"/>
      <c r="QLB25" s="7"/>
      <c r="QLC25" s="7"/>
      <c r="QLD25" s="7"/>
      <c r="QLE25" s="7"/>
      <c r="QLF25" s="7"/>
      <c r="QLG25" s="7"/>
      <c r="QLH25" s="7"/>
      <c r="QLI25" s="7"/>
      <c r="QLJ25" s="7"/>
      <c r="QLK25" s="7"/>
      <c r="QLL25" s="7"/>
      <c r="QLM25" s="7"/>
      <c r="QLN25" s="7"/>
      <c r="QLO25" s="7"/>
      <c r="QLP25" s="7"/>
      <c r="QLQ25" s="7"/>
      <c r="QLR25" s="7"/>
      <c r="QLS25" s="7"/>
      <c r="QLT25" s="7"/>
      <c r="QLU25" s="7"/>
      <c r="QLV25" s="7"/>
      <c r="QLW25" s="7"/>
      <c r="QLX25" s="7"/>
      <c r="QLY25" s="7"/>
      <c r="QLZ25" s="7"/>
      <c r="QMA25" s="7"/>
      <c r="QMB25" s="7"/>
      <c r="QMC25" s="7"/>
      <c r="QMD25" s="7"/>
      <c r="QME25" s="7"/>
      <c r="QMF25" s="7"/>
      <c r="QMG25" s="7"/>
      <c r="QMH25" s="7"/>
      <c r="QMI25" s="7"/>
      <c r="QMJ25" s="7"/>
      <c r="QMK25" s="7"/>
      <c r="QML25" s="7"/>
      <c r="QMM25" s="7"/>
      <c r="QMN25" s="7"/>
      <c r="QMO25" s="7"/>
      <c r="QMP25" s="7"/>
      <c r="QMQ25" s="7"/>
      <c r="QMR25" s="7"/>
      <c r="QMS25" s="7"/>
      <c r="QMT25" s="7"/>
      <c r="QMU25" s="7"/>
      <c r="QMV25" s="7"/>
      <c r="QMW25" s="7"/>
      <c r="QMX25" s="7"/>
      <c r="QMY25" s="7"/>
      <c r="QMZ25" s="7"/>
      <c r="QNA25" s="7"/>
      <c r="QNB25" s="7"/>
      <c r="QNC25" s="7"/>
      <c r="QND25" s="7"/>
      <c r="QNE25" s="7"/>
      <c r="QNF25" s="7"/>
      <c r="QNG25" s="7"/>
      <c r="QNH25" s="7"/>
      <c r="QNI25" s="7"/>
      <c r="QNJ25" s="7"/>
      <c r="QNK25" s="7"/>
      <c r="QNL25" s="7"/>
      <c r="QNM25" s="7"/>
      <c r="QNN25" s="7"/>
      <c r="QNO25" s="7"/>
      <c r="QNP25" s="7"/>
      <c r="QNQ25" s="7"/>
      <c r="QNR25" s="7"/>
      <c r="QNS25" s="7"/>
      <c r="QNT25" s="7"/>
      <c r="QNU25" s="7"/>
      <c r="QNV25" s="7"/>
      <c r="QNW25" s="7"/>
      <c r="QNX25" s="7"/>
      <c r="QNY25" s="7"/>
      <c r="QNZ25" s="7"/>
      <c r="QOA25" s="7"/>
      <c r="QOB25" s="7"/>
      <c r="QOC25" s="7"/>
      <c r="QOD25" s="7"/>
      <c r="QOE25" s="7"/>
      <c r="QOF25" s="7"/>
      <c r="QOG25" s="7"/>
      <c r="QOH25" s="7"/>
      <c r="QOI25" s="7"/>
      <c r="QOJ25" s="7"/>
      <c r="QOK25" s="7"/>
      <c r="QOL25" s="7"/>
      <c r="QOM25" s="7"/>
      <c r="QON25" s="7"/>
      <c r="QOO25" s="7"/>
      <c r="QOP25" s="7"/>
      <c r="QOQ25" s="7"/>
      <c r="QOR25" s="7"/>
      <c r="QOS25" s="7"/>
      <c r="QOT25" s="7"/>
      <c r="QOU25" s="7"/>
      <c r="QOV25" s="7"/>
      <c r="QOW25" s="7"/>
      <c r="QOX25" s="7"/>
      <c r="QOY25" s="7"/>
      <c r="QOZ25" s="7"/>
      <c r="QPA25" s="7"/>
      <c r="QPB25" s="7"/>
      <c r="QPC25" s="7"/>
      <c r="QPD25" s="7"/>
      <c r="QPE25" s="7"/>
      <c r="QPF25" s="7"/>
      <c r="QPG25" s="7"/>
      <c r="QPH25" s="7"/>
      <c r="QPI25" s="7"/>
      <c r="QPJ25" s="7"/>
      <c r="QPK25" s="7"/>
      <c r="QPL25" s="7"/>
      <c r="QPM25" s="7"/>
      <c r="QPN25" s="7"/>
      <c r="QPO25" s="7"/>
      <c r="QPP25" s="7"/>
      <c r="QPQ25" s="7"/>
      <c r="QPR25" s="7"/>
      <c r="QPS25" s="7"/>
      <c r="QPT25" s="7"/>
      <c r="QPU25" s="7"/>
      <c r="QPV25" s="7"/>
      <c r="QPW25" s="7"/>
      <c r="QPX25" s="7"/>
      <c r="QPY25" s="7"/>
      <c r="QPZ25" s="7"/>
      <c r="QQA25" s="7"/>
      <c r="QQB25" s="7"/>
      <c r="QQC25" s="7"/>
      <c r="QQD25" s="7"/>
      <c r="QQE25" s="7"/>
      <c r="QQF25" s="7"/>
      <c r="QQG25" s="7"/>
      <c r="QQH25" s="7"/>
      <c r="QQI25" s="7"/>
      <c r="QQJ25" s="7"/>
      <c r="QQK25" s="7"/>
      <c r="QQL25" s="7"/>
      <c r="QQM25" s="7"/>
      <c r="QQN25" s="7"/>
      <c r="QQO25" s="7"/>
      <c r="QQP25" s="7"/>
      <c r="QQQ25" s="7"/>
      <c r="QQR25" s="7"/>
      <c r="QQS25" s="7"/>
      <c r="QQT25" s="7"/>
      <c r="QQU25" s="7"/>
      <c r="QQV25" s="7"/>
      <c r="QQW25" s="7"/>
      <c r="QQX25" s="7"/>
      <c r="QQY25" s="7"/>
      <c r="QQZ25" s="7"/>
      <c r="QRA25" s="7"/>
      <c r="QRB25" s="7"/>
      <c r="QRC25" s="7"/>
      <c r="QRD25" s="7"/>
      <c r="QRE25" s="7"/>
      <c r="QRF25" s="7"/>
      <c r="QRG25" s="7"/>
      <c r="QRH25" s="7"/>
      <c r="QRI25" s="7"/>
      <c r="QRJ25" s="7"/>
      <c r="QRK25" s="7"/>
      <c r="QRL25" s="7"/>
      <c r="QRM25" s="7"/>
      <c r="QRN25" s="7"/>
      <c r="QRO25" s="7"/>
      <c r="QRP25" s="7"/>
      <c r="QRQ25" s="7"/>
      <c r="QRR25" s="7"/>
      <c r="QRS25" s="7"/>
      <c r="QRT25" s="7"/>
      <c r="QRU25" s="7"/>
      <c r="QRV25" s="7"/>
      <c r="QRW25" s="7"/>
      <c r="QRX25" s="7"/>
      <c r="QRY25" s="7"/>
      <c r="QRZ25" s="7"/>
      <c r="QSA25" s="7"/>
      <c r="QSB25" s="7"/>
      <c r="QSC25" s="7"/>
      <c r="QSD25" s="7"/>
      <c r="QSE25" s="7"/>
      <c r="QSF25" s="7"/>
      <c r="QSG25" s="7"/>
      <c r="QSH25" s="7"/>
      <c r="QSI25" s="7"/>
      <c r="QSJ25" s="7"/>
      <c r="QSK25" s="7"/>
      <c r="QSL25" s="7"/>
      <c r="QSM25" s="7"/>
      <c r="QSN25" s="7"/>
      <c r="QSO25" s="7"/>
      <c r="QSP25" s="7"/>
      <c r="QSQ25" s="7"/>
      <c r="QSR25" s="7"/>
      <c r="QSS25" s="7"/>
      <c r="QST25" s="7"/>
      <c r="QSU25" s="7"/>
      <c r="QSV25" s="7"/>
      <c r="QSW25" s="7"/>
      <c r="QSX25" s="7"/>
      <c r="QSY25" s="7"/>
      <c r="QSZ25" s="7"/>
      <c r="QTA25" s="7"/>
      <c r="QTB25" s="7"/>
      <c r="QTC25" s="7"/>
      <c r="QTD25" s="7"/>
      <c r="QTE25" s="7"/>
      <c r="QTF25" s="7"/>
      <c r="QTG25" s="7"/>
      <c r="QTH25" s="7"/>
      <c r="QTI25" s="7"/>
      <c r="QTJ25" s="7"/>
      <c r="QTK25" s="7"/>
      <c r="QTL25" s="7"/>
      <c r="QTM25" s="7"/>
      <c r="QTN25" s="7"/>
      <c r="QTO25" s="7"/>
      <c r="QTP25" s="7"/>
      <c r="QTQ25" s="7"/>
      <c r="QTR25" s="7"/>
      <c r="QTS25" s="7"/>
      <c r="QTT25" s="7"/>
      <c r="QTU25" s="7"/>
      <c r="QTV25" s="7"/>
      <c r="QTW25" s="7"/>
      <c r="QTX25" s="7"/>
      <c r="QTY25" s="7"/>
      <c r="QTZ25" s="7"/>
      <c r="QUA25" s="7"/>
      <c r="QUB25" s="7"/>
      <c r="QUC25" s="7"/>
      <c r="QUD25" s="7"/>
      <c r="QUE25" s="7"/>
      <c r="QUF25" s="7"/>
      <c r="QUG25" s="7"/>
      <c r="QUH25" s="7"/>
      <c r="QUI25" s="7"/>
      <c r="QUJ25" s="7"/>
      <c r="QUK25" s="7"/>
      <c r="QUL25" s="7"/>
      <c r="QUM25" s="7"/>
      <c r="QUN25" s="7"/>
      <c r="QUO25" s="7"/>
      <c r="QUP25" s="7"/>
      <c r="QUQ25" s="7"/>
      <c r="QUR25" s="7"/>
      <c r="QUS25" s="7"/>
      <c r="QUT25" s="7"/>
      <c r="QUU25" s="7"/>
      <c r="QUV25" s="7"/>
      <c r="QUW25" s="7"/>
      <c r="QUX25" s="7"/>
      <c r="QUY25" s="7"/>
      <c r="QUZ25" s="7"/>
      <c r="QVA25" s="7"/>
      <c r="QVB25" s="7"/>
      <c r="QVC25" s="7"/>
      <c r="QVD25" s="7"/>
      <c r="QVE25" s="7"/>
      <c r="QVF25" s="7"/>
      <c r="QVG25" s="7"/>
      <c r="QVH25" s="7"/>
      <c r="QVI25" s="7"/>
      <c r="QVJ25" s="7"/>
      <c r="QVK25" s="7"/>
      <c r="QVL25" s="7"/>
      <c r="QVM25" s="7"/>
      <c r="QVN25" s="7"/>
      <c r="QVO25" s="7"/>
      <c r="QVP25" s="7"/>
      <c r="QVQ25" s="7"/>
      <c r="QVR25" s="7"/>
      <c r="QVS25" s="7"/>
      <c r="QVT25" s="7"/>
      <c r="QVU25" s="7"/>
      <c r="QVV25" s="7"/>
      <c r="QVW25" s="7"/>
      <c r="QVX25" s="7"/>
      <c r="QVY25" s="7"/>
      <c r="QVZ25" s="7"/>
      <c r="QWA25" s="7"/>
      <c r="QWB25" s="7"/>
      <c r="QWC25" s="7"/>
      <c r="QWD25" s="7"/>
      <c r="QWE25" s="7"/>
      <c r="QWF25" s="7"/>
      <c r="QWG25" s="7"/>
      <c r="QWH25" s="7"/>
      <c r="QWI25" s="7"/>
      <c r="QWJ25" s="7"/>
      <c r="QWK25" s="7"/>
      <c r="QWL25" s="7"/>
      <c r="QWM25" s="7"/>
      <c r="QWN25" s="7"/>
      <c r="QWO25" s="7"/>
      <c r="QWP25" s="7"/>
      <c r="QWQ25" s="7"/>
      <c r="QWR25" s="7"/>
      <c r="QWS25" s="7"/>
      <c r="QWT25" s="7"/>
      <c r="QWU25" s="7"/>
      <c r="QWV25" s="7"/>
      <c r="QWW25" s="7"/>
      <c r="QWX25" s="7"/>
      <c r="QWY25" s="7"/>
      <c r="QWZ25" s="7"/>
      <c r="QXA25" s="7"/>
      <c r="QXB25" s="7"/>
      <c r="QXC25" s="7"/>
      <c r="QXD25" s="7"/>
      <c r="QXE25" s="7"/>
      <c r="QXF25" s="7"/>
      <c r="QXG25" s="7"/>
      <c r="QXH25" s="7"/>
      <c r="QXI25" s="7"/>
      <c r="QXJ25" s="7"/>
      <c r="QXK25" s="7"/>
      <c r="QXL25" s="7"/>
      <c r="QXM25" s="7"/>
      <c r="QXN25" s="7"/>
      <c r="QXO25" s="7"/>
      <c r="QXP25" s="7"/>
      <c r="QXQ25" s="7"/>
      <c r="QXR25" s="7"/>
      <c r="QXS25" s="7"/>
      <c r="QXT25" s="7"/>
      <c r="QXU25" s="7"/>
      <c r="QXV25" s="7"/>
      <c r="QXW25" s="7"/>
      <c r="QXX25" s="7"/>
      <c r="QXY25" s="7"/>
      <c r="QXZ25" s="7"/>
      <c r="QYA25" s="7"/>
      <c r="QYB25" s="7"/>
      <c r="QYC25" s="7"/>
      <c r="QYD25" s="7"/>
      <c r="QYE25" s="7"/>
      <c r="QYF25" s="7"/>
      <c r="QYG25" s="7"/>
      <c r="QYH25" s="7"/>
      <c r="QYI25" s="7"/>
      <c r="QYJ25" s="7"/>
      <c r="QYK25" s="7"/>
      <c r="QYL25" s="7"/>
      <c r="QYM25" s="7"/>
      <c r="QYN25" s="7"/>
      <c r="QYO25" s="7"/>
      <c r="QYP25" s="7"/>
      <c r="QYQ25" s="7"/>
      <c r="QYR25" s="7"/>
      <c r="QYS25" s="7"/>
      <c r="QYT25" s="7"/>
      <c r="QYU25" s="7"/>
      <c r="QYV25" s="7"/>
      <c r="QYW25" s="7"/>
      <c r="QYX25" s="7"/>
      <c r="QYY25" s="7"/>
      <c r="QYZ25" s="7"/>
      <c r="QZA25" s="7"/>
      <c r="QZB25" s="7"/>
      <c r="QZC25" s="7"/>
      <c r="QZD25" s="7"/>
      <c r="QZE25" s="7"/>
      <c r="QZF25" s="7"/>
      <c r="QZG25" s="7"/>
      <c r="QZH25" s="7"/>
      <c r="QZI25" s="7"/>
      <c r="QZJ25" s="7"/>
      <c r="QZK25" s="7"/>
      <c r="QZL25" s="7"/>
      <c r="QZM25" s="7"/>
      <c r="QZN25" s="7"/>
      <c r="QZO25" s="7"/>
      <c r="QZP25" s="7"/>
      <c r="QZQ25" s="7"/>
      <c r="QZR25" s="7"/>
      <c r="QZS25" s="7"/>
      <c r="QZT25" s="7"/>
      <c r="QZU25" s="7"/>
      <c r="QZV25" s="7"/>
      <c r="QZW25" s="7"/>
      <c r="QZX25" s="7"/>
      <c r="QZY25" s="7"/>
      <c r="QZZ25" s="7"/>
      <c r="RAA25" s="7"/>
      <c r="RAB25" s="7"/>
      <c r="RAC25" s="7"/>
      <c r="RAD25" s="7"/>
      <c r="RAE25" s="7"/>
      <c r="RAF25" s="7"/>
      <c r="RAG25" s="7"/>
      <c r="RAH25" s="7"/>
      <c r="RAI25" s="7"/>
      <c r="RAJ25" s="7"/>
      <c r="RAK25" s="7"/>
      <c r="RAL25" s="7"/>
      <c r="RAM25" s="7"/>
      <c r="RAN25" s="7"/>
      <c r="RAO25" s="7"/>
      <c r="RAP25" s="7"/>
      <c r="RAQ25" s="7"/>
      <c r="RAR25" s="7"/>
      <c r="RAS25" s="7"/>
      <c r="RAT25" s="7"/>
      <c r="RAU25" s="7"/>
      <c r="RAV25" s="7"/>
      <c r="RAW25" s="7"/>
      <c r="RAX25" s="7"/>
      <c r="RAY25" s="7"/>
      <c r="RAZ25" s="7"/>
      <c r="RBA25" s="7"/>
      <c r="RBB25" s="7"/>
      <c r="RBC25" s="7"/>
      <c r="RBD25" s="7"/>
      <c r="RBE25" s="7"/>
      <c r="RBF25" s="7"/>
      <c r="RBG25" s="7"/>
      <c r="RBH25" s="7"/>
      <c r="RBI25" s="7"/>
      <c r="RBJ25" s="7"/>
      <c r="RBK25" s="7"/>
      <c r="RBL25" s="7"/>
      <c r="RBM25" s="7"/>
      <c r="RBN25" s="7"/>
      <c r="RBO25" s="7"/>
      <c r="RBP25" s="7"/>
      <c r="RBQ25" s="7"/>
      <c r="RBR25" s="7"/>
      <c r="RBS25" s="7"/>
      <c r="RBT25" s="7"/>
      <c r="RBU25" s="7"/>
      <c r="RBV25" s="7"/>
      <c r="RBW25" s="7"/>
      <c r="RBX25" s="7"/>
      <c r="RBY25" s="7"/>
      <c r="RBZ25" s="7"/>
      <c r="RCA25" s="7"/>
      <c r="RCB25" s="7"/>
      <c r="RCC25" s="7"/>
      <c r="RCD25" s="7"/>
      <c r="RCE25" s="7"/>
      <c r="RCF25" s="7"/>
      <c r="RCG25" s="7"/>
      <c r="RCH25" s="7"/>
      <c r="RCI25" s="7"/>
      <c r="RCJ25" s="7"/>
      <c r="RCK25" s="7"/>
      <c r="RCL25" s="7"/>
      <c r="RCM25" s="7"/>
      <c r="RCN25" s="7"/>
      <c r="RCO25" s="7"/>
      <c r="RCP25" s="7"/>
      <c r="RCQ25" s="7"/>
      <c r="RCR25" s="7"/>
      <c r="RCS25" s="7"/>
      <c r="RCT25" s="7"/>
      <c r="RCU25" s="7"/>
      <c r="RCV25" s="7"/>
      <c r="RCW25" s="7"/>
      <c r="RCX25" s="7"/>
      <c r="RCY25" s="7"/>
      <c r="RCZ25" s="7"/>
      <c r="RDA25" s="7"/>
      <c r="RDB25" s="7"/>
      <c r="RDC25" s="7"/>
      <c r="RDD25" s="7"/>
      <c r="RDE25" s="7"/>
      <c r="RDF25" s="7"/>
      <c r="RDG25" s="7"/>
      <c r="RDH25" s="7"/>
      <c r="RDI25" s="7"/>
      <c r="RDJ25" s="7"/>
      <c r="RDK25" s="7"/>
      <c r="RDL25" s="7"/>
      <c r="RDM25" s="7"/>
      <c r="RDN25" s="7"/>
      <c r="RDO25" s="7"/>
      <c r="RDP25" s="7"/>
      <c r="RDQ25" s="7"/>
      <c r="RDR25" s="7"/>
      <c r="RDS25" s="7"/>
      <c r="RDT25" s="7"/>
      <c r="RDU25" s="7"/>
      <c r="RDV25" s="7"/>
      <c r="RDW25" s="7"/>
      <c r="RDX25" s="7"/>
      <c r="RDY25" s="7"/>
      <c r="RDZ25" s="7"/>
      <c r="REA25" s="7"/>
      <c r="REB25" s="7"/>
      <c r="REC25" s="7"/>
      <c r="RED25" s="7"/>
      <c r="REE25" s="7"/>
      <c r="REF25" s="7"/>
      <c r="REG25" s="7"/>
      <c r="REH25" s="7"/>
      <c r="REI25" s="7"/>
      <c r="REJ25" s="7"/>
      <c r="REK25" s="7"/>
      <c r="REL25" s="7"/>
      <c r="REM25" s="7"/>
      <c r="REN25" s="7"/>
      <c r="REO25" s="7"/>
      <c r="REP25" s="7"/>
      <c r="REQ25" s="7"/>
      <c r="RER25" s="7"/>
      <c r="RES25" s="7"/>
      <c r="RET25" s="7"/>
      <c r="REU25" s="7"/>
      <c r="REV25" s="7"/>
      <c r="REW25" s="7"/>
      <c r="REX25" s="7"/>
      <c r="REY25" s="7"/>
      <c r="REZ25" s="7"/>
      <c r="RFA25" s="7"/>
      <c r="RFB25" s="7"/>
      <c r="RFC25" s="7"/>
      <c r="RFD25" s="7"/>
      <c r="RFE25" s="7"/>
      <c r="RFF25" s="7"/>
      <c r="RFG25" s="7"/>
      <c r="RFH25" s="7"/>
      <c r="RFI25" s="7"/>
      <c r="RFJ25" s="7"/>
      <c r="RFK25" s="7"/>
      <c r="RFL25" s="7"/>
      <c r="RFM25" s="7"/>
      <c r="RFN25" s="7"/>
      <c r="RFO25" s="7"/>
      <c r="RFP25" s="7"/>
      <c r="RFQ25" s="7"/>
      <c r="RFR25" s="7"/>
      <c r="RFS25" s="7"/>
      <c r="RFT25" s="7"/>
      <c r="RFU25" s="7"/>
      <c r="RFV25" s="7"/>
      <c r="RFW25" s="7"/>
      <c r="RFX25" s="7"/>
      <c r="RFY25" s="7"/>
      <c r="RFZ25" s="7"/>
      <c r="RGA25" s="7"/>
      <c r="RGB25" s="7"/>
      <c r="RGC25" s="7"/>
      <c r="RGD25" s="7"/>
      <c r="RGE25" s="7"/>
      <c r="RGF25" s="7"/>
      <c r="RGG25" s="7"/>
      <c r="RGH25" s="7"/>
      <c r="RGI25" s="7"/>
      <c r="RGJ25" s="7"/>
      <c r="RGK25" s="7"/>
      <c r="RGL25" s="7"/>
      <c r="RGM25" s="7"/>
      <c r="RGN25" s="7"/>
      <c r="RGO25" s="7"/>
      <c r="RGP25" s="7"/>
      <c r="RGQ25" s="7"/>
      <c r="RGR25" s="7"/>
      <c r="RGS25" s="7"/>
      <c r="RGT25" s="7"/>
      <c r="RGU25" s="7"/>
      <c r="RGV25" s="7"/>
      <c r="RGW25" s="7"/>
      <c r="RGX25" s="7"/>
      <c r="RGY25" s="7"/>
      <c r="RGZ25" s="7"/>
      <c r="RHA25" s="7"/>
      <c r="RHB25" s="7"/>
      <c r="RHC25" s="7"/>
      <c r="RHD25" s="7"/>
      <c r="RHE25" s="7"/>
      <c r="RHF25" s="7"/>
      <c r="RHG25" s="7"/>
      <c r="RHH25" s="7"/>
      <c r="RHI25" s="7"/>
      <c r="RHJ25" s="7"/>
      <c r="RHK25" s="7"/>
      <c r="RHL25" s="7"/>
      <c r="RHM25" s="7"/>
      <c r="RHN25" s="7"/>
      <c r="RHO25" s="7"/>
      <c r="RHP25" s="7"/>
      <c r="RHQ25" s="7"/>
      <c r="RHR25" s="7"/>
      <c r="RHS25" s="7"/>
      <c r="RHT25" s="7"/>
      <c r="RHU25" s="7"/>
      <c r="RHV25" s="7"/>
      <c r="RHW25" s="7"/>
      <c r="RHX25" s="7"/>
      <c r="RHY25" s="7"/>
      <c r="RHZ25" s="7"/>
      <c r="RIA25" s="7"/>
      <c r="RIB25" s="7"/>
      <c r="RIC25" s="7"/>
      <c r="RID25" s="7"/>
      <c r="RIE25" s="7"/>
      <c r="RIF25" s="7"/>
      <c r="RIG25" s="7"/>
      <c r="RIH25" s="7"/>
      <c r="RII25" s="7"/>
      <c r="RIJ25" s="7"/>
      <c r="RIK25" s="7"/>
      <c r="RIL25" s="7"/>
      <c r="RIM25" s="7"/>
      <c r="RIN25" s="7"/>
      <c r="RIO25" s="7"/>
      <c r="RIP25" s="7"/>
      <c r="RIQ25" s="7"/>
      <c r="RIR25" s="7"/>
      <c r="RIS25" s="7"/>
      <c r="RIT25" s="7"/>
      <c r="RIU25" s="7"/>
      <c r="RIV25" s="7"/>
      <c r="RIW25" s="7"/>
      <c r="RIX25" s="7"/>
      <c r="RIY25" s="7"/>
      <c r="RIZ25" s="7"/>
      <c r="RJA25" s="7"/>
      <c r="RJB25" s="7"/>
      <c r="RJC25" s="7"/>
      <c r="RJD25" s="7"/>
      <c r="RJE25" s="7"/>
      <c r="RJF25" s="7"/>
      <c r="RJG25" s="7"/>
      <c r="RJH25" s="7"/>
      <c r="RJI25" s="7"/>
      <c r="RJJ25" s="7"/>
      <c r="RJK25" s="7"/>
      <c r="RJL25" s="7"/>
      <c r="RJM25" s="7"/>
      <c r="RJN25" s="7"/>
      <c r="RJO25" s="7"/>
      <c r="RJP25" s="7"/>
      <c r="RJQ25" s="7"/>
      <c r="RJR25" s="7"/>
      <c r="RJS25" s="7"/>
      <c r="RJT25" s="7"/>
      <c r="RJU25" s="7"/>
      <c r="RJV25" s="7"/>
      <c r="RJW25" s="7"/>
      <c r="RJX25" s="7"/>
      <c r="RJY25" s="7"/>
      <c r="RJZ25" s="7"/>
      <c r="RKA25" s="7"/>
      <c r="RKB25" s="7"/>
      <c r="RKC25" s="7"/>
      <c r="RKD25" s="7"/>
      <c r="RKE25" s="7"/>
      <c r="RKF25" s="7"/>
      <c r="RKG25" s="7"/>
      <c r="RKH25" s="7"/>
      <c r="RKI25" s="7"/>
      <c r="RKJ25" s="7"/>
      <c r="RKK25" s="7"/>
      <c r="RKL25" s="7"/>
      <c r="RKM25" s="7"/>
      <c r="RKN25" s="7"/>
      <c r="RKO25" s="7"/>
      <c r="RKP25" s="7"/>
      <c r="RKQ25" s="7"/>
      <c r="RKR25" s="7"/>
      <c r="RKS25" s="7"/>
      <c r="RKT25" s="7"/>
      <c r="RKU25" s="7"/>
      <c r="RKV25" s="7"/>
      <c r="RKW25" s="7"/>
      <c r="RKX25" s="7"/>
      <c r="RKY25" s="7"/>
      <c r="RKZ25" s="7"/>
      <c r="RLA25" s="7"/>
      <c r="RLB25" s="7"/>
      <c r="RLC25" s="7"/>
      <c r="RLD25" s="7"/>
      <c r="RLE25" s="7"/>
      <c r="RLF25" s="7"/>
      <c r="RLG25" s="7"/>
      <c r="RLH25" s="7"/>
      <c r="RLI25" s="7"/>
      <c r="RLJ25" s="7"/>
      <c r="RLK25" s="7"/>
      <c r="RLL25" s="7"/>
      <c r="RLM25" s="7"/>
      <c r="RLN25" s="7"/>
      <c r="RLO25" s="7"/>
      <c r="RLP25" s="7"/>
      <c r="RLQ25" s="7"/>
      <c r="RLR25" s="7"/>
      <c r="RLS25" s="7"/>
      <c r="RLT25" s="7"/>
      <c r="RLU25" s="7"/>
      <c r="RLV25" s="7"/>
      <c r="RLW25" s="7"/>
      <c r="RLX25" s="7"/>
      <c r="RLY25" s="7"/>
      <c r="RLZ25" s="7"/>
      <c r="RMA25" s="7"/>
      <c r="RMB25" s="7"/>
      <c r="RMC25" s="7"/>
      <c r="RMD25" s="7"/>
      <c r="RME25" s="7"/>
      <c r="RMF25" s="7"/>
      <c r="RMG25" s="7"/>
      <c r="RMH25" s="7"/>
      <c r="RMI25" s="7"/>
      <c r="RMJ25" s="7"/>
      <c r="RMK25" s="7"/>
      <c r="RML25" s="7"/>
      <c r="RMM25" s="7"/>
      <c r="RMN25" s="7"/>
      <c r="RMO25" s="7"/>
      <c r="RMP25" s="7"/>
      <c r="RMQ25" s="7"/>
      <c r="RMR25" s="7"/>
      <c r="RMS25" s="7"/>
      <c r="RMT25" s="7"/>
      <c r="RMU25" s="7"/>
      <c r="RMV25" s="7"/>
      <c r="RMW25" s="7"/>
      <c r="RMX25" s="7"/>
      <c r="RMY25" s="7"/>
      <c r="RMZ25" s="7"/>
      <c r="RNA25" s="7"/>
      <c r="RNB25" s="7"/>
      <c r="RNC25" s="7"/>
      <c r="RND25" s="7"/>
      <c r="RNE25" s="7"/>
      <c r="RNF25" s="7"/>
      <c r="RNG25" s="7"/>
      <c r="RNH25" s="7"/>
      <c r="RNI25" s="7"/>
      <c r="RNJ25" s="7"/>
      <c r="RNK25" s="7"/>
      <c r="RNL25" s="7"/>
      <c r="RNM25" s="7"/>
      <c r="RNN25" s="7"/>
      <c r="RNO25" s="7"/>
      <c r="RNP25" s="7"/>
      <c r="RNQ25" s="7"/>
      <c r="RNR25" s="7"/>
      <c r="RNS25" s="7"/>
      <c r="RNT25" s="7"/>
      <c r="RNU25" s="7"/>
      <c r="RNV25" s="7"/>
      <c r="RNW25" s="7"/>
      <c r="RNX25" s="7"/>
      <c r="RNY25" s="7"/>
      <c r="RNZ25" s="7"/>
      <c r="ROA25" s="7"/>
      <c r="ROB25" s="7"/>
      <c r="ROC25" s="7"/>
      <c r="ROD25" s="7"/>
      <c r="ROE25" s="7"/>
      <c r="ROF25" s="7"/>
      <c r="ROG25" s="7"/>
      <c r="ROH25" s="7"/>
      <c r="ROI25" s="7"/>
      <c r="ROJ25" s="7"/>
      <c r="ROK25" s="7"/>
      <c r="ROL25" s="7"/>
      <c r="ROM25" s="7"/>
      <c r="RON25" s="7"/>
      <c r="ROO25" s="7"/>
      <c r="ROP25" s="7"/>
      <c r="ROQ25" s="7"/>
      <c r="ROR25" s="7"/>
      <c r="ROS25" s="7"/>
      <c r="ROT25" s="7"/>
      <c r="ROU25" s="7"/>
      <c r="ROV25" s="7"/>
      <c r="ROW25" s="7"/>
      <c r="ROX25" s="7"/>
      <c r="ROY25" s="7"/>
      <c r="ROZ25" s="7"/>
      <c r="RPA25" s="7"/>
      <c r="RPB25" s="7"/>
      <c r="RPC25" s="7"/>
      <c r="RPD25" s="7"/>
      <c r="RPE25" s="7"/>
      <c r="RPF25" s="7"/>
      <c r="RPG25" s="7"/>
      <c r="RPH25" s="7"/>
      <c r="RPI25" s="7"/>
      <c r="RPJ25" s="7"/>
      <c r="RPK25" s="7"/>
      <c r="RPL25" s="7"/>
      <c r="RPM25" s="7"/>
      <c r="RPN25" s="7"/>
      <c r="RPO25" s="7"/>
      <c r="RPP25" s="7"/>
      <c r="RPQ25" s="7"/>
      <c r="RPR25" s="7"/>
      <c r="RPS25" s="7"/>
      <c r="RPT25" s="7"/>
      <c r="RPU25" s="7"/>
      <c r="RPV25" s="7"/>
      <c r="RPW25" s="7"/>
      <c r="RPX25" s="7"/>
      <c r="RPY25" s="7"/>
      <c r="RPZ25" s="7"/>
      <c r="RQA25" s="7"/>
      <c r="RQB25" s="7"/>
      <c r="RQC25" s="7"/>
      <c r="RQD25" s="7"/>
      <c r="RQE25" s="7"/>
      <c r="RQF25" s="7"/>
      <c r="RQG25" s="7"/>
      <c r="RQH25" s="7"/>
      <c r="RQI25" s="7"/>
      <c r="RQJ25" s="7"/>
      <c r="RQK25" s="7"/>
      <c r="RQL25" s="7"/>
      <c r="RQM25" s="7"/>
      <c r="RQN25" s="7"/>
      <c r="RQO25" s="7"/>
      <c r="RQP25" s="7"/>
      <c r="RQQ25" s="7"/>
      <c r="RQR25" s="7"/>
      <c r="RQS25" s="7"/>
      <c r="RQT25" s="7"/>
      <c r="RQU25" s="7"/>
      <c r="RQV25" s="7"/>
      <c r="RQW25" s="7"/>
      <c r="RQX25" s="7"/>
      <c r="RQY25" s="7"/>
      <c r="RQZ25" s="7"/>
      <c r="RRA25" s="7"/>
      <c r="RRB25" s="7"/>
      <c r="RRC25" s="7"/>
      <c r="RRD25" s="7"/>
      <c r="RRE25" s="7"/>
      <c r="RRF25" s="7"/>
      <c r="RRG25" s="7"/>
      <c r="RRH25" s="7"/>
      <c r="RRI25" s="7"/>
      <c r="RRJ25" s="7"/>
      <c r="RRK25" s="7"/>
      <c r="RRL25" s="7"/>
      <c r="RRM25" s="7"/>
      <c r="RRN25" s="7"/>
      <c r="RRO25" s="7"/>
      <c r="RRP25" s="7"/>
      <c r="RRQ25" s="7"/>
      <c r="RRR25" s="7"/>
      <c r="RRS25" s="7"/>
      <c r="RRT25" s="7"/>
      <c r="RRU25" s="7"/>
      <c r="RRV25" s="7"/>
      <c r="RRW25" s="7"/>
      <c r="RRX25" s="7"/>
      <c r="RRY25" s="7"/>
      <c r="RRZ25" s="7"/>
      <c r="RSA25" s="7"/>
      <c r="RSB25" s="7"/>
      <c r="RSC25" s="7"/>
      <c r="RSD25" s="7"/>
      <c r="RSE25" s="7"/>
      <c r="RSF25" s="7"/>
      <c r="RSG25" s="7"/>
      <c r="RSH25" s="7"/>
      <c r="RSI25" s="7"/>
      <c r="RSJ25" s="7"/>
      <c r="RSK25" s="7"/>
      <c r="RSL25" s="7"/>
      <c r="RSM25" s="7"/>
      <c r="RSN25" s="7"/>
      <c r="RSO25" s="7"/>
      <c r="RSP25" s="7"/>
      <c r="RSQ25" s="7"/>
      <c r="RSR25" s="7"/>
      <c r="RSS25" s="7"/>
      <c r="RST25" s="7"/>
      <c r="RSU25" s="7"/>
      <c r="RSV25" s="7"/>
      <c r="RSW25" s="7"/>
      <c r="RSX25" s="7"/>
      <c r="RSY25" s="7"/>
      <c r="RSZ25" s="7"/>
      <c r="RTA25" s="7"/>
      <c r="RTB25" s="7"/>
      <c r="RTC25" s="7"/>
      <c r="RTD25" s="7"/>
      <c r="RTE25" s="7"/>
      <c r="RTF25" s="7"/>
      <c r="RTG25" s="7"/>
      <c r="RTH25" s="7"/>
      <c r="RTI25" s="7"/>
      <c r="RTJ25" s="7"/>
      <c r="RTK25" s="7"/>
      <c r="RTL25" s="7"/>
      <c r="RTM25" s="7"/>
      <c r="RTN25" s="7"/>
      <c r="RTO25" s="7"/>
      <c r="RTP25" s="7"/>
      <c r="RTQ25" s="7"/>
      <c r="RTR25" s="7"/>
      <c r="RTS25" s="7"/>
      <c r="RTT25" s="7"/>
      <c r="RTU25" s="7"/>
      <c r="RTV25" s="7"/>
      <c r="RTW25" s="7"/>
      <c r="RTX25" s="7"/>
      <c r="RTY25" s="7"/>
      <c r="RTZ25" s="7"/>
      <c r="RUA25" s="7"/>
      <c r="RUB25" s="7"/>
      <c r="RUC25" s="7"/>
      <c r="RUD25" s="7"/>
      <c r="RUE25" s="7"/>
      <c r="RUF25" s="7"/>
      <c r="RUG25" s="7"/>
      <c r="RUH25" s="7"/>
      <c r="RUI25" s="7"/>
      <c r="RUJ25" s="7"/>
      <c r="RUK25" s="7"/>
      <c r="RUL25" s="7"/>
      <c r="RUM25" s="7"/>
      <c r="RUN25" s="7"/>
      <c r="RUO25" s="7"/>
      <c r="RUP25" s="7"/>
      <c r="RUQ25" s="7"/>
      <c r="RUR25" s="7"/>
      <c r="RUS25" s="7"/>
      <c r="RUT25" s="7"/>
      <c r="RUU25" s="7"/>
      <c r="RUV25" s="7"/>
      <c r="RUW25" s="7"/>
      <c r="RUX25" s="7"/>
      <c r="RUY25" s="7"/>
      <c r="RUZ25" s="7"/>
      <c r="RVA25" s="7"/>
      <c r="RVB25" s="7"/>
      <c r="RVC25" s="7"/>
      <c r="RVD25" s="7"/>
      <c r="RVE25" s="7"/>
      <c r="RVF25" s="7"/>
      <c r="RVG25" s="7"/>
      <c r="RVH25" s="7"/>
      <c r="RVI25" s="7"/>
      <c r="RVJ25" s="7"/>
      <c r="RVK25" s="7"/>
      <c r="RVL25" s="7"/>
      <c r="RVM25" s="7"/>
      <c r="RVN25" s="7"/>
      <c r="RVO25" s="7"/>
      <c r="RVP25" s="7"/>
      <c r="RVQ25" s="7"/>
      <c r="RVR25" s="7"/>
      <c r="RVS25" s="7"/>
      <c r="RVT25" s="7"/>
      <c r="RVU25" s="7"/>
      <c r="RVV25" s="7"/>
      <c r="RVW25" s="7"/>
      <c r="RVX25" s="7"/>
      <c r="RVY25" s="7"/>
      <c r="RVZ25" s="7"/>
      <c r="RWA25" s="7"/>
      <c r="RWB25" s="7"/>
      <c r="RWC25" s="7"/>
      <c r="RWD25" s="7"/>
      <c r="RWE25" s="7"/>
      <c r="RWF25" s="7"/>
      <c r="RWG25" s="7"/>
      <c r="RWH25" s="7"/>
      <c r="RWI25" s="7"/>
      <c r="RWJ25" s="7"/>
      <c r="RWK25" s="7"/>
      <c r="RWL25" s="7"/>
      <c r="RWM25" s="7"/>
      <c r="RWN25" s="7"/>
      <c r="RWO25" s="7"/>
      <c r="RWP25" s="7"/>
      <c r="RWQ25" s="7"/>
      <c r="RWR25" s="7"/>
      <c r="RWS25" s="7"/>
      <c r="RWT25" s="7"/>
      <c r="RWU25" s="7"/>
      <c r="RWV25" s="7"/>
      <c r="RWW25" s="7"/>
      <c r="RWX25" s="7"/>
      <c r="RWY25" s="7"/>
      <c r="RWZ25" s="7"/>
      <c r="RXA25" s="7"/>
      <c r="RXB25" s="7"/>
      <c r="RXC25" s="7"/>
      <c r="RXD25" s="7"/>
      <c r="RXE25" s="7"/>
      <c r="RXF25" s="7"/>
      <c r="RXG25" s="7"/>
      <c r="RXH25" s="7"/>
      <c r="RXI25" s="7"/>
      <c r="RXJ25" s="7"/>
      <c r="RXK25" s="7"/>
      <c r="RXL25" s="7"/>
      <c r="RXM25" s="7"/>
      <c r="RXN25" s="7"/>
      <c r="RXO25" s="7"/>
      <c r="RXP25" s="7"/>
      <c r="RXQ25" s="7"/>
      <c r="RXR25" s="7"/>
      <c r="RXS25" s="7"/>
      <c r="RXT25" s="7"/>
      <c r="RXU25" s="7"/>
      <c r="RXV25" s="7"/>
      <c r="RXW25" s="7"/>
      <c r="RXX25" s="7"/>
      <c r="RXY25" s="7"/>
      <c r="RXZ25" s="7"/>
      <c r="RYA25" s="7"/>
      <c r="RYB25" s="7"/>
      <c r="RYC25" s="7"/>
      <c r="RYD25" s="7"/>
      <c r="RYE25" s="7"/>
      <c r="RYF25" s="7"/>
      <c r="RYG25" s="7"/>
      <c r="RYH25" s="7"/>
      <c r="RYI25" s="7"/>
      <c r="RYJ25" s="7"/>
      <c r="RYK25" s="7"/>
      <c r="RYL25" s="7"/>
      <c r="RYM25" s="7"/>
      <c r="RYN25" s="7"/>
      <c r="RYO25" s="7"/>
      <c r="RYP25" s="7"/>
      <c r="RYQ25" s="7"/>
      <c r="RYR25" s="7"/>
      <c r="RYS25" s="7"/>
      <c r="RYT25" s="7"/>
      <c r="RYU25" s="7"/>
      <c r="RYV25" s="7"/>
      <c r="RYW25" s="7"/>
      <c r="RYX25" s="7"/>
      <c r="RYY25" s="7"/>
      <c r="RYZ25" s="7"/>
      <c r="RZA25" s="7"/>
      <c r="RZB25" s="7"/>
      <c r="RZC25" s="7"/>
      <c r="RZD25" s="7"/>
      <c r="RZE25" s="7"/>
      <c r="RZF25" s="7"/>
      <c r="RZG25" s="7"/>
      <c r="RZH25" s="7"/>
      <c r="RZI25" s="7"/>
      <c r="RZJ25" s="7"/>
      <c r="RZK25" s="7"/>
      <c r="RZL25" s="7"/>
      <c r="RZM25" s="7"/>
      <c r="RZN25" s="7"/>
      <c r="RZO25" s="7"/>
      <c r="RZP25" s="7"/>
      <c r="RZQ25" s="7"/>
      <c r="RZR25" s="7"/>
      <c r="RZS25" s="7"/>
      <c r="RZT25" s="7"/>
      <c r="RZU25" s="7"/>
      <c r="RZV25" s="7"/>
      <c r="RZW25" s="7"/>
      <c r="RZX25" s="7"/>
      <c r="RZY25" s="7"/>
      <c r="RZZ25" s="7"/>
      <c r="SAA25" s="7"/>
      <c r="SAB25" s="7"/>
      <c r="SAC25" s="7"/>
      <c r="SAD25" s="7"/>
      <c r="SAE25" s="7"/>
      <c r="SAF25" s="7"/>
      <c r="SAG25" s="7"/>
      <c r="SAH25" s="7"/>
      <c r="SAI25" s="7"/>
      <c r="SAJ25" s="7"/>
      <c r="SAK25" s="7"/>
      <c r="SAL25" s="7"/>
      <c r="SAM25" s="7"/>
      <c r="SAN25" s="7"/>
      <c r="SAO25" s="7"/>
      <c r="SAP25" s="7"/>
      <c r="SAQ25" s="7"/>
      <c r="SAR25" s="7"/>
      <c r="SAS25" s="7"/>
      <c r="SAT25" s="7"/>
      <c r="SAU25" s="7"/>
      <c r="SAV25" s="7"/>
      <c r="SAW25" s="7"/>
      <c r="SAX25" s="7"/>
      <c r="SAY25" s="7"/>
      <c r="SAZ25" s="7"/>
      <c r="SBA25" s="7"/>
      <c r="SBB25" s="7"/>
      <c r="SBC25" s="7"/>
      <c r="SBD25" s="7"/>
      <c r="SBE25" s="7"/>
      <c r="SBF25" s="7"/>
      <c r="SBG25" s="7"/>
      <c r="SBH25" s="7"/>
      <c r="SBI25" s="7"/>
      <c r="SBJ25" s="7"/>
      <c r="SBK25" s="7"/>
      <c r="SBL25" s="7"/>
      <c r="SBM25" s="7"/>
      <c r="SBN25" s="7"/>
      <c r="SBO25" s="7"/>
      <c r="SBP25" s="7"/>
      <c r="SBQ25" s="7"/>
      <c r="SBR25" s="7"/>
      <c r="SBS25" s="7"/>
      <c r="SBT25" s="7"/>
      <c r="SBU25" s="7"/>
      <c r="SBV25" s="7"/>
      <c r="SBW25" s="7"/>
      <c r="SBX25" s="7"/>
      <c r="SBY25" s="7"/>
      <c r="SBZ25" s="7"/>
      <c r="SCA25" s="7"/>
      <c r="SCB25" s="7"/>
      <c r="SCC25" s="7"/>
      <c r="SCD25" s="7"/>
      <c r="SCE25" s="7"/>
      <c r="SCF25" s="7"/>
      <c r="SCG25" s="7"/>
      <c r="SCH25" s="7"/>
      <c r="SCI25" s="7"/>
      <c r="SCJ25" s="7"/>
      <c r="SCK25" s="7"/>
      <c r="SCL25" s="7"/>
      <c r="SCM25" s="7"/>
      <c r="SCN25" s="7"/>
      <c r="SCO25" s="7"/>
      <c r="SCP25" s="7"/>
      <c r="SCQ25" s="7"/>
      <c r="SCR25" s="7"/>
      <c r="SCS25" s="7"/>
      <c r="SCT25" s="7"/>
      <c r="SCU25" s="7"/>
      <c r="SCV25" s="7"/>
      <c r="SCW25" s="7"/>
      <c r="SCX25" s="7"/>
      <c r="SCY25" s="7"/>
      <c r="SCZ25" s="7"/>
      <c r="SDA25" s="7"/>
      <c r="SDB25" s="7"/>
      <c r="SDC25" s="7"/>
      <c r="SDD25" s="7"/>
      <c r="SDE25" s="7"/>
      <c r="SDF25" s="7"/>
      <c r="SDG25" s="7"/>
      <c r="SDH25" s="7"/>
      <c r="SDI25" s="7"/>
      <c r="SDJ25" s="7"/>
      <c r="SDK25" s="7"/>
      <c r="SDL25" s="7"/>
      <c r="SDM25" s="7"/>
      <c r="SDN25" s="7"/>
      <c r="SDO25" s="7"/>
      <c r="SDP25" s="7"/>
      <c r="SDQ25" s="7"/>
      <c r="SDR25" s="7"/>
      <c r="SDS25" s="7"/>
      <c r="SDT25" s="7"/>
      <c r="SDU25" s="7"/>
      <c r="SDV25" s="7"/>
      <c r="SDW25" s="7"/>
      <c r="SDX25" s="7"/>
      <c r="SDY25" s="7"/>
      <c r="SDZ25" s="7"/>
      <c r="SEA25" s="7"/>
      <c r="SEB25" s="7"/>
      <c r="SEC25" s="7"/>
      <c r="SED25" s="7"/>
      <c r="SEE25" s="7"/>
      <c r="SEF25" s="7"/>
      <c r="SEG25" s="7"/>
      <c r="SEH25" s="7"/>
      <c r="SEI25" s="7"/>
      <c r="SEJ25" s="7"/>
      <c r="SEK25" s="7"/>
      <c r="SEL25" s="7"/>
      <c r="SEM25" s="7"/>
      <c r="SEN25" s="7"/>
      <c r="SEO25" s="7"/>
      <c r="SEP25" s="7"/>
      <c r="SEQ25" s="7"/>
      <c r="SER25" s="7"/>
      <c r="SES25" s="7"/>
      <c r="SET25" s="7"/>
      <c r="SEU25" s="7"/>
      <c r="SEV25" s="7"/>
      <c r="SEW25" s="7"/>
      <c r="SEX25" s="7"/>
      <c r="SEY25" s="7"/>
      <c r="SEZ25" s="7"/>
      <c r="SFA25" s="7"/>
      <c r="SFB25" s="7"/>
      <c r="SFC25" s="7"/>
      <c r="SFD25" s="7"/>
      <c r="SFE25" s="7"/>
      <c r="SFF25" s="7"/>
      <c r="SFG25" s="7"/>
      <c r="SFH25" s="7"/>
      <c r="SFI25" s="7"/>
      <c r="SFJ25" s="7"/>
      <c r="SFK25" s="7"/>
      <c r="SFL25" s="7"/>
      <c r="SFM25" s="7"/>
      <c r="SFN25" s="7"/>
      <c r="SFO25" s="7"/>
      <c r="SFP25" s="7"/>
      <c r="SFQ25" s="7"/>
      <c r="SFR25" s="7"/>
      <c r="SFS25" s="7"/>
      <c r="SFT25" s="7"/>
      <c r="SFU25" s="7"/>
      <c r="SFV25" s="7"/>
      <c r="SFW25" s="7"/>
      <c r="SFX25" s="7"/>
      <c r="SFY25" s="7"/>
      <c r="SFZ25" s="7"/>
      <c r="SGA25" s="7"/>
      <c r="SGB25" s="7"/>
      <c r="SGC25" s="7"/>
      <c r="SGD25" s="7"/>
      <c r="SGE25" s="7"/>
      <c r="SGF25" s="7"/>
      <c r="SGG25" s="7"/>
      <c r="SGH25" s="7"/>
      <c r="SGI25" s="7"/>
      <c r="SGJ25" s="7"/>
      <c r="SGK25" s="7"/>
      <c r="SGL25" s="7"/>
      <c r="SGM25" s="7"/>
      <c r="SGN25" s="7"/>
      <c r="SGO25" s="7"/>
      <c r="SGP25" s="7"/>
      <c r="SGQ25" s="7"/>
      <c r="SGR25" s="7"/>
      <c r="SGS25" s="7"/>
      <c r="SGT25" s="7"/>
      <c r="SGU25" s="7"/>
      <c r="SGV25" s="7"/>
      <c r="SGW25" s="7"/>
      <c r="SGX25" s="7"/>
      <c r="SGY25" s="7"/>
      <c r="SGZ25" s="7"/>
      <c r="SHA25" s="7"/>
      <c r="SHB25" s="7"/>
      <c r="SHC25" s="7"/>
      <c r="SHD25" s="7"/>
      <c r="SHE25" s="7"/>
      <c r="SHF25" s="7"/>
      <c r="SHG25" s="7"/>
      <c r="SHH25" s="7"/>
      <c r="SHI25" s="7"/>
      <c r="SHJ25" s="7"/>
      <c r="SHK25" s="7"/>
      <c r="SHL25" s="7"/>
      <c r="SHM25" s="7"/>
      <c r="SHN25" s="7"/>
      <c r="SHO25" s="7"/>
      <c r="SHP25" s="7"/>
      <c r="SHQ25" s="7"/>
      <c r="SHR25" s="7"/>
      <c r="SHS25" s="7"/>
      <c r="SHT25" s="7"/>
      <c r="SHU25" s="7"/>
      <c r="SHV25" s="7"/>
      <c r="SHW25" s="7"/>
      <c r="SHX25" s="7"/>
      <c r="SHY25" s="7"/>
      <c r="SHZ25" s="7"/>
      <c r="SIA25" s="7"/>
      <c r="SIB25" s="7"/>
      <c r="SIC25" s="7"/>
      <c r="SID25" s="7"/>
      <c r="SIE25" s="7"/>
      <c r="SIF25" s="7"/>
      <c r="SIG25" s="7"/>
      <c r="SIH25" s="7"/>
      <c r="SII25" s="7"/>
      <c r="SIJ25" s="7"/>
      <c r="SIK25" s="7"/>
      <c r="SIL25" s="7"/>
      <c r="SIM25" s="7"/>
      <c r="SIN25" s="7"/>
      <c r="SIO25" s="7"/>
      <c r="SIP25" s="7"/>
      <c r="SIQ25" s="7"/>
      <c r="SIR25" s="7"/>
      <c r="SIS25" s="7"/>
      <c r="SIT25" s="7"/>
      <c r="SIU25" s="7"/>
      <c r="SIV25" s="7"/>
      <c r="SIW25" s="7"/>
      <c r="SIX25" s="7"/>
      <c r="SIY25" s="7"/>
      <c r="SIZ25" s="7"/>
      <c r="SJA25" s="7"/>
      <c r="SJB25" s="7"/>
      <c r="SJC25" s="7"/>
      <c r="SJD25" s="7"/>
      <c r="SJE25" s="7"/>
      <c r="SJF25" s="7"/>
      <c r="SJG25" s="7"/>
      <c r="SJH25" s="7"/>
      <c r="SJI25" s="7"/>
      <c r="SJJ25" s="7"/>
      <c r="SJK25" s="7"/>
      <c r="SJL25" s="7"/>
      <c r="SJM25" s="7"/>
      <c r="SJN25" s="7"/>
      <c r="SJO25" s="7"/>
      <c r="SJP25" s="7"/>
      <c r="SJQ25" s="7"/>
      <c r="SJR25" s="7"/>
      <c r="SJS25" s="7"/>
      <c r="SJT25" s="7"/>
      <c r="SJU25" s="7"/>
      <c r="SJV25" s="7"/>
      <c r="SJW25" s="7"/>
      <c r="SJX25" s="7"/>
      <c r="SJY25" s="7"/>
      <c r="SJZ25" s="7"/>
      <c r="SKA25" s="7"/>
      <c r="SKB25" s="7"/>
      <c r="SKC25" s="7"/>
      <c r="SKD25" s="7"/>
      <c r="SKE25" s="7"/>
      <c r="SKF25" s="7"/>
      <c r="SKG25" s="7"/>
      <c r="SKH25" s="7"/>
      <c r="SKI25" s="7"/>
      <c r="SKJ25" s="7"/>
      <c r="SKK25" s="7"/>
      <c r="SKL25" s="7"/>
      <c r="SKM25" s="7"/>
      <c r="SKN25" s="7"/>
      <c r="SKO25" s="7"/>
      <c r="SKP25" s="7"/>
      <c r="SKQ25" s="7"/>
      <c r="SKR25" s="7"/>
      <c r="SKS25" s="7"/>
      <c r="SKT25" s="7"/>
      <c r="SKU25" s="7"/>
      <c r="SKV25" s="7"/>
      <c r="SKW25" s="7"/>
      <c r="SKX25" s="7"/>
      <c r="SKY25" s="7"/>
      <c r="SKZ25" s="7"/>
      <c r="SLA25" s="7"/>
      <c r="SLB25" s="7"/>
      <c r="SLC25" s="7"/>
      <c r="SLD25" s="7"/>
      <c r="SLE25" s="7"/>
      <c r="SLF25" s="7"/>
      <c r="SLG25" s="7"/>
      <c r="SLH25" s="7"/>
      <c r="SLI25" s="7"/>
      <c r="SLJ25" s="7"/>
      <c r="SLK25" s="7"/>
      <c r="SLL25" s="7"/>
      <c r="SLM25" s="7"/>
      <c r="SLN25" s="7"/>
      <c r="SLO25" s="7"/>
      <c r="SLP25" s="7"/>
      <c r="SLQ25" s="7"/>
      <c r="SLR25" s="7"/>
      <c r="SLS25" s="7"/>
      <c r="SLT25" s="7"/>
      <c r="SLU25" s="7"/>
      <c r="SLV25" s="7"/>
      <c r="SLW25" s="7"/>
      <c r="SLX25" s="7"/>
      <c r="SLY25" s="7"/>
      <c r="SLZ25" s="7"/>
      <c r="SMA25" s="7"/>
      <c r="SMB25" s="7"/>
      <c r="SMC25" s="7"/>
      <c r="SMD25" s="7"/>
      <c r="SME25" s="7"/>
      <c r="SMF25" s="7"/>
      <c r="SMG25" s="7"/>
      <c r="SMH25" s="7"/>
      <c r="SMI25" s="7"/>
      <c r="SMJ25" s="7"/>
      <c r="SMK25" s="7"/>
      <c r="SML25" s="7"/>
      <c r="SMM25" s="7"/>
      <c r="SMN25" s="7"/>
      <c r="SMO25" s="7"/>
      <c r="SMP25" s="7"/>
      <c r="SMQ25" s="7"/>
      <c r="SMR25" s="7"/>
      <c r="SMS25" s="7"/>
      <c r="SMT25" s="7"/>
      <c r="SMU25" s="7"/>
      <c r="SMV25" s="7"/>
      <c r="SMW25" s="7"/>
      <c r="SMX25" s="7"/>
      <c r="SMY25" s="7"/>
      <c r="SMZ25" s="7"/>
      <c r="SNA25" s="7"/>
      <c r="SNB25" s="7"/>
      <c r="SNC25" s="7"/>
      <c r="SND25" s="7"/>
      <c r="SNE25" s="7"/>
      <c r="SNF25" s="7"/>
      <c r="SNG25" s="7"/>
      <c r="SNH25" s="7"/>
      <c r="SNI25" s="7"/>
      <c r="SNJ25" s="7"/>
      <c r="SNK25" s="7"/>
      <c r="SNL25" s="7"/>
      <c r="SNM25" s="7"/>
      <c r="SNN25" s="7"/>
      <c r="SNO25" s="7"/>
      <c r="SNP25" s="7"/>
      <c r="SNQ25" s="7"/>
      <c r="SNR25" s="7"/>
      <c r="SNS25" s="7"/>
      <c r="SNT25" s="7"/>
      <c r="SNU25" s="7"/>
      <c r="SNV25" s="7"/>
      <c r="SNW25" s="7"/>
      <c r="SNX25" s="7"/>
      <c r="SNY25" s="7"/>
      <c r="SNZ25" s="7"/>
      <c r="SOA25" s="7"/>
      <c r="SOB25" s="7"/>
      <c r="SOC25" s="7"/>
      <c r="SOD25" s="7"/>
      <c r="SOE25" s="7"/>
      <c r="SOF25" s="7"/>
      <c r="SOG25" s="7"/>
      <c r="SOH25" s="7"/>
      <c r="SOI25" s="7"/>
      <c r="SOJ25" s="7"/>
      <c r="SOK25" s="7"/>
      <c r="SOL25" s="7"/>
      <c r="SOM25" s="7"/>
      <c r="SON25" s="7"/>
      <c r="SOO25" s="7"/>
      <c r="SOP25" s="7"/>
      <c r="SOQ25" s="7"/>
      <c r="SOR25" s="7"/>
      <c r="SOS25" s="7"/>
      <c r="SOT25" s="7"/>
      <c r="SOU25" s="7"/>
      <c r="SOV25" s="7"/>
      <c r="SOW25" s="7"/>
      <c r="SOX25" s="7"/>
      <c r="SOY25" s="7"/>
      <c r="SOZ25" s="7"/>
      <c r="SPA25" s="7"/>
      <c r="SPB25" s="7"/>
      <c r="SPC25" s="7"/>
      <c r="SPD25" s="7"/>
      <c r="SPE25" s="7"/>
      <c r="SPF25" s="7"/>
      <c r="SPG25" s="7"/>
      <c r="SPH25" s="7"/>
      <c r="SPI25" s="7"/>
      <c r="SPJ25" s="7"/>
      <c r="SPK25" s="7"/>
      <c r="SPL25" s="7"/>
      <c r="SPM25" s="7"/>
      <c r="SPN25" s="7"/>
      <c r="SPO25" s="7"/>
      <c r="SPP25" s="7"/>
      <c r="SPQ25" s="7"/>
      <c r="SPR25" s="7"/>
      <c r="SPS25" s="7"/>
      <c r="SPT25" s="7"/>
      <c r="SPU25" s="7"/>
      <c r="SPV25" s="7"/>
      <c r="SPW25" s="7"/>
      <c r="SPX25" s="7"/>
      <c r="SPY25" s="7"/>
      <c r="SPZ25" s="7"/>
      <c r="SQA25" s="7"/>
      <c r="SQB25" s="7"/>
      <c r="SQC25" s="7"/>
      <c r="SQD25" s="7"/>
      <c r="SQE25" s="7"/>
      <c r="SQF25" s="7"/>
      <c r="SQG25" s="7"/>
      <c r="SQH25" s="7"/>
      <c r="SQI25" s="7"/>
      <c r="SQJ25" s="7"/>
      <c r="SQK25" s="7"/>
      <c r="SQL25" s="7"/>
      <c r="SQM25" s="7"/>
      <c r="SQN25" s="7"/>
      <c r="SQO25" s="7"/>
      <c r="SQP25" s="7"/>
      <c r="SQQ25" s="7"/>
      <c r="SQR25" s="7"/>
      <c r="SQS25" s="7"/>
      <c r="SQT25" s="7"/>
      <c r="SQU25" s="7"/>
      <c r="SQV25" s="7"/>
      <c r="SQW25" s="7"/>
      <c r="SQX25" s="7"/>
      <c r="SQY25" s="7"/>
      <c r="SQZ25" s="7"/>
      <c r="SRA25" s="7"/>
      <c r="SRB25" s="7"/>
      <c r="SRC25" s="7"/>
      <c r="SRD25" s="7"/>
      <c r="SRE25" s="7"/>
      <c r="SRF25" s="7"/>
      <c r="SRG25" s="7"/>
      <c r="SRH25" s="7"/>
      <c r="SRI25" s="7"/>
      <c r="SRJ25" s="7"/>
      <c r="SRK25" s="7"/>
      <c r="SRL25" s="7"/>
      <c r="SRM25" s="7"/>
      <c r="SRN25" s="7"/>
      <c r="SRO25" s="7"/>
      <c r="SRP25" s="7"/>
      <c r="SRQ25" s="7"/>
      <c r="SRR25" s="7"/>
      <c r="SRS25" s="7"/>
      <c r="SRT25" s="7"/>
      <c r="SRU25" s="7"/>
      <c r="SRV25" s="7"/>
      <c r="SRW25" s="7"/>
      <c r="SRX25" s="7"/>
      <c r="SRY25" s="7"/>
      <c r="SRZ25" s="7"/>
      <c r="SSA25" s="7"/>
      <c r="SSB25" s="7"/>
      <c r="SSC25" s="7"/>
      <c r="SSD25" s="7"/>
      <c r="SSE25" s="7"/>
      <c r="SSF25" s="7"/>
      <c r="SSG25" s="7"/>
      <c r="SSH25" s="7"/>
      <c r="SSI25" s="7"/>
      <c r="SSJ25" s="7"/>
      <c r="SSK25" s="7"/>
      <c r="SSL25" s="7"/>
      <c r="SSM25" s="7"/>
      <c r="SSN25" s="7"/>
      <c r="SSO25" s="7"/>
      <c r="SSP25" s="7"/>
      <c r="SSQ25" s="7"/>
      <c r="SSR25" s="7"/>
      <c r="SSS25" s="7"/>
      <c r="SST25" s="7"/>
      <c r="SSU25" s="7"/>
      <c r="SSV25" s="7"/>
      <c r="SSW25" s="7"/>
      <c r="SSX25" s="7"/>
      <c r="SSY25" s="7"/>
      <c r="SSZ25" s="7"/>
      <c r="STA25" s="7"/>
      <c r="STB25" s="7"/>
      <c r="STC25" s="7"/>
      <c r="STD25" s="7"/>
      <c r="STE25" s="7"/>
      <c r="STF25" s="7"/>
      <c r="STG25" s="7"/>
      <c r="STH25" s="7"/>
      <c r="STI25" s="7"/>
      <c r="STJ25" s="7"/>
      <c r="STK25" s="7"/>
      <c r="STL25" s="7"/>
      <c r="STM25" s="7"/>
      <c r="STN25" s="7"/>
      <c r="STO25" s="7"/>
      <c r="STP25" s="7"/>
      <c r="STQ25" s="7"/>
      <c r="STR25" s="7"/>
      <c r="STS25" s="7"/>
      <c r="STT25" s="7"/>
      <c r="STU25" s="7"/>
      <c r="STV25" s="7"/>
      <c r="STW25" s="7"/>
      <c r="STX25" s="7"/>
      <c r="STY25" s="7"/>
      <c r="STZ25" s="7"/>
      <c r="SUA25" s="7"/>
      <c r="SUB25" s="7"/>
      <c r="SUC25" s="7"/>
      <c r="SUD25" s="7"/>
      <c r="SUE25" s="7"/>
      <c r="SUF25" s="7"/>
      <c r="SUG25" s="7"/>
      <c r="SUH25" s="7"/>
      <c r="SUI25" s="7"/>
      <c r="SUJ25" s="7"/>
      <c r="SUK25" s="7"/>
      <c r="SUL25" s="7"/>
      <c r="SUM25" s="7"/>
      <c r="SUN25" s="7"/>
      <c r="SUO25" s="7"/>
      <c r="SUP25" s="7"/>
      <c r="SUQ25" s="7"/>
      <c r="SUR25" s="7"/>
      <c r="SUS25" s="7"/>
      <c r="SUT25" s="7"/>
      <c r="SUU25" s="7"/>
      <c r="SUV25" s="7"/>
      <c r="SUW25" s="7"/>
      <c r="SUX25" s="7"/>
      <c r="SUY25" s="7"/>
      <c r="SUZ25" s="7"/>
      <c r="SVA25" s="7"/>
      <c r="SVB25" s="7"/>
      <c r="SVC25" s="7"/>
      <c r="SVD25" s="7"/>
      <c r="SVE25" s="7"/>
      <c r="SVF25" s="7"/>
      <c r="SVG25" s="7"/>
      <c r="SVH25" s="7"/>
      <c r="SVI25" s="7"/>
      <c r="SVJ25" s="7"/>
      <c r="SVK25" s="7"/>
      <c r="SVL25" s="7"/>
      <c r="SVM25" s="7"/>
      <c r="SVN25" s="7"/>
      <c r="SVO25" s="7"/>
      <c r="SVP25" s="7"/>
      <c r="SVQ25" s="7"/>
      <c r="SVR25" s="7"/>
      <c r="SVS25" s="7"/>
      <c r="SVT25" s="7"/>
      <c r="SVU25" s="7"/>
      <c r="SVV25" s="7"/>
      <c r="SVW25" s="7"/>
      <c r="SVX25" s="7"/>
      <c r="SVY25" s="7"/>
      <c r="SVZ25" s="7"/>
      <c r="SWA25" s="7"/>
      <c r="SWB25" s="7"/>
      <c r="SWC25" s="7"/>
      <c r="SWD25" s="7"/>
      <c r="SWE25" s="7"/>
      <c r="SWF25" s="7"/>
      <c r="SWG25" s="7"/>
      <c r="SWH25" s="7"/>
      <c r="SWI25" s="7"/>
      <c r="SWJ25" s="7"/>
      <c r="SWK25" s="7"/>
      <c r="SWL25" s="7"/>
      <c r="SWM25" s="7"/>
      <c r="SWN25" s="7"/>
      <c r="SWO25" s="7"/>
      <c r="SWP25" s="7"/>
      <c r="SWQ25" s="7"/>
      <c r="SWR25" s="7"/>
      <c r="SWS25" s="7"/>
      <c r="SWT25" s="7"/>
      <c r="SWU25" s="7"/>
      <c r="SWV25" s="7"/>
      <c r="SWW25" s="7"/>
      <c r="SWX25" s="7"/>
      <c r="SWY25" s="7"/>
      <c r="SWZ25" s="7"/>
      <c r="SXA25" s="7"/>
      <c r="SXB25" s="7"/>
      <c r="SXC25" s="7"/>
      <c r="SXD25" s="7"/>
      <c r="SXE25" s="7"/>
      <c r="SXF25" s="7"/>
      <c r="SXG25" s="7"/>
      <c r="SXH25" s="7"/>
      <c r="SXI25" s="7"/>
      <c r="SXJ25" s="7"/>
      <c r="SXK25" s="7"/>
      <c r="SXL25" s="7"/>
      <c r="SXM25" s="7"/>
      <c r="SXN25" s="7"/>
      <c r="SXO25" s="7"/>
      <c r="SXP25" s="7"/>
      <c r="SXQ25" s="7"/>
      <c r="SXR25" s="7"/>
      <c r="SXS25" s="7"/>
      <c r="SXT25" s="7"/>
      <c r="SXU25" s="7"/>
      <c r="SXV25" s="7"/>
      <c r="SXW25" s="7"/>
      <c r="SXX25" s="7"/>
      <c r="SXY25" s="7"/>
      <c r="SXZ25" s="7"/>
      <c r="SYA25" s="7"/>
      <c r="SYB25" s="7"/>
      <c r="SYC25" s="7"/>
      <c r="SYD25" s="7"/>
      <c r="SYE25" s="7"/>
      <c r="SYF25" s="7"/>
      <c r="SYG25" s="7"/>
      <c r="SYH25" s="7"/>
      <c r="SYI25" s="7"/>
      <c r="SYJ25" s="7"/>
      <c r="SYK25" s="7"/>
      <c r="SYL25" s="7"/>
      <c r="SYM25" s="7"/>
      <c r="SYN25" s="7"/>
      <c r="SYO25" s="7"/>
      <c r="SYP25" s="7"/>
      <c r="SYQ25" s="7"/>
      <c r="SYR25" s="7"/>
      <c r="SYS25" s="7"/>
      <c r="SYT25" s="7"/>
      <c r="SYU25" s="7"/>
      <c r="SYV25" s="7"/>
      <c r="SYW25" s="7"/>
      <c r="SYX25" s="7"/>
      <c r="SYY25" s="7"/>
      <c r="SYZ25" s="7"/>
      <c r="SZA25" s="7"/>
      <c r="SZB25" s="7"/>
      <c r="SZC25" s="7"/>
      <c r="SZD25" s="7"/>
      <c r="SZE25" s="7"/>
      <c r="SZF25" s="7"/>
      <c r="SZG25" s="7"/>
      <c r="SZH25" s="7"/>
      <c r="SZI25" s="7"/>
      <c r="SZJ25" s="7"/>
      <c r="SZK25" s="7"/>
      <c r="SZL25" s="7"/>
      <c r="SZM25" s="7"/>
      <c r="SZN25" s="7"/>
      <c r="SZO25" s="7"/>
      <c r="SZP25" s="7"/>
      <c r="SZQ25" s="7"/>
      <c r="SZR25" s="7"/>
      <c r="SZS25" s="7"/>
      <c r="SZT25" s="7"/>
      <c r="SZU25" s="7"/>
      <c r="SZV25" s="7"/>
      <c r="SZW25" s="7"/>
      <c r="SZX25" s="7"/>
      <c r="SZY25" s="7"/>
      <c r="SZZ25" s="7"/>
      <c r="TAA25" s="7"/>
      <c r="TAB25" s="7"/>
      <c r="TAC25" s="7"/>
      <c r="TAD25" s="7"/>
      <c r="TAE25" s="7"/>
      <c r="TAF25" s="7"/>
      <c r="TAG25" s="7"/>
      <c r="TAH25" s="7"/>
      <c r="TAI25" s="7"/>
      <c r="TAJ25" s="7"/>
      <c r="TAK25" s="7"/>
      <c r="TAL25" s="7"/>
      <c r="TAM25" s="7"/>
      <c r="TAN25" s="7"/>
      <c r="TAO25" s="7"/>
      <c r="TAP25" s="7"/>
      <c r="TAQ25" s="7"/>
      <c r="TAR25" s="7"/>
      <c r="TAS25" s="7"/>
      <c r="TAT25" s="7"/>
      <c r="TAU25" s="7"/>
      <c r="TAV25" s="7"/>
      <c r="TAW25" s="7"/>
      <c r="TAX25" s="7"/>
      <c r="TAY25" s="7"/>
      <c r="TAZ25" s="7"/>
      <c r="TBA25" s="7"/>
      <c r="TBB25" s="7"/>
      <c r="TBC25" s="7"/>
      <c r="TBD25" s="7"/>
      <c r="TBE25" s="7"/>
      <c r="TBF25" s="7"/>
      <c r="TBG25" s="7"/>
      <c r="TBH25" s="7"/>
      <c r="TBI25" s="7"/>
      <c r="TBJ25" s="7"/>
      <c r="TBK25" s="7"/>
      <c r="TBL25" s="7"/>
      <c r="TBM25" s="7"/>
      <c r="TBN25" s="7"/>
      <c r="TBO25" s="7"/>
      <c r="TBP25" s="7"/>
      <c r="TBQ25" s="7"/>
      <c r="TBR25" s="7"/>
      <c r="TBS25" s="7"/>
      <c r="TBT25" s="7"/>
      <c r="TBU25" s="7"/>
      <c r="TBV25" s="7"/>
      <c r="TBW25" s="7"/>
      <c r="TBX25" s="7"/>
      <c r="TBY25" s="7"/>
      <c r="TBZ25" s="7"/>
      <c r="TCA25" s="7"/>
      <c r="TCB25" s="7"/>
      <c r="TCC25" s="7"/>
      <c r="TCD25" s="7"/>
      <c r="TCE25" s="7"/>
      <c r="TCF25" s="7"/>
      <c r="TCG25" s="7"/>
      <c r="TCH25" s="7"/>
      <c r="TCI25" s="7"/>
      <c r="TCJ25" s="7"/>
      <c r="TCK25" s="7"/>
      <c r="TCL25" s="7"/>
      <c r="TCM25" s="7"/>
      <c r="TCN25" s="7"/>
      <c r="TCO25" s="7"/>
      <c r="TCP25" s="7"/>
      <c r="TCQ25" s="7"/>
      <c r="TCR25" s="7"/>
      <c r="TCS25" s="7"/>
      <c r="TCT25" s="7"/>
      <c r="TCU25" s="7"/>
      <c r="TCV25" s="7"/>
      <c r="TCW25" s="7"/>
      <c r="TCX25" s="7"/>
      <c r="TCY25" s="7"/>
      <c r="TCZ25" s="7"/>
      <c r="TDA25" s="7"/>
      <c r="TDB25" s="7"/>
      <c r="TDC25" s="7"/>
      <c r="TDD25" s="7"/>
      <c r="TDE25" s="7"/>
      <c r="TDF25" s="7"/>
      <c r="TDG25" s="7"/>
      <c r="TDH25" s="7"/>
      <c r="TDI25" s="7"/>
      <c r="TDJ25" s="7"/>
      <c r="TDK25" s="7"/>
      <c r="TDL25" s="7"/>
      <c r="TDM25" s="7"/>
      <c r="TDN25" s="7"/>
      <c r="TDO25" s="7"/>
      <c r="TDP25" s="7"/>
      <c r="TDQ25" s="7"/>
      <c r="TDR25" s="7"/>
      <c r="TDS25" s="7"/>
      <c r="TDT25" s="7"/>
      <c r="TDU25" s="7"/>
      <c r="TDV25" s="7"/>
      <c r="TDW25" s="7"/>
      <c r="TDX25" s="7"/>
      <c r="TDY25" s="7"/>
      <c r="TDZ25" s="7"/>
      <c r="TEA25" s="7"/>
      <c r="TEB25" s="7"/>
      <c r="TEC25" s="7"/>
      <c r="TED25" s="7"/>
      <c r="TEE25" s="7"/>
      <c r="TEF25" s="7"/>
      <c r="TEG25" s="7"/>
      <c r="TEH25" s="7"/>
      <c r="TEI25" s="7"/>
      <c r="TEJ25" s="7"/>
      <c r="TEK25" s="7"/>
      <c r="TEL25" s="7"/>
      <c r="TEM25" s="7"/>
      <c r="TEN25" s="7"/>
      <c r="TEO25" s="7"/>
      <c r="TEP25" s="7"/>
      <c r="TEQ25" s="7"/>
      <c r="TER25" s="7"/>
      <c r="TES25" s="7"/>
      <c r="TET25" s="7"/>
      <c r="TEU25" s="7"/>
      <c r="TEV25" s="7"/>
      <c r="TEW25" s="7"/>
      <c r="TEX25" s="7"/>
      <c r="TEY25" s="7"/>
      <c r="TEZ25" s="7"/>
      <c r="TFA25" s="7"/>
      <c r="TFB25" s="7"/>
      <c r="TFC25" s="7"/>
      <c r="TFD25" s="7"/>
      <c r="TFE25" s="7"/>
      <c r="TFF25" s="7"/>
      <c r="TFG25" s="7"/>
      <c r="TFH25" s="7"/>
      <c r="TFI25" s="7"/>
      <c r="TFJ25" s="7"/>
      <c r="TFK25" s="7"/>
      <c r="TFL25" s="7"/>
      <c r="TFM25" s="7"/>
      <c r="TFN25" s="7"/>
      <c r="TFO25" s="7"/>
      <c r="TFP25" s="7"/>
      <c r="TFQ25" s="7"/>
      <c r="TFR25" s="7"/>
      <c r="TFS25" s="7"/>
      <c r="TFT25" s="7"/>
      <c r="TFU25" s="7"/>
      <c r="TFV25" s="7"/>
      <c r="TFW25" s="7"/>
      <c r="TFX25" s="7"/>
      <c r="TFY25" s="7"/>
      <c r="TFZ25" s="7"/>
      <c r="TGA25" s="7"/>
      <c r="TGB25" s="7"/>
      <c r="TGC25" s="7"/>
      <c r="TGD25" s="7"/>
      <c r="TGE25" s="7"/>
      <c r="TGF25" s="7"/>
      <c r="TGG25" s="7"/>
      <c r="TGH25" s="7"/>
      <c r="TGI25" s="7"/>
      <c r="TGJ25" s="7"/>
      <c r="TGK25" s="7"/>
      <c r="TGL25" s="7"/>
      <c r="TGM25" s="7"/>
      <c r="TGN25" s="7"/>
      <c r="TGO25" s="7"/>
      <c r="TGP25" s="7"/>
      <c r="TGQ25" s="7"/>
      <c r="TGR25" s="7"/>
      <c r="TGS25" s="7"/>
      <c r="TGT25" s="7"/>
      <c r="TGU25" s="7"/>
      <c r="TGV25" s="7"/>
      <c r="TGW25" s="7"/>
      <c r="TGX25" s="7"/>
      <c r="TGY25" s="7"/>
      <c r="TGZ25" s="7"/>
      <c r="THA25" s="7"/>
      <c r="THB25" s="7"/>
      <c r="THC25" s="7"/>
      <c r="THD25" s="7"/>
      <c r="THE25" s="7"/>
      <c r="THF25" s="7"/>
      <c r="THG25" s="7"/>
      <c r="THH25" s="7"/>
      <c r="THI25" s="7"/>
      <c r="THJ25" s="7"/>
      <c r="THK25" s="7"/>
      <c r="THL25" s="7"/>
      <c r="THM25" s="7"/>
      <c r="THN25" s="7"/>
      <c r="THO25" s="7"/>
      <c r="THP25" s="7"/>
      <c r="THQ25" s="7"/>
      <c r="THR25" s="7"/>
      <c r="THS25" s="7"/>
      <c r="THT25" s="7"/>
      <c r="THU25" s="7"/>
      <c r="THV25" s="7"/>
      <c r="THW25" s="7"/>
      <c r="THX25" s="7"/>
      <c r="THY25" s="7"/>
      <c r="THZ25" s="7"/>
      <c r="TIA25" s="7"/>
      <c r="TIB25" s="7"/>
      <c r="TIC25" s="7"/>
      <c r="TID25" s="7"/>
      <c r="TIE25" s="7"/>
      <c r="TIF25" s="7"/>
      <c r="TIG25" s="7"/>
      <c r="TIH25" s="7"/>
      <c r="TII25" s="7"/>
      <c r="TIJ25" s="7"/>
      <c r="TIK25" s="7"/>
      <c r="TIL25" s="7"/>
      <c r="TIM25" s="7"/>
      <c r="TIN25" s="7"/>
      <c r="TIO25" s="7"/>
      <c r="TIP25" s="7"/>
      <c r="TIQ25" s="7"/>
      <c r="TIR25" s="7"/>
      <c r="TIS25" s="7"/>
      <c r="TIT25" s="7"/>
      <c r="TIU25" s="7"/>
      <c r="TIV25" s="7"/>
      <c r="TIW25" s="7"/>
      <c r="TIX25" s="7"/>
      <c r="TIY25" s="7"/>
      <c r="TIZ25" s="7"/>
      <c r="TJA25" s="7"/>
      <c r="TJB25" s="7"/>
      <c r="TJC25" s="7"/>
      <c r="TJD25" s="7"/>
      <c r="TJE25" s="7"/>
      <c r="TJF25" s="7"/>
      <c r="TJG25" s="7"/>
      <c r="TJH25" s="7"/>
      <c r="TJI25" s="7"/>
      <c r="TJJ25" s="7"/>
      <c r="TJK25" s="7"/>
      <c r="TJL25" s="7"/>
      <c r="TJM25" s="7"/>
      <c r="TJN25" s="7"/>
      <c r="TJO25" s="7"/>
      <c r="TJP25" s="7"/>
      <c r="TJQ25" s="7"/>
      <c r="TJR25" s="7"/>
      <c r="TJS25" s="7"/>
      <c r="TJT25" s="7"/>
      <c r="TJU25" s="7"/>
      <c r="TJV25" s="7"/>
      <c r="TJW25" s="7"/>
      <c r="TJX25" s="7"/>
      <c r="TJY25" s="7"/>
      <c r="TJZ25" s="7"/>
      <c r="TKA25" s="7"/>
      <c r="TKB25" s="7"/>
      <c r="TKC25" s="7"/>
      <c r="TKD25" s="7"/>
      <c r="TKE25" s="7"/>
      <c r="TKF25" s="7"/>
      <c r="TKG25" s="7"/>
      <c r="TKH25" s="7"/>
      <c r="TKI25" s="7"/>
      <c r="TKJ25" s="7"/>
      <c r="TKK25" s="7"/>
      <c r="TKL25" s="7"/>
      <c r="TKM25" s="7"/>
      <c r="TKN25" s="7"/>
      <c r="TKO25" s="7"/>
      <c r="TKP25" s="7"/>
      <c r="TKQ25" s="7"/>
      <c r="TKR25" s="7"/>
      <c r="TKS25" s="7"/>
      <c r="TKT25" s="7"/>
      <c r="TKU25" s="7"/>
      <c r="TKV25" s="7"/>
      <c r="TKW25" s="7"/>
      <c r="TKX25" s="7"/>
      <c r="TKY25" s="7"/>
      <c r="TKZ25" s="7"/>
      <c r="TLA25" s="7"/>
      <c r="TLB25" s="7"/>
      <c r="TLC25" s="7"/>
      <c r="TLD25" s="7"/>
      <c r="TLE25" s="7"/>
      <c r="TLF25" s="7"/>
      <c r="TLG25" s="7"/>
      <c r="TLH25" s="7"/>
      <c r="TLI25" s="7"/>
      <c r="TLJ25" s="7"/>
      <c r="TLK25" s="7"/>
      <c r="TLL25" s="7"/>
      <c r="TLM25" s="7"/>
      <c r="TLN25" s="7"/>
      <c r="TLO25" s="7"/>
      <c r="TLP25" s="7"/>
      <c r="TLQ25" s="7"/>
      <c r="TLR25" s="7"/>
      <c r="TLS25" s="7"/>
      <c r="TLT25" s="7"/>
      <c r="TLU25" s="7"/>
      <c r="TLV25" s="7"/>
      <c r="TLW25" s="7"/>
      <c r="TLX25" s="7"/>
      <c r="TLY25" s="7"/>
      <c r="TLZ25" s="7"/>
      <c r="TMA25" s="7"/>
      <c r="TMB25" s="7"/>
      <c r="TMC25" s="7"/>
      <c r="TMD25" s="7"/>
      <c r="TME25" s="7"/>
      <c r="TMF25" s="7"/>
      <c r="TMG25" s="7"/>
      <c r="TMH25" s="7"/>
      <c r="TMI25" s="7"/>
      <c r="TMJ25" s="7"/>
      <c r="TMK25" s="7"/>
      <c r="TML25" s="7"/>
      <c r="TMM25" s="7"/>
      <c r="TMN25" s="7"/>
      <c r="TMO25" s="7"/>
      <c r="TMP25" s="7"/>
      <c r="TMQ25" s="7"/>
      <c r="TMR25" s="7"/>
      <c r="TMS25" s="7"/>
      <c r="TMT25" s="7"/>
      <c r="TMU25" s="7"/>
      <c r="TMV25" s="7"/>
      <c r="TMW25" s="7"/>
      <c r="TMX25" s="7"/>
      <c r="TMY25" s="7"/>
      <c r="TMZ25" s="7"/>
      <c r="TNA25" s="7"/>
      <c r="TNB25" s="7"/>
      <c r="TNC25" s="7"/>
      <c r="TND25" s="7"/>
      <c r="TNE25" s="7"/>
      <c r="TNF25" s="7"/>
      <c r="TNG25" s="7"/>
      <c r="TNH25" s="7"/>
      <c r="TNI25" s="7"/>
      <c r="TNJ25" s="7"/>
      <c r="TNK25" s="7"/>
      <c r="TNL25" s="7"/>
      <c r="TNM25" s="7"/>
      <c r="TNN25" s="7"/>
      <c r="TNO25" s="7"/>
      <c r="TNP25" s="7"/>
      <c r="TNQ25" s="7"/>
      <c r="TNR25" s="7"/>
      <c r="TNS25" s="7"/>
      <c r="TNT25" s="7"/>
      <c r="TNU25" s="7"/>
      <c r="TNV25" s="7"/>
      <c r="TNW25" s="7"/>
      <c r="TNX25" s="7"/>
      <c r="TNY25" s="7"/>
      <c r="TNZ25" s="7"/>
      <c r="TOA25" s="7"/>
      <c r="TOB25" s="7"/>
      <c r="TOC25" s="7"/>
      <c r="TOD25" s="7"/>
      <c r="TOE25" s="7"/>
      <c r="TOF25" s="7"/>
      <c r="TOG25" s="7"/>
      <c r="TOH25" s="7"/>
      <c r="TOI25" s="7"/>
      <c r="TOJ25" s="7"/>
      <c r="TOK25" s="7"/>
      <c r="TOL25" s="7"/>
      <c r="TOM25" s="7"/>
      <c r="TON25" s="7"/>
      <c r="TOO25" s="7"/>
      <c r="TOP25" s="7"/>
      <c r="TOQ25" s="7"/>
      <c r="TOR25" s="7"/>
      <c r="TOS25" s="7"/>
      <c r="TOT25" s="7"/>
      <c r="TOU25" s="7"/>
      <c r="TOV25" s="7"/>
      <c r="TOW25" s="7"/>
      <c r="TOX25" s="7"/>
      <c r="TOY25" s="7"/>
      <c r="TOZ25" s="7"/>
      <c r="TPA25" s="7"/>
      <c r="TPB25" s="7"/>
      <c r="TPC25" s="7"/>
      <c r="TPD25" s="7"/>
      <c r="TPE25" s="7"/>
      <c r="TPF25" s="7"/>
      <c r="TPG25" s="7"/>
      <c r="TPH25" s="7"/>
      <c r="TPI25" s="7"/>
      <c r="TPJ25" s="7"/>
      <c r="TPK25" s="7"/>
      <c r="TPL25" s="7"/>
      <c r="TPM25" s="7"/>
      <c r="TPN25" s="7"/>
      <c r="TPO25" s="7"/>
      <c r="TPP25" s="7"/>
      <c r="TPQ25" s="7"/>
      <c r="TPR25" s="7"/>
      <c r="TPS25" s="7"/>
      <c r="TPT25" s="7"/>
      <c r="TPU25" s="7"/>
      <c r="TPV25" s="7"/>
      <c r="TPW25" s="7"/>
      <c r="TPX25" s="7"/>
      <c r="TPY25" s="7"/>
      <c r="TPZ25" s="7"/>
      <c r="TQA25" s="7"/>
      <c r="TQB25" s="7"/>
      <c r="TQC25" s="7"/>
      <c r="TQD25" s="7"/>
      <c r="TQE25" s="7"/>
      <c r="TQF25" s="7"/>
      <c r="TQG25" s="7"/>
      <c r="TQH25" s="7"/>
      <c r="TQI25" s="7"/>
      <c r="TQJ25" s="7"/>
      <c r="TQK25" s="7"/>
      <c r="TQL25" s="7"/>
      <c r="TQM25" s="7"/>
      <c r="TQN25" s="7"/>
      <c r="TQO25" s="7"/>
      <c r="TQP25" s="7"/>
      <c r="TQQ25" s="7"/>
      <c r="TQR25" s="7"/>
      <c r="TQS25" s="7"/>
      <c r="TQT25" s="7"/>
      <c r="TQU25" s="7"/>
      <c r="TQV25" s="7"/>
      <c r="TQW25" s="7"/>
      <c r="TQX25" s="7"/>
      <c r="TQY25" s="7"/>
      <c r="TQZ25" s="7"/>
      <c r="TRA25" s="7"/>
      <c r="TRB25" s="7"/>
      <c r="TRC25" s="7"/>
      <c r="TRD25" s="7"/>
      <c r="TRE25" s="7"/>
      <c r="TRF25" s="7"/>
      <c r="TRG25" s="7"/>
      <c r="TRH25" s="7"/>
      <c r="TRI25" s="7"/>
      <c r="TRJ25" s="7"/>
      <c r="TRK25" s="7"/>
      <c r="TRL25" s="7"/>
      <c r="TRM25" s="7"/>
      <c r="TRN25" s="7"/>
      <c r="TRO25" s="7"/>
      <c r="TRP25" s="7"/>
      <c r="TRQ25" s="7"/>
      <c r="TRR25" s="7"/>
      <c r="TRS25" s="7"/>
      <c r="TRT25" s="7"/>
      <c r="TRU25" s="7"/>
      <c r="TRV25" s="7"/>
      <c r="TRW25" s="7"/>
      <c r="TRX25" s="7"/>
      <c r="TRY25" s="7"/>
      <c r="TRZ25" s="7"/>
      <c r="TSA25" s="7"/>
      <c r="TSB25" s="7"/>
      <c r="TSC25" s="7"/>
      <c r="TSD25" s="7"/>
      <c r="TSE25" s="7"/>
      <c r="TSF25" s="7"/>
      <c r="TSG25" s="7"/>
      <c r="TSH25" s="7"/>
      <c r="TSI25" s="7"/>
      <c r="TSJ25" s="7"/>
      <c r="TSK25" s="7"/>
      <c r="TSL25" s="7"/>
      <c r="TSM25" s="7"/>
      <c r="TSN25" s="7"/>
      <c r="TSO25" s="7"/>
      <c r="TSP25" s="7"/>
      <c r="TSQ25" s="7"/>
      <c r="TSR25" s="7"/>
      <c r="TSS25" s="7"/>
      <c r="TST25" s="7"/>
      <c r="TSU25" s="7"/>
      <c r="TSV25" s="7"/>
      <c r="TSW25" s="7"/>
      <c r="TSX25" s="7"/>
      <c r="TSY25" s="7"/>
      <c r="TSZ25" s="7"/>
      <c r="TTA25" s="7"/>
      <c r="TTB25" s="7"/>
      <c r="TTC25" s="7"/>
      <c r="TTD25" s="7"/>
      <c r="TTE25" s="7"/>
      <c r="TTF25" s="7"/>
      <c r="TTG25" s="7"/>
      <c r="TTH25" s="7"/>
      <c r="TTI25" s="7"/>
      <c r="TTJ25" s="7"/>
      <c r="TTK25" s="7"/>
      <c r="TTL25" s="7"/>
      <c r="TTM25" s="7"/>
      <c r="TTN25" s="7"/>
      <c r="TTO25" s="7"/>
      <c r="TTP25" s="7"/>
      <c r="TTQ25" s="7"/>
      <c r="TTR25" s="7"/>
      <c r="TTS25" s="7"/>
      <c r="TTT25" s="7"/>
      <c r="TTU25" s="7"/>
      <c r="TTV25" s="7"/>
      <c r="TTW25" s="7"/>
      <c r="TTX25" s="7"/>
      <c r="TTY25" s="7"/>
      <c r="TTZ25" s="7"/>
      <c r="TUA25" s="7"/>
      <c r="TUB25" s="7"/>
      <c r="TUC25" s="7"/>
      <c r="TUD25" s="7"/>
      <c r="TUE25" s="7"/>
      <c r="TUF25" s="7"/>
      <c r="TUG25" s="7"/>
      <c r="TUH25" s="7"/>
      <c r="TUI25" s="7"/>
      <c r="TUJ25" s="7"/>
      <c r="TUK25" s="7"/>
      <c r="TUL25" s="7"/>
      <c r="TUM25" s="7"/>
      <c r="TUN25" s="7"/>
      <c r="TUO25" s="7"/>
      <c r="TUP25" s="7"/>
      <c r="TUQ25" s="7"/>
      <c r="TUR25" s="7"/>
      <c r="TUS25" s="7"/>
      <c r="TUT25" s="7"/>
      <c r="TUU25" s="7"/>
      <c r="TUV25" s="7"/>
      <c r="TUW25" s="7"/>
      <c r="TUX25" s="7"/>
      <c r="TUY25" s="7"/>
      <c r="TUZ25" s="7"/>
      <c r="TVA25" s="7"/>
      <c r="TVB25" s="7"/>
      <c r="TVC25" s="7"/>
      <c r="TVD25" s="7"/>
      <c r="TVE25" s="7"/>
      <c r="TVF25" s="7"/>
      <c r="TVG25" s="7"/>
      <c r="TVH25" s="7"/>
      <c r="TVI25" s="7"/>
      <c r="TVJ25" s="7"/>
      <c r="TVK25" s="7"/>
      <c r="TVL25" s="7"/>
      <c r="TVM25" s="7"/>
      <c r="TVN25" s="7"/>
      <c r="TVO25" s="7"/>
      <c r="TVP25" s="7"/>
      <c r="TVQ25" s="7"/>
      <c r="TVR25" s="7"/>
      <c r="TVS25" s="7"/>
      <c r="TVT25" s="7"/>
      <c r="TVU25" s="7"/>
      <c r="TVV25" s="7"/>
      <c r="TVW25" s="7"/>
      <c r="TVX25" s="7"/>
      <c r="TVY25" s="7"/>
      <c r="TVZ25" s="7"/>
      <c r="TWA25" s="7"/>
      <c r="TWB25" s="7"/>
      <c r="TWC25" s="7"/>
      <c r="TWD25" s="7"/>
      <c r="TWE25" s="7"/>
      <c r="TWF25" s="7"/>
      <c r="TWG25" s="7"/>
      <c r="TWH25" s="7"/>
      <c r="TWI25" s="7"/>
      <c r="TWJ25" s="7"/>
      <c r="TWK25" s="7"/>
      <c r="TWL25" s="7"/>
      <c r="TWM25" s="7"/>
      <c r="TWN25" s="7"/>
      <c r="TWO25" s="7"/>
      <c r="TWP25" s="7"/>
      <c r="TWQ25" s="7"/>
      <c r="TWR25" s="7"/>
      <c r="TWS25" s="7"/>
      <c r="TWT25" s="7"/>
      <c r="TWU25" s="7"/>
      <c r="TWV25" s="7"/>
      <c r="TWW25" s="7"/>
      <c r="TWX25" s="7"/>
      <c r="TWY25" s="7"/>
      <c r="TWZ25" s="7"/>
      <c r="TXA25" s="7"/>
      <c r="TXB25" s="7"/>
      <c r="TXC25" s="7"/>
      <c r="TXD25" s="7"/>
      <c r="TXE25" s="7"/>
      <c r="TXF25" s="7"/>
      <c r="TXG25" s="7"/>
      <c r="TXH25" s="7"/>
      <c r="TXI25" s="7"/>
      <c r="TXJ25" s="7"/>
      <c r="TXK25" s="7"/>
      <c r="TXL25" s="7"/>
      <c r="TXM25" s="7"/>
      <c r="TXN25" s="7"/>
      <c r="TXO25" s="7"/>
      <c r="TXP25" s="7"/>
      <c r="TXQ25" s="7"/>
      <c r="TXR25" s="7"/>
      <c r="TXS25" s="7"/>
      <c r="TXT25" s="7"/>
      <c r="TXU25" s="7"/>
      <c r="TXV25" s="7"/>
      <c r="TXW25" s="7"/>
      <c r="TXX25" s="7"/>
      <c r="TXY25" s="7"/>
      <c r="TXZ25" s="7"/>
      <c r="TYA25" s="7"/>
      <c r="TYB25" s="7"/>
      <c r="TYC25" s="7"/>
      <c r="TYD25" s="7"/>
      <c r="TYE25" s="7"/>
      <c r="TYF25" s="7"/>
      <c r="TYG25" s="7"/>
      <c r="TYH25" s="7"/>
      <c r="TYI25" s="7"/>
      <c r="TYJ25" s="7"/>
      <c r="TYK25" s="7"/>
      <c r="TYL25" s="7"/>
      <c r="TYM25" s="7"/>
      <c r="TYN25" s="7"/>
      <c r="TYO25" s="7"/>
      <c r="TYP25" s="7"/>
      <c r="TYQ25" s="7"/>
      <c r="TYR25" s="7"/>
      <c r="TYS25" s="7"/>
      <c r="TYT25" s="7"/>
      <c r="TYU25" s="7"/>
      <c r="TYV25" s="7"/>
      <c r="TYW25" s="7"/>
      <c r="TYX25" s="7"/>
      <c r="TYY25" s="7"/>
      <c r="TYZ25" s="7"/>
      <c r="TZA25" s="7"/>
      <c r="TZB25" s="7"/>
      <c r="TZC25" s="7"/>
      <c r="TZD25" s="7"/>
      <c r="TZE25" s="7"/>
      <c r="TZF25" s="7"/>
      <c r="TZG25" s="7"/>
      <c r="TZH25" s="7"/>
      <c r="TZI25" s="7"/>
      <c r="TZJ25" s="7"/>
      <c r="TZK25" s="7"/>
      <c r="TZL25" s="7"/>
      <c r="TZM25" s="7"/>
      <c r="TZN25" s="7"/>
      <c r="TZO25" s="7"/>
      <c r="TZP25" s="7"/>
      <c r="TZQ25" s="7"/>
      <c r="TZR25" s="7"/>
      <c r="TZS25" s="7"/>
      <c r="TZT25" s="7"/>
      <c r="TZU25" s="7"/>
      <c r="TZV25" s="7"/>
      <c r="TZW25" s="7"/>
      <c r="TZX25" s="7"/>
      <c r="TZY25" s="7"/>
      <c r="TZZ25" s="7"/>
      <c r="UAA25" s="7"/>
      <c r="UAB25" s="7"/>
      <c r="UAC25" s="7"/>
      <c r="UAD25" s="7"/>
      <c r="UAE25" s="7"/>
      <c r="UAF25" s="7"/>
      <c r="UAG25" s="7"/>
      <c r="UAH25" s="7"/>
      <c r="UAI25" s="7"/>
      <c r="UAJ25" s="7"/>
      <c r="UAK25" s="7"/>
      <c r="UAL25" s="7"/>
      <c r="UAM25" s="7"/>
      <c r="UAN25" s="7"/>
      <c r="UAO25" s="7"/>
      <c r="UAP25" s="7"/>
      <c r="UAQ25" s="7"/>
      <c r="UAR25" s="7"/>
      <c r="UAS25" s="7"/>
      <c r="UAT25" s="7"/>
      <c r="UAU25" s="7"/>
      <c r="UAV25" s="7"/>
      <c r="UAW25" s="7"/>
      <c r="UAX25" s="7"/>
      <c r="UAY25" s="7"/>
      <c r="UAZ25" s="7"/>
      <c r="UBA25" s="7"/>
      <c r="UBB25" s="7"/>
      <c r="UBC25" s="7"/>
      <c r="UBD25" s="7"/>
      <c r="UBE25" s="7"/>
      <c r="UBF25" s="7"/>
      <c r="UBG25" s="7"/>
      <c r="UBH25" s="7"/>
      <c r="UBI25" s="7"/>
      <c r="UBJ25" s="7"/>
      <c r="UBK25" s="7"/>
      <c r="UBL25" s="7"/>
      <c r="UBM25" s="7"/>
      <c r="UBN25" s="7"/>
      <c r="UBO25" s="7"/>
      <c r="UBP25" s="7"/>
      <c r="UBQ25" s="7"/>
      <c r="UBR25" s="7"/>
      <c r="UBS25" s="7"/>
      <c r="UBT25" s="7"/>
      <c r="UBU25" s="7"/>
      <c r="UBV25" s="7"/>
      <c r="UBW25" s="7"/>
      <c r="UBX25" s="7"/>
      <c r="UBY25" s="7"/>
      <c r="UBZ25" s="7"/>
      <c r="UCA25" s="7"/>
      <c r="UCB25" s="7"/>
      <c r="UCC25" s="7"/>
      <c r="UCD25" s="7"/>
      <c r="UCE25" s="7"/>
      <c r="UCF25" s="7"/>
      <c r="UCG25" s="7"/>
      <c r="UCH25" s="7"/>
      <c r="UCI25" s="7"/>
      <c r="UCJ25" s="7"/>
      <c r="UCK25" s="7"/>
      <c r="UCL25" s="7"/>
      <c r="UCM25" s="7"/>
      <c r="UCN25" s="7"/>
      <c r="UCO25" s="7"/>
      <c r="UCP25" s="7"/>
      <c r="UCQ25" s="7"/>
      <c r="UCR25" s="7"/>
      <c r="UCS25" s="7"/>
      <c r="UCT25" s="7"/>
      <c r="UCU25" s="7"/>
      <c r="UCV25" s="7"/>
      <c r="UCW25" s="7"/>
      <c r="UCX25" s="7"/>
      <c r="UCY25" s="7"/>
      <c r="UCZ25" s="7"/>
      <c r="UDA25" s="7"/>
      <c r="UDB25" s="7"/>
      <c r="UDC25" s="7"/>
      <c r="UDD25" s="7"/>
      <c r="UDE25" s="7"/>
      <c r="UDF25" s="7"/>
      <c r="UDG25" s="7"/>
      <c r="UDH25" s="7"/>
      <c r="UDI25" s="7"/>
      <c r="UDJ25" s="7"/>
      <c r="UDK25" s="7"/>
      <c r="UDL25" s="7"/>
      <c r="UDM25" s="7"/>
      <c r="UDN25" s="7"/>
      <c r="UDO25" s="7"/>
      <c r="UDP25" s="7"/>
      <c r="UDQ25" s="7"/>
      <c r="UDR25" s="7"/>
      <c r="UDS25" s="7"/>
      <c r="UDT25" s="7"/>
      <c r="UDU25" s="7"/>
      <c r="UDV25" s="7"/>
      <c r="UDW25" s="7"/>
      <c r="UDX25" s="7"/>
      <c r="UDY25" s="7"/>
      <c r="UDZ25" s="7"/>
      <c r="UEA25" s="7"/>
      <c r="UEB25" s="7"/>
      <c r="UEC25" s="7"/>
      <c r="UED25" s="7"/>
      <c r="UEE25" s="7"/>
      <c r="UEF25" s="7"/>
      <c r="UEG25" s="7"/>
      <c r="UEH25" s="7"/>
      <c r="UEI25" s="7"/>
      <c r="UEJ25" s="7"/>
      <c r="UEK25" s="7"/>
      <c r="UEL25" s="7"/>
      <c r="UEM25" s="7"/>
      <c r="UEN25" s="7"/>
      <c r="UEO25" s="7"/>
      <c r="UEP25" s="7"/>
      <c r="UEQ25" s="7"/>
      <c r="UER25" s="7"/>
      <c r="UES25" s="7"/>
      <c r="UET25" s="7"/>
      <c r="UEU25" s="7"/>
      <c r="UEV25" s="7"/>
      <c r="UEW25" s="7"/>
      <c r="UEX25" s="7"/>
      <c r="UEY25" s="7"/>
      <c r="UEZ25" s="7"/>
      <c r="UFA25" s="7"/>
      <c r="UFB25" s="7"/>
      <c r="UFC25" s="7"/>
      <c r="UFD25" s="7"/>
      <c r="UFE25" s="7"/>
      <c r="UFF25" s="7"/>
      <c r="UFG25" s="7"/>
      <c r="UFH25" s="7"/>
      <c r="UFI25" s="7"/>
      <c r="UFJ25" s="7"/>
      <c r="UFK25" s="7"/>
      <c r="UFL25" s="7"/>
      <c r="UFM25" s="7"/>
      <c r="UFN25" s="7"/>
      <c r="UFO25" s="7"/>
      <c r="UFP25" s="7"/>
      <c r="UFQ25" s="7"/>
      <c r="UFR25" s="7"/>
      <c r="UFS25" s="7"/>
      <c r="UFT25" s="7"/>
      <c r="UFU25" s="7"/>
      <c r="UFV25" s="7"/>
      <c r="UFW25" s="7"/>
      <c r="UFX25" s="7"/>
      <c r="UFY25" s="7"/>
      <c r="UFZ25" s="7"/>
      <c r="UGA25" s="7"/>
      <c r="UGB25" s="7"/>
      <c r="UGC25" s="7"/>
      <c r="UGD25" s="7"/>
      <c r="UGE25" s="7"/>
      <c r="UGF25" s="7"/>
      <c r="UGG25" s="7"/>
      <c r="UGH25" s="7"/>
      <c r="UGI25" s="7"/>
      <c r="UGJ25" s="7"/>
      <c r="UGK25" s="7"/>
      <c r="UGL25" s="7"/>
      <c r="UGM25" s="7"/>
      <c r="UGN25" s="7"/>
      <c r="UGO25" s="7"/>
      <c r="UGP25" s="7"/>
      <c r="UGQ25" s="7"/>
      <c r="UGR25" s="7"/>
      <c r="UGS25" s="7"/>
      <c r="UGT25" s="7"/>
      <c r="UGU25" s="7"/>
      <c r="UGV25" s="7"/>
      <c r="UGW25" s="7"/>
      <c r="UGX25" s="7"/>
      <c r="UGY25" s="7"/>
      <c r="UGZ25" s="7"/>
      <c r="UHA25" s="7"/>
      <c r="UHB25" s="7"/>
      <c r="UHC25" s="7"/>
      <c r="UHD25" s="7"/>
      <c r="UHE25" s="7"/>
      <c r="UHF25" s="7"/>
      <c r="UHG25" s="7"/>
      <c r="UHH25" s="7"/>
      <c r="UHI25" s="7"/>
      <c r="UHJ25" s="7"/>
      <c r="UHK25" s="7"/>
      <c r="UHL25" s="7"/>
      <c r="UHM25" s="7"/>
      <c r="UHN25" s="7"/>
      <c r="UHO25" s="7"/>
      <c r="UHP25" s="7"/>
      <c r="UHQ25" s="7"/>
      <c r="UHR25" s="7"/>
      <c r="UHS25" s="7"/>
      <c r="UHT25" s="7"/>
      <c r="UHU25" s="7"/>
      <c r="UHV25" s="7"/>
      <c r="UHW25" s="7"/>
      <c r="UHX25" s="7"/>
      <c r="UHY25" s="7"/>
      <c r="UHZ25" s="7"/>
      <c r="UIA25" s="7"/>
      <c r="UIB25" s="7"/>
      <c r="UIC25" s="7"/>
      <c r="UID25" s="7"/>
      <c r="UIE25" s="7"/>
      <c r="UIF25" s="7"/>
      <c r="UIG25" s="7"/>
      <c r="UIH25" s="7"/>
      <c r="UII25" s="7"/>
      <c r="UIJ25" s="7"/>
      <c r="UIK25" s="7"/>
      <c r="UIL25" s="7"/>
      <c r="UIM25" s="7"/>
      <c r="UIN25" s="7"/>
      <c r="UIO25" s="7"/>
      <c r="UIP25" s="7"/>
      <c r="UIQ25" s="7"/>
      <c r="UIR25" s="7"/>
      <c r="UIS25" s="7"/>
      <c r="UIT25" s="7"/>
      <c r="UIU25" s="7"/>
      <c r="UIV25" s="7"/>
      <c r="UIW25" s="7"/>
      <c r="UIX25" s="7"/>
      <c r="UIY25" s="7"/>
      <c r="UIZ25" s="7"/>
      <c r="UJA25" s="7"/>
      <c r="UJB25" s="7"/>
      <c r="UJC25" s="7"/>
      <c r="UJD25" s="7"/>
      <c r="UJE25" s="7"/>
      <c r="UJF25" s="7"/>
      <c r="UJG25" s="7"/>
      <c r="UJH25" s="7"/>
      <c r="UJI25" s="7"/>
      <c r="UJJ25" s="7"/>
      <c r="UJK25" s="7"/>
      <c r="UJL25" s="7"/>
      <c r="UJM25" s="7"/>
      <c r="UJN25" s="7"/>
      <c r="UJO25" s="7"/>
      <c r="UJP25" s="7"/>
      <c r="UJQ25" s="7"/>
      <c r="UJR25" s="7"/>
      <c r="UJS25" s="7"/>
      <c r="UJT25" s="7"/>
      <c r="UJU25" s="7"/>
      <c r="UJV25" s="7"/>
      <c r="UJW25" s="7"/>
      <c r="UJX25" s="7"/>
      <c r="UJY25" s="7"/>
      <c r="UJZ25" s="7"/>
      <c r="UKA25" s="7"/>
      <c r="UKB25" s="7"/>
      <c r="UKC25" s="7"/>
      <c r="UKD25" s="7"/>
      <c r="UKE25" s="7"/>
      <c r="UKF25" s="7"/>
      <c r="UKG25" s="7"/>
      <c r="UKH25" s="7"/>
      <c r="UKI25" s="7"/>
      <c r="UKJ25" s="7"/>
      <c r="UKK25" s="7"/>
      <c r="UKL25" s="7"/>
      <c r="UKM25" s="7"/>
      <c r="UKN25" s="7"/>
      <c r="UKO25" s="7"/>
      <c r="UKP25" s="7"/>
      <c r="UKQ25" s="7"/>
      <c r="UKR25" s="7"/>
      <c r="UKS25" s="7"/>
      <c r="UKT25" s="7"/>
      <c r="UKU25" s="7"/>
      <c r="UKV25" s="7"/>
      <c r="UKW25" s="7"/>
      <c r="UKX25" s="7"/>
      <c r="UKY25" s="7"/>
      <c r="UKZ25" s="7"/>
      <c r="ULA25" s="7"/>
      <c r="ULB25" s="7"/>
      <c r="ULC25" s="7"/>
      <c r="ULD25" s="7"/>
      <c r="ULE25" s="7"/>
      <c r="ULF25" s="7"/>
      <c r="ULG25" s="7"/>
      <c r="ULH25" s="7"/>
      <c r="ULI25" s="7"/>
      <c r="ULJ25" s="7"/>
      <c r="ULK25" s="7"/>
      <c r="ULL25" s="7"/>
      <c r="ULM25" s="7"/>
      <c r="ULN25" s="7"/>
      <c r="ULO25" s="7"/>
      <c r="ULP25" s="7"/>
      <c r="ULQ25" s="7"/>
      <c r="ULR25" s="7"/>
      <c r="ULS25" s="7"/>
      <c r="ULT25" s="7"/>
      <c r="ULU25" s="7"/>
      <c r="ULV25" s="7"/>
      <c r="ULW25" s="7"/>
      <c r="ULX25" s="7"/>
      <c r="ULY25" s="7"/>
      <c r="ULZ25" s="7"/>
      <c r="UMA25" s="7"/>
      <c r="UMB25" s="7"/>
      <c r="UMC25" s="7"/>
      <c r="UMD25" s="7"/>
      <c r="UME25" s="7"/>
      <c r="UMF25" s="7"/>
      <c r="UMG25" s="7"/>
      <c r="UMH25" s="7"/>
      <c r="UMI25" s="7"/>
      <c r="UMJ25" s="7"/>
      <c r="UMK25" s="7"/>
      <c r="UML25" s="7"/>
      <c r="UMM25" s="7"/>
      <c r="UMN25" s="7"/>
      <c r="UMO25" s="7"/>
      <c r="UMP25" s="7"/>
      <c r="UMQ25" s="7"/>
      <c r="UMR25" s="7"/>
      <c r="UMS25" s="7"/>
      <c r="UMT25" s="7"/>
      <c r="UMU25" s="7"/>
      <c r="UMV25" s="7"/>
      <c r="UMW25" s="7"/>
      <c r="UMX25" s="7"/>
      <c r="UMY25" s="7"/>
      <c r="UMZ25" s="7"/>
      <c r="UNA25" s="7"/>
      <c r="UNB25" s="7"/>
      <c r="UNC25" s="7"/>
      <c r="UND25" s="7"/>
      <c r="UNE25" s="7"/>
      <c r="UNF25" s="7"/>
      <c r="UNG25" s="7"/>
      <c r="UNH25" s="7"/>
      <c r="UNI25" s="7"/>
      <c r="UNJ25" s="7"/>
      <c r="UNK25" s="7"/>
      <c r="UNL25" s="7"/>
      <c r="UNM25" s="7"/>
      <c r="UNN25" s="7"/>
      <c r="UNO25" s="7"/>
      <c r="UNP25" s="7"/>
      <c r="UNQ25" s="7"/>
      <c r="UNR25" s="7"/>
      <c r="UNS25" s="7"/>
      <c r="UNT25" s="7"/>
      <c r="UNU25" s="7"/>
      <c r="UNV25" s="7"/>
      <c r="UNW25" s="7"/>
      <c r="UNX25" s="7"/>
      <c r="UNY25" s="7"/>
      <c r="UNZ25" s="7"/>
      <c r="UOA25" s="7"/>
      <c r="UOB25" s="7"/>
      <c r="UOC25" s="7"/>
      <c r="UOD25" s="7"/>
      <c r="UOE25" s="7"/>
      <c r="UOF25" s="7"/>
      <c r="UOG25" s="7"/>
      <c r="UOH25" s="7"/>
      <c r="UOI25" s="7"/>
      <c r="UOJ25" s="7"/>
      <c r="UOK25" s="7"/>
      <c r="UOL25" s="7"/>
      <c r="UOM25" s="7"/>
      <c r="UON25" s="7"/>
      <c r="UOO25" s="7"/>
      <c r="UOP25" s="7"/>
      <c r="UOQ25" s="7"/>
      <c r="UOR25" s="7"/>
      <c r="UOS25" s="7"/>
      <c r="UOT25" s="7"/>
      <c r="UOU25" s="7"/>
      <c r="UOV25" s="7"/>
      <c r="UOW25" s="7"/>
      <c r="UOX25" s="7"/>
      <c r="UOY25" s="7"/>
      <c r="UOZ25" s="7"/>
      <c r="UPA25" s="7"/>
      <c r="UPB25" s="7"/>
      <c r="UPC25" s="7"/>
      <c r="UPD25" s="7"/>
      <c r="UPE25" s="7"/>
      <c r="UPF25" s="7"/>
      <c r="UPG25" s="7"/>
      <c r="UPH25" s="7"/>
      <c r="UPI25" s="7"/>
      <c r="UPJ25" s="7"/>
      <c r="UPK25" s="7"/>
      <c r="UPL25" s="7"/>
      <c r="UPM25" s="7"/>
      <c r="UPN25" s="7"/>
      <c r="UPO25" s="7"/>
      <c r="UPP25" s="7"/>
      <c r="UPQ25" s="7"/>
      <c r="UPR25" s="7"/>
      <c r="UPS25" s="7"/>
      <c r="UPT25" s="7"/>
      <c r="UPU25" s="7"/>
      <c r="UPV25" s="7"/>
      <c r="UPW25" s="7"/>
      <c r="UPX25" s="7"/>
      <c r="UPY25" s="7"/>
      <c r="UPZ25" s="7"/>
      <c r="UQA25" s="7"/>
      <c r="UQB25" s="7"/>
      <c r="UQC25" s="7"/>
      <c r="UQD25" s="7"/>
      <c r="UQE25" s="7"/>
      <c r="UQF25" s="7"/>
      <c r="UQG25" s="7"/>
      <c r="UQH25" s="7"/>
      <c r="UQI25" s="7"/>
      <c r="UQJ25" s="7"/>
      <c r="UQK25" s="7"/>
      <c r="UQL25" s="7"/>
      <c r="UQM25" s="7"/>
      <c r="UQN25" s="7"/>
      <c r="UQO25" s="7"/>
      <c r="UQP25" s="7"/>
      <c r="UQQ25" s="7"/>
      <c r="UQR25" s="7"/>
      <c r="UQS25" s="7"/>
      <c r="UQT25" s="7"/>
      <c r="UQU25" s="7"/>
      <c r="UQV25" s="7"/>
      <c r="UQW25" s="7"/>
      <c r="UQX25" s="7"/>
      <c r="UQY25" s="7"/>
      <c r="UQZ25" s="7"/>
      <c r="URA25" s="7"/>
      <c r="URB25" s="7"/>
      <c r="URC25" s="7"/>
      <c r="URD25" s="7"/>
      <c r="URE25" s="7"/>
      <c r="URF25" s="7"/>
      <c r="URG25" s="7"/>
      <c r="URH25" s="7"/>
      <c r="URI25" s="7"/>
      <c r="URJ25" s="7"/>
      <c r="URK25" s="7"/>
      <c r="URL25" s="7"/>
      <c r="URM25" s="7"/>
      <c r="URN25" s="7"/>
      <c r="URO25" s="7"/>
      <c r="URP25" s="7"/>
      <c r="URQ25" s="7"/>
      <c r="URR25" s="7"/>
      <c r="URS25" s="7"/>
      <c r="URT25" s="7"/>
      <c r="URU25" s="7"/>
      <c r="URV25" s="7"/>
      <c r="URW25" s="7"/>
      <c r="URX25" s="7"/>
      <c r="URY25" s="7"/>
      <c r="URZ25" s="7"/>
      <c r="USA25" s="7"/>
      <c r="USB25" s="7"/>
      <c r="USC25" s="7"/>
      <c r="USD25" s="7"/>
      <c r="USE25" s="7"/>
      <c r="USF25" s="7"/>
      <c r="USG25" s="7"/>
      <c r="USH25" s="7"/>
      <c r="USI25" s="7"/>
      <c r="USJ25" s="7"/>
      <c r="USK25" s="7"/>
      <c r="USL25" s="7"/>
      <c r="USM25" s="7"/>
      <c r="USN25" s="7"/>
      <c r="USO25" s="7"/>
      <c r="USP25" s="7"/>
      <c r="USQ25" s="7"/>
      <c r="USR25" s="7"/>
      <c r="USS25" s="7"/>
      <c r="UST25" s="7"/>
      <c r="USU25" s="7"/>
      <c r="USV25" s="7"/>
      <c r="USW25" s="7"/>
      <c r="USX25" s="7"/>
      <c r="USY25" s="7"/>
      <c r="USZ25" s="7"/>
      <c r="UTA25" s="7"/>
      <c r="UTB25" s="7"/>
      <c r="UTC25" s="7"/>
      <c r="UTD25" s="7"/>
      <c r="UTE25" s="7"/>
      <c r="UTF25" s="7"/>
      <c r="UTG25" s="7"/>
      <c r="UTH25" s="7"/>
      <c r="UTI25" s="7"/>
      <c r="UTJ25" s="7"/>
      <c r="UTK25" s="7"/>
      <c r="UTL25" s="7"/>
      <c r="UTM25" s="7"/>
      <c r="UTN25" s="7"/>
      <c r="UTO25" s="7"/>
      <c r="UTP25" s="7"/>
      <c r="UTQ25" s="7"/>
      <c r="UTR25" s="7"/>
      <c r="UTS25" s="7"/>
      <c r="UTT25" s="7"/>
      <c r="UTU25" s="7"/>
      <c r="UTV25" s="7"/>
      <c r="UTW25" s="7"/>
      <c r="UTX25" s="7"/>
      <c r="UTY25" s="7"/>
      <c r="UTZ25" s="7"/>
      <c r="UUA25" s="7"/>
      <c r="UUB25" s="7"/>
      <c r="UUC25" s="7"/>
      <c r="UUD25" s="7"/>
      <c r="UUE25" s="7"/>
      <c r="UUF25" s="7"/>
      <c r="UUG25" s="7"/>
      <c r="UUH25" s="7"/>
      <c r="UUI25" s="7"/>
      <c r="UUJ25" s="7"/>
      <c r="UUK25" s="7"/>
      <c r="UUL25" s="7"/>
      <c r="UUM25" s="7"/>
      <c r="UUN25" s="7"/>
      <c r="UUO25" s="7"/>
      <c r="UUP25" s="7"/>
      <c r="UUQ25" s="7"/>
      <c r="UUR25" s="7"/>
      <c r="UUS25" s="7"/>
      <c r="UUT25" s="7"/>
      <c r="UUU25" s="7"/>
      <c r="UUV25" s="7"/>
      <c r="UUW25" s="7"/>
      <c r="UUX25" s="7"/>
      <c r="UUY25" s="7"/>
      <c r="UUZ25" s="7"/>
      <c r="UVA25" s="7"/>
      <c r="UVB25" s="7"/>
      <c r="UVC25" s="7"/>
      <c r="UVD25" s="7"/>
      <c r="UVE25" s="7"/>
      <c r="UVF25" s="7"/>
      <c r="UVG25" s="7"/>
      <c r="UVH25" s="7"/>
      <c r="UVI25" s="7"/>
      <c r="UVJ25" s="7"/>
      <c r="UVK25" s="7"/>
      <c r="UVL25" s="7"/>
      <c r="UVM25" s="7"/>
      <c r="UVN25" s="7"/>
      <c r="UVO25" s="7"/>
      <c r="UVP25" s="7"/>
      <c r="UVQ25" s="7"/>
      <c r="UVR25" s="7"/>
      <c r="UVS25" s="7"/>
      <c r="UVT25" s="7"/>
      <c r="UVU25" s="7"/>
      <c r="UVV25" s="7"/>
      <c r="UVW25" s="7"/>
      <c r="UVX25" s="7"/>
      <c r="UVY25" s="7"/>
      <c r="UVZ25" s="7"/>
      <c r="UWA25" s="7"/>
      <c r="UWB25" s="7"/>
      <c r="UWC25" s="7"/>
      <c r="UWD25" s="7"/>
      <c r="UWE25" s="7"/>
      <c r="UWF25" s="7"/>
      <c r="UWG25" s="7"/>
      <c r="UWH25" s="7"/>
      <c r="UWI25" s="7"/>
      <c r="UWJ25" s="7"/>
      <c r="UWK25" s="7"/>
      <c r="UWL25" s="7"/>
      <c r="UWM25" s="7"/>
      <c r="UWN25" s="7"/>
      <c r="UWO25" s="7"/>
      <c r="UWP25" s="7"/>
      <c r="UWQ25" s="7"/>
      <c r="UWR25" s="7"/>
      <c r="UWS25" s="7"/>
      <c r="UWT25" s="7"/>
      <c r="UWU25" s="7"/>
      <c r="UWV25" s="7"/>
      <c r="UWW25" s="7"/>
      <c r="UWX25" s="7"/>
      <c r="UWY25" s="7"/>
      <c r="UWZ25" s="7"/>
      <c r="UXA25" s="7"/>
      <c r="UXB25" s="7"/>
      <c r="UXC25" s="7"/>
      <c r="UXD25" s="7"/>
      <c r="UXE25" s="7"/>
      <c r="UXF25" s="7"/>
      <c r="UXG25" s="7"/>
      <c r="UXH25" s="7"/>
      <c r="UXI25" s="7"/>
      <c r="UXJ25" s="7"/>
      <c r="UXK25" s="7"/>
      <c r="UXL25" s="7"/>
      <c r="UXM25" s="7"/>
      <c r="UXN25" s="7"/>
      <c r="UXO25" s="7"/>
      <c r="UXP25" s="7"/>
      <c r="UXQ25" s="7"/>
      <c r="UXR25" s="7"/>
      <c r="UXS25" s="7"/>
      <c r="UXT25" s="7"/>
      <c r="UXU25" s="7"/>
      <c r="UXV25" s="7"/>
      <c r="UXW25" s="7"/>
      <c r="UXX25" s="7"/>
      <c r="UXY25" s="7"/>
      <c r="UXZ25" s="7"/>
      <c r="UYA25" s="7"/>
      <c r="UYB25" s="7"/>
      <c r="UYC25" s="7"/>
      <c r="UYD25" s="7"/>
      <c r="UYE25" s="7"/>
      <c r="UYF25" s="7"/>
      <c r="UYG25" s="7"/>
      <c r="UYH25" s="7"/>
      <c r="UYI25" s="7"/>
      <c r="UYJ25" s="7"/>
      <c r="UYK25" s="7"/>
      <c r="UYL25" s="7"/>
      <c r="UYM25" s="7"/>
      <c r="UYN25" s="7"/>
      <c r="UYO25" s="7"/>
      <c r="UYP25" s="7"/>
      <c r="UYQ25" s="7"/>
      <c r="UYR25" s="7"/>
      <c r="UYS25" s="7"/>
      <c r="UYT25" s="7"/>
      <c r="UYU25" s="7"/>
      <c r="UYV25" s="7"/>
      <c r="UYW25" s="7"/>
      <c r="UYX25" s="7"/>
      <c r="UYY25" s="7"/>
      <c r="UYZ25" s="7"/>
      <c r="UZA25" s="7"/>
      <c r="UZB25" s="7"/>
      <c r="UZC25" s="7"/>
      <c r="UZD25" s="7"/>
      <c r="UZE25" s="7"/>
      <c r="UZF25" s="7"/>
      <c r="UZG25" s="7"/>
      <c r="UZH25" s="7"/>
      <c r="UZI25" s="7"/>
      <c r="UZJ25" s="7"/>
      <c r="UZK25" s="7"/>
      <c r="UZL25" s="7"/>
      <c r="UZM25" s="7"/>
      <c r="UZN25" s="7"/>
      <c r="UZO25" s="7"/>
      <c r="UZP25" s="7"/>
      <c r="UZQ25" s="7"/>
      <c r="UZR25" s="7"/>
      <c r="UZS25" s="7"/>
      <c r="UZT25" s="7"/>
      <c r="UZU25" s="7"/>
      <c r="UZV25" s="7"/>
      <c r="UZW25" s="7"/>
      <c r="UZX25" s="7"/>
      <c r="UZY25" s="7"/>
      <c r="UZZ25" s="7"/>
      <c r="VAA25" s="7"/>
      <c r="VAB25" s="7"/>
      <c r="VAC25" s="7"/>
      <c r="VAD25" s="7"/>
      <c r="VAE25" s="7"/>
      <c r="VAF25" s="7"/>
      <c r="VAG25" s="7"/>
      <c r="VAH25" s="7"/>
      <c r="VAI25" s="7"/>
      <c r="VAJ25" s="7"/>
      <c r="VAK25" s="7"/>
      <c r="VAL25" s="7"/>
      <c r="VAM25" s="7"/>
      <c r="VAN25" s="7"/>
      <c r="VAO25" s="7"/>
      <c r="VAP25" s="7"/>
      <c r="VAQ25" s="7"/>
      <c r="VAR25" s="7"/>
      <c r="VAS25" s="7"/>
      <c r="VAT25" s="7"/>
      <c r="VAU25" s="7"/>
      <c r="VAV25" s="7"/>
      <c r="VAW25" s="7"/>
      <c r="VAX25" s="7"/>
      <c r="VAY25" s="7"/>
      <c r="VAZ25" s="7"/>
      <c r="VBA25" s="7"/>
      <c r="VBB25" s="7"/>
      <c r="VBC25" s="7"/>
      <c r="VBD25" s="7"/>
      <c r="VBE25" s="7"/>
      <c r="VBF25" s="7"/>
      <c r="VBG25" s="7"/>
      <c r="VBH25" s="7"/>
      <c r="VBI25" s="7"/>
      <c r="VBJ25" s="7"/>
      <c r="VBK25" s="7"/>
      <c r="VBL25" s="7"/>
      <c r="VBM25" s="7"/>
      <c r="VBN25" s="7"/>
      <c r="VBO25" s="7"/>
      <c r="VBP25" s="7"/>
      <c r="VBQ25" s="7"/>
      <c r="VBR25" s="7"/>
      <c r="VBS25" s="7"/>
      <c r="VBT25" s="7"/>
      <c r="VBU25" s="7"/>
      <c r="VBV25" s="7"/>
      <c r="VBW25" s="7"/>
      <c r="VBX25" s="7"/>
      <c r="VBY25" s="7"/>
      <c r="VBZ25" s="7"/>
      <c r="VCA25" s="7"/>
      <c r="VCB25" s="7"/>
      <c r="VCC25" s="7"/>
      <c r="VCD25" s="7"/>
      <c r="VCE25" s="7"/>
      <c r="VCF25" s="7"/>
      <c r="VCG25" s="7"/>
      <c r="VCH25" s="7"/>
      <c r="VCI25" s="7"/>
      <c r="VCJ25" s="7"/>
      <c r="VCK25" s="7"/>
      <c r="VCL25" s="7"/>
      <c r="VCM25" s="7"/>
      <c r="VCN25" s="7"/>
      <c r="VCO25" s="7"/>
      <c r="VCP25" s="7"/>
      <c r="VCQ25" s="7"/>
      <c r="VCR25" s="7"/>
      <c r="VCS25" s="7"/>
      <c r="VCT25" s="7"/>
      <c r="VCU25" s="7"/>
      <c r="VCV25" s="7"/>
      <c r="VCW25" s="7"/>
      <c r="VCX25" s="7"/>
      <c r="VCY25" s="7"/>
      <c r="VCZ25" s="7"/>
      <c r="VDA25" s="7"/>
      <c r="VDB25" s="7"/>
      <c r="VDC25" s="7"/>
      <c r="VDD25" s="7"/>
      <c r="VDE25" s="7"/>
      <c r="VDF25" s="7"/>
      <c r="VDG25" s="7"/>
      <c r="VDH25" s="7"/>
      <c r="VDI25" s="7"/>
      <c r="VDJ25" s="7"/>
      <c r="VDK25" s="7"/>
      <c r="VDL25" s="7"/>
      <c r="VDM25" s="7"/>
      <c r="VDN25" s="7"/>
      <c r="VDO25" s="7"/>
      <c r="VDP25" s="7"/>
      <c r="VDQ25" s="7"/>
      <c r="VDR25" s="7"/>
      <c r="VDS25" s="7"/>
      <c r="VDT25" s="7"/>
      <c r="VDU25" s="7"/>
      <c r="VDV25" s="7"/>
      <c r="VDW25" s="7"/>
      <c r="VDX25" s="7"/>
      <c r="VDY25" s="7"/>
      <c r="VDZ25" s="7"/>
      <c r="VEA25" s="7"/>
      <c r="VEB25" s="7"/>
      <c r="VEC25" s="7"/>
      <c r="VED25" s="7"/>
      <c r="VEE25" s="7"/>
      <c r="VEF25" s="7"/>
      <c r="VEG25" s="7"/>
      <c r="VEH25" s="7"/>
      <c r="VEI25" s="7"/>
      <c r="VEJ25" s="7"/>
      <c r="VEK25" s="7"/>
      <c r="VEL25" s="7"/>
      <c r="VEM25" s="7"/>
      <c r="VEN25" s="7"/>
      <c r="VEO25" s="7"/>
      <c r="VEP25" s="7"/>
      <c r="VEQ25" s="7"/>
      <c r="VER25" s="7"/>
      <c r="VES25" s="7"/>
      <c r="VET25" s="7"/>
      <c r="VEU25" s="7"/>
      <c r="VEV25" s="7"/>
      <c r="VEW25" s="7"/>
      <c r="VEX25" s="7"/>
      <c r="VEY25" s="7"/>
      <c r="VEZ25" s="7"/>
      <c r="VFA25" s="7"/>
      <c r="VFB25" s="7"/>
      <c r="VFC25" s="7"/>
      <c r="VFD25" s="7"/>
      <c r="VFE25" s="7"/>
      <c r="VFF25" s="7"/>
      <c r="VFG25" s="7"/>
      <c r="VFH25" s="7"/>
      <c r="VFI25" s="7"/>
      <c r="VFJ25" s="7"/>
      <c r="VFK25" s="7"/>
      <c r="VFL25" s="7"/>
      <c r="VFM25" s="7"/>
      <c r="VFN25" s="7"/>
      <c r="VFO25" s="7"/>
      <c r="VFP25" s="7"/>
      <c r="VFQ25" s="7"/>
      <c r="VFR25" s="7"/>
      <c r="VFS25" s="7"/>
      <c r="VFT25" s="7"/>
      <c r="VFU25" s="7"/>
      <c r="VFV25" s="7"/>
      <c r="VFW25" s="7"/>
      <c r="VFX25" s="7"/>
      <c r="VFY25" s="7"/>
      <c r="VFZ25" s="7"/>
      <c r="VGA25" s="7"/>
      <c r="VGB25" s="7"/>
      <c r="VGC25" s="7"/>
      <c r="VGD25" s="7"/>
      <c r="VGE25" s="7"/>
      <c r="VGF25" s="7"/>
      <c r="VGG25" s="7"/>
      <c r="VGH25" s="7"/>
      <c r="VGI25" s="7"/>
      <c r="VGJ25" s="7"/>
      <c r="VGK25" s="7"/>
      <c r="VGL25" s="7"/>
      <c r="VGM25" s="7"/>
      <c r="VGN25" s="7"/>
      <c r="VGO25" s="7"/>
      <c r="VGP25" s="7"/>
      <c r="VGQ25" s="7"/>
      <c r="VGR25" s="7"/>
      <c r="VGS25" s="7"/>
      <c r="VGT25" s="7"/>
      <c r="VGU25" s="7"/>
      <c r="VGV25" s="7"/>
      <c r="VGW25" s="7"/>
      <c r="VGX25" s="7"/>
      <c r="VGY25" s="7"/>
      <c r="VGZ25" s="7"/>
      <c r="VHA25" s="7"/>
      <c r="VHB25" s="7"/>
      <c r="VHC25" s="7"/>
      <c r="VHD25" s="7"/>
      <c r="VHE25" s="7"/>
      <c r="VHF25" s="7"/>
      <c r="VHG25" s="7"/>
      <c r="VHH25" s="7"/>
      <c r="VHI25" s="7"/>
      <c r="VHJ25" s="7"/>
      <c r="VHK25" s="7"/>
      <c r="VHL25" s="7"/>
      <c r="VHM25" s="7"/>
      <c r="VHN25" s="7"/>
      <c r="VHO25" s="7"/>
      <c r="VHP25" s="7"/>
      <c r="VHQ25" s="7"/>
      <c r="VHR25" s="7"/>
      <c r="VHS25" s="7"/>
      <c r="VHT25" s="7"/>
      <c r="VHU25" s="7"/>
      <c r="VHV25" s="7"/>
      <c r="VHW25" s="7"/>
      <c r="VHX25" s="7"/>
      <c r="VHY25" s="7"/>
      <c r="VHZ25" s="7"/>
      <c r="VIA25" s="7"/>
      <c r="VIB25" s="7"/>
      <c r="VIC25" s="7"/>
      <c r="VID25" s="7"/>
      <c r="VIE25" s="7"/>
      <c r="VIF25" s="7"/>
      <c r="VIG25" s="7"/>
      <c r="VIH25" s="7"/>
      <c r="VII25" s="7"/>
      <c r="VIJ25" s="7"/>
      <c r="VIK25" s="7"/>
      <c r="VIL25" s="7"/>
      <c r="VIM25" s="7"/>
      <c r="VIN25" s="7"/>
      <c r="VIO25" s="7"/>
      <c r="VIP25" s="7"/>
      <c r="VIQ25" s="7"/>
      <c r="VIR25" s="7"/>
      <c r="VIS25" s="7"/>
      <c r="VIT25" s="7"/>
      <c r="VIU25" s="7"/>
      <c r="VIV25" s="7"/>
      <c r="VIW25" s="7"/>
      <c r="VIX25" s="7"/>
      <c r="VIY25" s="7"/>
      <c r="VIZ25" s="7"/>
      <c r="VJA25" s="7"/>
      <c r="VJB25" s="7"/>
      <c r="VJC25" s="7"/>
      <c r="VJD25" s="7"/>
      <c r="VJE25" s="7"/>
      <c r="VJF25" s="7"/>
      <c r="VJG25" s="7"/>
      <c r="VJH25" s="7"/>
      <c r="VJI25" s="7"/>
      <c r="VJJ25" s="7"/>
      <c r="VJK25" s="7"/>
      <c r="VJL25" s="7"/>
      <c r="VJM25" s="7"/>
      <c r="VJN25" s="7"/>
      <c r="VJO25" s="7"/>
      <c r="VJP25" s="7"/>
      <c r="VJQ25" s="7"/>
      <c r="VJR25" s="7"/>
      <c r="VJS25" s="7"/>
      <c r="VJT25" s="7"/>
      <c r="VJU25" s="7"/>
      <c r="VJV25" s="7"/>
      <c r="VJW25" s="7"/>
      <c r="VJX25" s="7"/>
      <c r="VJY25" s="7"/>
      <c r="VJZ25" s="7"/>
      <c r="VKA25" s="7"/>
      <c r="VKB25" s="7"/>
      <c r="VKC25" s="7"/>
      <c r="VKD25" s="7"/>
      <c r="VKE25" s="7"/>
      <c r="VKF25" s="7"/>
      <c r="VKG25" s="7"/>
      <c r="VKH25" s="7"/>
      <c r="VKI25" s="7"/>
      <c r="VKJ25" s="7"/>
      <c r="VKK25" s="7"/>
      <c r="VKL25" s="7"/>
      <c r="VKM25" s="7"/>
      <c r="VKN25" s="7"/>
      <c r="VKO25" s="7"/>
      <c r="VKP25" s="7"/>
      <c r="VKQ25" s="7"/>
      <c r="VKR25" s="7"/>
      <c r="VKS25" s="7"/>
      <c r="VKT25" s="7"/>
      <c r="VKU25" s="7"/>
      <c r="VKV25" s="7"/>
      <c r="VKW25" s="7"/>
      <c r="VKX25" s="7"/>
      <c r="VKY25" s="7"/>
      <c r="VKZ25" s="7"/>
      <c r="VLA25" s="7"/>
      <c r="VLB25" s="7"/>
      <c r="VLC25" s="7"/>
      <c r="VLD25" s="7"/>
      <c r="VLE25" s="7"/>
      <c r="VLF25" s="7"/>
      <c r="VLG25" s="7"/>
      <c r="VLH25" s="7"/>
      <c r="VLI25" s="7"/>
      <c r="VLJ25" s="7"/>
      <c r="VLK25" s="7"/>
      <c r="VLL25" s="7"/>
      <c r="VLM25" s="7"/>
      <c r="VLN25" s="7"/>
      <c r="VLO25" s="7"/>
      <c r="VLP25" s="7"/>
      <c r="VLQ25" s="7"/>
      <c r="VLR25" s="7"/>
      <c r="VLS25" s="7"/>
      <c r="VLT25" s="7"/>
      <c r="VLU25" s="7"/>
      <c r="VLV25" s="7"/>
      <c r="VLW25" s="7"/>
      <c r="VLX25" s="7"/>
      <c r="VLY25" s="7"/>
      <c r="VLZ25" s="7"/>
      <c r="VMA25" s="7"/>
      <c r="VMB25" s="7"/>
      <c r="VMC25" s="7"/>
      <c r="VMD25" s="7"/>
      <c r="VME25" s="7"/>
      <c r="VMF25" s="7"/>
      <c r="VMG25" s="7"/>
      <c r="VMH25" s="7"/>
      <c r="VMI25" s="7"/>
      <c r="VMJ25" s="7"/>
      <c r="VMK25" s="7"/>
      <c r="VML25" s="7"/>
      <c r="VMM25" s="7"/>
      <c r="VMN25" s="7"/>
      <c r="VMO25" s="7"/>
      <c r="VMP25" s="7"/>
      <c r="VMQ25" s="7"/>
      <c r="VMR25" s="7"/>
      <c r="VMS25" s="7"/>
      <c r="VMT25" s="7"/>
      <c r="VMU25" s="7"/>
      <c r="VMV25" s="7"/>
      <c r="VMW25" s="7"/>
      <c r="VMX25" s="7"/>
      <c r="VMY25" s="7"/>
      <c r="VMZ25" s="7"/>
      <c r="VNA25" s="7"/>
      <c r="VNB25" s="7"/>
      <c r="VNC25" s="7"/>
      <c r="VND25" s="7"/>
      <c r="VNE25" s="7"/>
      <c r="VNF25" s="7"/>
      <c r="VNG25" s="7"/>
      <c r="VNH25" s="7"/>
      <c r="VNI25" s="7"/>
      <c r="VNJ25" s="7"/>
      <c r="VNK25" s="7"/>
      <c r="VNL25" s="7"/>
      <c r="VNM25" s="7"/>
      <c r="VNN25" s="7"/>
      <c r="VNO25" s="7"/>
      <c r="VNP25" s="7"/>
      <c r="VNQ25" s="7"/>
      <c r="VNR25" s="7"/>
      <c r="VNS25" s="7"/>
      <c r="VNT25" s="7"/>
      <c r="VNU25" s="7"/>
      <c r="VNV25" s="7"/>
      <c r="VNW25" s="7"/>
      <c r="VNX25" s="7"/>
      <c r="VNY25" s="7"/>
      <c r="VNZ25" s="7"/>
      <c r="VOA25" s="7"/>
      <c r="VOB25" s="7"/>
      <c r="VOC25" s="7"/>
      <c r="VOD25" s="7"/>
      <c r="VOE25" s="7"/>
      <c r="VOF25" s="7"/>
      <c r="VOG25" s="7"/>
      <c r="VOH25" s="7"/>
      <c r="VOI25" s="7"/>
      <c r="VOJ25" s="7"/>
      <c r="VOK25" s="7"/>
      <c r="VOL25" s="7"/>
      <c r="VOM25" s="7"/>
      <c r="VON25" s="7"/>
      <c r="VOO25" s="7"/>
      <c r="VOP25" s="7"/>
      <c r="VOQ25" s="7"/>
      <c r="VOR25" s="7"/>
      <c r="VOS25" s="7"/>
      <c r="VOT25" s="7"/>
      <c r="VOU25" s="7"/>
      <c r="VOV25" s="7"/>
      <c r="VOW25" s="7"/>
      <c r="VOX25" s="7"/>
      <c r="VOY25" s="7"/>
      <c r="VOZ25" s="7"/>
      <c r="VPA25" s="7"/>
      <c r="VPB25" s="7"/>
      <c r="VPC25" s="7"/>
      <c r="VPD25" s="7"/>
      <c r="VPE25" s="7"/>
      <c r="VPF25" s="7"/>
      <c r="VPG25" s="7"/>
      <c r="VPH25" s="7"/>
      <c r="VPI25" s="7"/>
      <c r="VPJ25" s="7"/>
      <c r="VPK25" s="7"/>
      <c r="VPL25" s="7"/>
      <c r="VPM25" s="7"/>
      <c r="VPN25" s="7"/>
      <c r="VPO25" s="7"/>
      <c r="VPP25" s="7"/>
      <c r="VPQ25" s="7"/>
      <c r="VPR25" s="7"/>
      <c r="VPS25" s="7"/>
      <c r="VPT25" s="7"/>
      <c r="VPU25" s="7"/>
      <c r="VPV25" s="7"/>
      <c r="VPW25" s="7"/>
      <c r="VPX25" s="7"/>
      <c r="VPY25" s="7"/>
      <c r="VPZ25" s="7"/>
      <c r="VQA25" s="7"/>
      <c r="VQB25" s="7"/>
      <c r="VQC25" s="7"/>
      <c r="VQD25" s="7"/>
      <c r="VQE25" s="7"/>
      <c r="VQF25" s="7"/>
      <c r="VQG25" s="7"/>
      <c r="VQH25" s="7"/>
      <c r="VQI25" s="7"/>
      <c r="VQJ25" s="7"/>
      <c r="VQK25" s="7"/>
      <c r="VQL25" s="7"/>
      <c r="VQM25" s="7"/>
      <c r="VQN25" s="7"/>
      <c r="VQO25" s="7"/>
      <c r="VQP25" s="7"/>
      <c r="VQQ25" s="7"/>
      <c r="VQR25" s="7"/>
      <c r="VQS25" s="7"/>
      <c r="VQT25" s="7"/>
      <c r="VQU25" s="7"/>
      <c r="VQV25" s="7"/>
      <c r="VQW25" s="7"/>
      <c r="VQX25" s="7"/>
      <c r="VQY25" s="7"/>
      <c r="VQZ25" s="7"/>
      <c r="VRA25" s="7"/>
      <c r="VRB25" s="7"/>
      <c r="VRC25" s="7"/>
      <c r="VRD25" s="7"/>
      <c r="VRE25" s="7"/>
      <c r="VRF25" s="7"/>
      <c r="VRG25" s="7"/>
      <c r="VRH25" s="7"/>
      <c r="VRI25" s="7"/>
      <c r="VRJ25" s="7"/>
      <c r="VRK25" s="7"/>
      <c r="VRL25" s="7"/>
      <c r="VRM25" s="7"/>
      <c r="VRN25" s="7"/>
      <c r="VRO25" s="7"/>
      <c r="VRP25" s="7"/>
      <c r="VRQ25" s="7"/>
      <c r="VRR25" s="7"/>
      <c r="VRS25" s="7"/>
      <c r="VRT25" s="7"/>
      <c r="VRU25" s="7"/>
      <c r="VRV25" s="7"/>
      <c r="VRW25" s="7"/>
      <c r="VRX25" s="7"/>
      <c r="VRY25" s="7"/>
      <c r="VRZ25" s="7"/>
      <c r="VSA25" s="7"/>
      <c r="VSB25" s="7"/>
      <c r="VSC25" s="7"/>
      <c r="VSD25" s="7"/>
      <c r="VSE25" s="7"/>
      <c r="VSF25" s="7"/>
      <c r="VSG25" s="7"/>
      <c r="VSH25" s="7"/>
      <c r="VSI25" s="7"/>
      <c r="VSJ25" s="7"/>
      <c r="VSK25" s="7"/>
      <c r="VSL25" s="7"/>
      <c r="VSM25" s="7"/>
      <c r="VSN25" s="7"/>
      <c r="VSO25" s="7"/>
      <c r="VSP25" s="7"/>
      <c r="VSQ25" s="7"/>
      <c r="VSR25" s="7"/>
      <c r="VSS25" s="7"/>
      <c r="VST25" s="7"/>
      <c r="VSU25" s="7"/>
      <c r="VSV25" s="7"/>
      <c r="VSW25" s="7"/>
      <c r="VSX25" s="7"/>
      <c r="VSY25" s="7"/>
      <c r="VSZ25" s="7"/>
      <c r="VTA25" s="7"/>
      <c r="VTB25" s="7"/>
      <c r="VTC25" s="7"/>
      <c r="VTD25" s="7"/>
      <c r="VTE25" s="7"/>
      <c r="VTF25" s="7"/>
      <c r="VTG25" s="7"/>
      <c r="VTH25" s="7"/>
      <c r="VTI25" s="7"/>
      <c r="VTJ25" s="7"/>
      <c r="VTK25" s="7"/>
      <c r="VTL25" s="7"/>
      <c r="VTM25" s="7"/>
      <c r="VTN25" s="7"/>
      <c r="VTO25" s="7"/>
      <c r="VTP25" s="7"/>
      <c r="VTQ25" s="7"/>
      <c r="VTR25" s="7"/>
      <c r="VTS25" s="7"/>
      <c r="VTT25" s="7"/>
      <c r="VTU25" s="7"/>
      <c r="VTV25" s="7"/>
      <c r="VTW25" s="7"/>
      <c r="VTX25" s="7"/>
      <c r="VTY25" s="7"/>
      <c r="VTZ25" s="7"/>
      <c r="VUA25" s="7"/>
      <c r="VUB25" s="7"/>
      <c r="VUC25" s="7"/>
      <c r="VUD25" s="7"/>
      <c r="VUE25" s="7"/>
      <c r="VUF25" s="7"/>
      <c r="VUG25" s="7"/>
      <c r="VUH25" s="7"/>
      <c r="VUI25" s="7"/>
      <c r="VUJ25" s="7"/>
      <c r="VUK25" s="7"/>
      <c r="VUL25" s="7"/>
      <c r="VUM25" s="7"/>
      <c r="VUN25" s="7"/>
      <c r="VUO25" s="7"/>
      <c r="VUP25" s="7"/>
      <c r="VUQ25" s="7"/>
      <c r="VUR25" s="7"/>
      <c r="VUS25" s="7"/>
      <c r="VUT25" s="7"/>
      <c r="VUU25" s="7"/>
      <c r="VUV25" s="7"/>
      <c r="VUW25" s="7"/>
      <c r="VUX25" s="7"/>
      <c r="VUY25" s="7"/>
      <c r="VUZ25" s="7"/>
      <c r="VVA25" s="7"/>
      <c r="VVB25" s="7"/>
      <c r="VVC25" s="7"/>
      <c r="VVD25" s="7"/>
      <c r="VVE25" s="7"/>
      <c r="VVF25" s="7"/>
      <c r="VVG25" s="7"/>
      <c r="VVH25" s="7"/>
      <c r="VVI25" s="7"/>
      <c r="VVJ25" s="7"/>
      <c r="VVK25" s="7"/>
      <c r="VVL25" s="7"/>
      <c r="VVM25" s="7"/>
      <c r="VVN25" s="7"/>
      <c r="VVO25" s="7"/>
      <c r="VVP25" s="7"/>
      <c r="VVQ25" s="7"/>
      <c r="VVR25" s="7"/>
      <c r="VVS25" s="7"/>
      <c r="VVT25" s="7"/>
      <c r="VVU25" s="7"/>
      <c r="VVV25" s="7"/>
      <c r="VVW25" s="7"/>
      <c r="VVX25" s="7"/>
      <c r="VVY25" s="7"/>
      <c r="VVZ25" s="7"/>
      <c r="VWA25" s="7"/>
      <c r="VWB25" s="7"/>
      <c r="VWC25" s="7"/>
      <c r="VWD25" s="7"/>
      <c r="VWE25" s="7"/>
      <c r="VWF25" s="7"/>
      <c r="VWG25" s="7"/>
      <c r="VWH25" s="7"/>
      <c r="VWI25" s="7"/>
      <c r="VWJ25" s="7"/>
      <c r="VWK25" s="7"/>
      <c r="VWL25" s="7"/>
      <c r="VWM25" s="7"/>
      <c r="VWN25" s="7"/>
      <c r="VWO25" s="7"/>
      <c r="VWP25" s="7"/>
      <c r="VWQ25" s="7"/>
      <c r="VWR25" s="7"/>
      <c r="VWS25" s="7"/>
      <c r="VWT25" s="7"/>
      <c r="VWU25" s="7"/>
      <c r="VWV25" s="7"/>
      <c r="VWW25" s="7"/>
      <c r="VWX25" s="7"/>
      <c r="VWY25" s="7"/>
      <c r="VWZ25" s="7"/>
      <c r="VXA25" s="7"/>
      <c r="VXB25" s="7"/>
      <c r="VXC25" s="7"/>
      <c r="VXD25" s="7"/>
      <c r="VXE25" s="7"/>
      <c r="VXF25" s="7"/>
      <c r="VXG25" s="7"/>
      <c r="VXH25" s="7"/>
      <c r="VXI25" s="7"/>
      <c r="VXJ25" s="7"/>
      <c r="VXK25" s="7"/>
      <c r="VXL25" s="7"/>
      <c r="VXM25" s="7"/>
      <c r="VXN25" s="7"/>
      <c r="VXO25" s="7"/>
      <c r="VXP25" s="7"/>
      <c r="VXQ25" s="7"/>
      <c r="VXR25" s="7"/>
      <c r="VXS25" s="7"/>
      <c r="VXT25" s="7"/>
      <c r="VXU25" s="7"/>
      <c r="VXV25" s="7"/>
      <c r="VXW25" s="7"/>
      <c r="VXX25" s="7"/>
      <c r="VXY25" s="7"/>
      <c r="VXZ25" s="7"/>
      <c r="VYA25" s="7"/>
      <c r="VYB25" s="7"/>
      <c r="VYC25" s="7"/>
      <c r="VYD25" s="7"/>
      <c r="VYE25" s="7"/>
      <c r="VYF25" s="7"/>
      <c r="VYG25" s="7"/>
      <c r="VYH25" s="7"/>
      <c r="VYI25" s="7"/>
      <c r="VYJ25" s="7"/>
      <c r="VYK25" s="7"/>
      <c r="VYL25" s="7"/>
      <c r="VYM25" s="7"/>
      <c r="VYN25" s="7"/>
      <c r="VYO25" s="7"/>
      <c r="VYP25" s="7"/>
      <c r="VYQ25" s="7"/>
      <c r="VYR25" s="7"/>
      <c r="VYS25" s="7"/>
      <c r="VYT25" s="7"/>
      <c r="VYU25" s="7"/>
      <c r="VYV25" s="7"/>
      <c r="VYW25" s="7"/>
      <c r="VYX25" s="7"/>
      <c r="VYY25" s="7"/>
      <c r="VYZ25" s="7"/>
      <c r="VZA25" s="7"/>
      <c r="VZB25" s="7"/>
      <c r="VZC25" s="7"/>
      <c r="VZD25" s="7"/>
      <c r="VZE25" s="7"/>
      <c r="VZF25" s="7"/>
      <c r="VZG25" s="7"/>
      <c r="VZH25" s="7"/>
      <c r="VZI25" s="7"/>
      <c r="VZJ25" s="7"/>
      <c r="VZK25" s="7"/>
      <c r="VZL25" s="7"/>
      <c r="VZM25" s="7"/>
      <c r="VZN25" s="7"/>
      <c r="VZO25" s="7"/>
      <c r="VZP25" s="7"/>
      <c r="VZQ25" s="7"/>
      <c r="VZR25" s="7"/>
      <c r="VZS25" s="7"/>
      <c r="VZT25" s="7"/>
      <c r="VZU25" s="7"/>
      <c r="VZV25" s="7"/>
      <c r="VZW25" s="7"/>
      <c r="VZX25" s="7"/>
      <c r="VZY25" s="7"/>
      <c r="VZZ25" s="7"/>
      <c r="WAA25" s="7"/>
      <c r="WAB25" s="7"/>
      <c r="WAC25" s="7"/>
      <c r="WAD25" s="7"/>
      <c r="WAE25" s="7"/>
      <c r="WAF25" s="7"/>
      <c r="WAG25" s="7"/>
      <c r="WAH25" s="7"/>
      <c r="WAI25" s="7"/>
      <c r="WAJ25" s="7"/>
      <c r="WAK25" s="7"/>
      <c r="WAL25" s="7"/>
      <c r="WAM25" s="7"/>
      <c r="WAN25" s="7"/>
      <c r="WAO25" s="7"/>
      <c r="WAP25" s="7"/>
      <c r="WAQ25" s="7"/>
      <c r="WAR25" s="7"/>
      <c r="WAS25" s="7"/>
      <c r="WAT25" s="7"/>
      <c r="WAU25" s="7"/>
      <c r="WAV25" s="7"/>
      <c r="WAW25" s="7"/>
      <c r="WAX25" s="7"/>
      <c r="WAY25" s="7"/>
      <c r="WAZ25" s="7"/>
      <c r="WBA25" s="7"/>
      <c r="WBB25" s="7"/>
      <c r="WBC25" s="7"/>
      <c r="WBD25" s="7"/>
      <c r="WBE25" s="7"/>
      <c r="WBF25" s="7"/>
      <c r="WBG25" s="7"/>
      <c r="WBH25" s="7"/>
      <c r="WBI25" s="7"/>
      <c r="WBJ25" s="7"/>
      <c r="WBK25" s="7"/>
      <c r="WBL25" s="7"/>
      <c r="WBM25" s="7"/>
      <c r="WBN25" s="7"/>
      <c r="WBO25" s="7"/>
      <c r="WBP25" s="7"/>
      <c r="WBQ25" s="7"/>
      <c r="WBR25" s="7"/>
      <c r="WBS25" s="7"/>
      <c r="WBT25" s="7"/>
      <c r="WBU25" s="7"/>
      <c r="WBV25" s="7"/>
      <c r="WBW25" s="7"/>
      <c r="WBX25" s="7"/>
      <c r="WBY25" s="7"/>
      <c r="WBZ25" s="7"/>
      <c r="WCA25" s="7"/>
      <c r="WCB25" s="7"/>
      <c r="WCC25" s="7"/>
      <c r="WCD25" s="7"/>
      <c r="WCE25" s="7"/>
      <c r="WCF25" s="7"/>
      <c r="WCG25" s="7"/>
      <c r="WCH25" s="7"/>
      <c r="WCI25" s="7"/>
      <c r="WCJ25" s="7"/>
      <c r="WCK25" s="7"/>
      <c r="WCL25" s="7"/>
      <c r="WCM25" s="7"/>
      <c r="WCN25" s="7"/>
      <c r="WCO25" s="7"/>
      <c r="WCP25" s="7"/>
      <c r="WCQ25" s="7"/>
      <c r="WCR25" s="7"/>
      <c r="WCS25" s="7"/>
      <c r="WCT25" s="7"/>
      <c r="WCU25" s="7"/>
      <c r="WCV25" s="7"/>
      <c r="WCW25" s="7"/>
      <c r="WCX25" s="7"/>
      <c r="WCY25" s="7"/>
      <c r="WCZ25" s="7"/>
      <c r="WDA25" s="7"/>
      <c r="WDB25" s="7"/>
      <c r="WDC25" s="7"/>
      <c r="WDD25" s="7"/>
      <c r="WDE25" s="7"/>
      <c r="WDF25" s="7"/>
      <c r="WDG25" s="7"/>
      <c r="WDH25" s="7"/>
      <c r="WDI25" s="7"/>
      <c r="WDJ25" s="7"/>
      <c r="WDK25" s="7"/>
      <c r="WDL25" s="7"/>
      <c r="WDM25" s="7"/>
      <c r="WDN25" s="7"/>
      <c r="WDO25" s="7"/>
      <c r="WDP25" s="7"/>
      <c r="WDQ25" s="7"/>
      <c r="WDR25" s="7"/>
      <c r="WDS25" s="7"/>
      <c r="WDT25" s="7"/>
      <c r="WDU25" s="7"/>
      <c r="WDV25" s="7"/>
      <c r="WDW25" s="7"/>
      <c r="WDX25" s="7"/>
      <c r="WDY25" s="7"/>
      <c r="WDZ25" s="7"/>
      <c r="WEA25" s="7"/>
      <c r="WEB25" s="7"/>
      <c r="WEC25" s="7"/>
      <c r="WED25" s="7"/>
      <c r="WEE25" s="7"/>
      <c r="WEF25" s="7"/>
      <c r="WEG25" s="7"/>
      <c r="WEH25" s="7"/>
      <c r="WEI25" s="7"/>
      <c r="WEJ25" s="7"/>
      <c r="WEK25" s="7"/>
      <c r="WEL25" s="7"/>
      <c r="WEM25" s="7"/>
      <c r="WEN25" s="7"/>
      <c r="WEO25" s="7"/>
      <c r="WEP25" s="7"/>
      <c r="WEQ25" s="7"/>
      <c r="WER25" s="7"/>
      <c r="WES25" s="7"/>
      <c r="WET25" s="7"/>
      <c r="WEU25" s="7"/>
      <c r="WEV25" s="7"/>
      <c r="WEW25" s="7"/>
      <c r="WEX25" s="7"/>
      <c r="WEY25" s="7"/>
      <c r="WEZ25" s="7"/>
      <c r="WFA25" s="7"/>
      <c r="WFB25" s="7"/>
      <c r="WFC25" s="7"/>
      <c r="WFD25" s="7"/>
      <c r="WFE25" s="7"/>
      <c r="WFF25" s="7"/>
      <c r="WFG25" s="7"/>
      <c r="WFH25" s="7"/>
      <c r="WFI25" s="7"/>
      <c r="WFJ25" s="7"/>
      <c r="WFK25" s="7"/>
      <c r="WFL25" s="7"/>
      <c r="WFM25" s="7"/>
      <c r="WFN25" s="7"/>
      <c r="WFO25" s="7"/>
      <c r="WFP25" s="7"/>
      <c r="WFQ25" s="7"/>
      <c r="WFR25" s="7"/>
      <c r="WFS25" s="7"/>
      <c r="WFT25" s="7"/>
      <c r="WFU25" s="7"/>
      <c r="WFV25" s="7"/>
      <c r="WFW25" s="7"/>
      <c r="WFX25" s="7"/>
      <c r="WFY25" s="7"/>
      <c r="WFZ25" s="7"/>
      <c r="WGA25" s="7"/>
      <c r="WGB25" s="7"/>
      <c r="WGC25" s="7"/>
      <c r="WGD25" s="7"/>
      <c r="WGE25" s="7"/>
      <c r="WGF25" s="7"/>
      <c r="WGG25" s="7"/>
      <c r="WGH25" s="7"/>
      <c r="WGI25" s="7"/>
      <c r="WGJ25" s="7"/>
      <c r="WGK25" s="7"/>
      <c r="WGL25" s="7"/>
      <c r="WGM25" s="7"/>
      <c r="WGN25" s="7"/>
      <c r="WGO25" s="7"/>
      <c r="WGP25" s="7"/>
      <c r="WGQ25" s="7"/>
      <c r="WGR25" s="7"/>
      <c r="WGS25" s="7"/>
      <c r="WGT25" s="7"/>
      <c r="WGU25" s="7"/>
      <c r="WGV25" s="7"/>
      <c r="WGW25" s="7"/>
      <c r="WGX25" s="7"/>
      <c r="WGY25" s="7"/>
      <c r="WGZ25" s="7"/>
      <c r="WHA25" s="7"/>
      <c r="WHB25" s="7"/>
      <c r="WHC25" s="7"/>
      <c r="WHD25" s="7"/>
      <c r="WHE25" s="7"/>
      <c r="WHF25" s="7"/>
      <c r="WHG25" s="7"/>
      <c r="WHH25" s="7"/>
      <c r="WHI25" s="7"/>
      <c r="WHJ25" s="7"/>
      <c r="WHK25" s="7"/>
      <c r="WHL25" s="7"/>
      <c r="WHM25" s="7"/>
      <c r="WHN25" s="7"/>
      <c r="WHO25" s="7"/>
      <c r="WHP25" s="7"/>
      <c r="WHQ25" s="7"/>
      <c r="WHR25" s="7"/>
      <c r="WHS25" s="7"/>
      <c r="WHT25" s="7"/>
      <c r="WHU25" s="7"/>
      <c r="WHV25" s="7"/>
      <c r="WHW25" s="7"/>
      <c r="WHX25" s="7"/>
      <c r="WHY25" s="7"/>
      <c r="WHZ25" s="7"/>
      <c r="WIA25" s="7"/>
      <c r="WIB25" s="7"/>
      <c r="WIC25" s="7"/>
      <c r="WID25" s="7"/>
      <c r="WIE25" s="7"/>
      <c r="WIF25" s="7"/>
      <c r="WIG25" s="7"/>
      <c r="WIH25" s="7"/>
      <c r="WII25" s="7"/>
      <c r="WIJ25" s="7"/>
      <c r="WIK25" s="7"/>
      <c r="WIL25" s="7"/>
      <c r="WIM25" s="7"/>
      <c r="WIN25" s="7"/>
      <c r="WIO25" s="7"/>
      <c r="WIP25" s="7"/>
      <c r="WIQ25" s="7"/>
      <c r="WIR25" s="7"/>
      <c r="WIS25" s="7"/>
      <c r="WIT25" s="7"/>
      <c r="WIU25" s="7"/>
      <c r="WIV25" s="7"/>
      <c r="WIW25" s="7"/>
      <c r="WIX25" s="7"/>
      <c r="WIY25" s="7"/>
      <c r="WIZ25" s="7"/>
      <c r="WJA25" s="7"/>
      <c r="WJB25" s="7"/>
      <c r="WJC25" s="7"/>
      <c r="WJD25" s="7"/>
      <c r="WJE25" s="7"/>
      <c r="WJF25" s="7"/>
      <c r="WJG25" s="7"/>
      <c r="WJH25" s="7"/>
      <c r="WJI25" s="7"/>
      <c r="WJJ25" s="7"/>
      <c r="WJK25" s="7"/>
      <c r="WJL25" s="7"/>
      <c r="WJM25" s="7"/>
      <c r="WJN25" s="7"/>
      <c r="WJO25" s="7"/>
      <c r="WJP25" s="7"/>
      <c r="WJQ25" s="7"/>
      <c r="WJR25" s="7"/>
      <c r="WJS25" s="7"/>
      <c r="WJT25" s="7"/>
      <c r="WJU25" s="7"/>
      <c r="WJV25" s="7"/>
      <c r="WJW25" s="7"/>
      <c r="WJX25" s="7"/>
      <c r="WJY25" s="7"/>
      <c r="WJZ25" s="7"/>
      <c r="WKA25" s="7"/>
      <c r="WKB25" s="7"/>
      <c r="WKC25" s="7"/>
      <c r="WKD25" s="7"/>
      <c r="WKE25" s="7"/>
      <c r="WKF25" s="7"/>
      <c r="WKG25" s="7"/>
      <c r="WKH25" s="7"/>
      <c r="WKI25" s="7"/>
      <c r="WKJ25" s="7"/>
      <c r="WKK25" s="7"/>
      <c r="WKL25" s="7"/>
      <c r="WKM25" s="7"/>
      <c r="WKN25" s="7"/>
      <c r="WKO25" s="7"/>
      <c r="WKP25" s="7"/>
      <c r="WKQ25" s="7"/>
      <c r="WKR25" s="7"/>
      <c r="WKS25" s="7"/>
      <c r="WKT25" s="7"/>
      <c r="WKU25" s="7"/>
      <c r="WKV25" s="7"/>
      <c r="WKW25" s="7"/>
      <c r="WKX25" s="7"/>
      <c r="WKY25" s="7"/>
      <c r="WKZ25" s="7"/>
      <c r="WLA25" s="7"/>
      <c r="WLB25" s="7"/>
      <c r="WLC25" s="7"/>
      <c r="WLD25" s="7"/>
      <c r="WLE25" s="7"/>
      <c r="WLF25" s="7"/>
      <c r="WLG25" s="7"/>
      <c r="WLH25" s="7"/>
      <c r="WLI25" s="7"/>
      <c r="WLJ25" s="7"/>
      <c r="WLK25" s="7"/>
      <c r="WLL25" s="7"/>
      <c r="WLM25" s="7"/>
      <c r="WLN25" s="7"/>
      <c r="WLO25" s="7"/>
      <c r="WLP25" s="7"/>
      <c r="WLQ25" s="7"/>
      <c r="WLR25" s="7"/>
      <c r="WLS25" s="7"/>
      <c r="WLT25" s="7"/>
      <c r="WLU25" s="7"/>
      <c r="WLV25" s="7"/>
      <c r="WLW25" s="7"/>
      <c r="WLX25" s="7"/>
      <c r="WLY25" s="7"/>
      <c r="WLZ25" s="7"/>
      <c r="WMA25" s="7"/>
      <c r="WMB25" s="7"/>
      <c r="WMC25" s="7"/>
      <c r="WMD25" s="7"/>
      <c r="WME25" s="7"/>
      <c r="WMF25" s="7"/>
      <c r="WMG25" s="7"/>
      <c r="WMH25" s="7"/>
      <c r="WMI25" s="7"/>
      <c r="WMJ25" s="7"/>
      <c r="WMK25" s="7"/>
      <c r="WML25" s="7"/>
      <c r="WMM25" s="7"/>
      <c r="WMN25" s="7"/>
      <c r="WMO25" s="7"/>
      <c r="WMP25" s="7"/>
      <c r="WMQ25" s="7"/>
      <c r="WMR25" s="7"/>
      <c r="WMS25" s="7"/>
      <c r="WMT25" s="7"/>
      <c r="WMU25" s="7"/>
      <c r="WMV25" s="7"/>
      <c r="WMW25" s="7"/>
      <c r="WMX25" s="7"/>
      <c r="WMY25" s="7"/>
      <c r="WMZ25" s="7"/>
      <c r="WNA25" s="7"/>
      <c r="WNB25" s="7"/>
      <c r="WNC25" s="7"/>
      <c r="WND25" s="7"/>
      <c r="WNE25" s="7"/>
      <c r="WNF25" s="7"/>
      <c r="WNG25" s="7"/>
      <c r="WNH25" s="7"/>
      <c r="WNI25" s="7"/>
      <c r="WNJ25" s="7"/>
      <c r="WNK25" s="7"/>
      <c r="WNL25" s="7"/>
      <c r="WNM25" s="7"/>
      <c r="WNN25" s="7"/>
      <c r="WNO25" s="7"/>
      <c r="WNP25" s="7"/>
      <c r="WNQ25" s="7"/>
      <c r="WNR25" s="7"/>
      <c r="WNS25" s="7"/>
      <c r="WNT25" s="7"/>
      <c r="WNU25" s="7"/>
      <c r="WNV25" s="7"/>
      <c r="WNW25" s="7"/>
      <c r="WNX25" s="7"/>
      <c r="WNY25" s="7"/>
      <c r="WNZ25" s="7"/>
      <c r="WOA25" s="7"/>
      <c r="WOB25" s="7"/>
      <c r="WOC25" s="7"/>
      <c r="WOD25" s="7"/>
      <c r="WOE25" s="7"/>
      <c r="WOF25" s="7"/>
      <c r="WOG25" s="7"/>
      <c r="WOH25" s="7"/>
      <c r="WOI25" s="7"/>
      <c r="WOJ25" s="7"/>
      <c r="WOK25" s="7"/>
      <c r="WOL25" s="7"/>
      <c r="WOM25" s="7"/>
      <c r="WON25" s="7"/>
      <c r="WOO25" s="7"/>
      <c r="WOP25" s="7"/>
      <c r="WOQ25" s="7"/>
      <c r="WOR25" s="7"/>
      <c r="WOS25" s="7"/>
      <c r="WOT25" s="7"/>
      <c r="WOU25" s="7"/>
      <c r="WOV25" s="7"/>
      <c r="WOW25" s="7"/>
      <c r="WOX25" s="7"/>
      <c r="WOY25" s="7"/>
      <c r="WOZ25" s="7"/>
      <c r="WPA25" s="7"/>
      <c r="WPB25" s="7"/>
      <c r="WPC25" s="7"/>
      <c r="WPD25" s="7"/>
      <c r="WPE25" s="7"/>
      <c r="WPF25" s="7"/>
      <c r="WPG25" s="7"/>
      <c r="WPH25" s="7"/>
      <c r="WPI25" s="7"/>
      <c r="WPJ25" s="7"/>
      <c r="WPK25" s="7"/>
      <c r="WPL25" s="7"/>
      <c r="WPM25" s="7"/>
      <c r="WPN25" s="7"/>
      <c r="WPO25" s="7"/>
      <c r="WPP25" s="7"/>
      <c r="WPQ25" s="7"/>
      <c r="WPR25" s="7"/>
      <c r="WPS25" s="7"/>
      <c r="WPT25" s="7"/>
      <c r="WPU25" s="7"/>
      <c r="WPV25" s="7"/>
      <c r="WPW25" s="7"/>
      <c r="WPX25" s="7"/>
      <c r="WPY25" s="7"/>
      <c r="WPZ25" s="7"/>
      <c r="WQA25" s="7"/>
      <c r="WQB25" s="7"/>
      <c r="WQC25" s="7"/>
      <c r="WQD25" s="7"/>
      <c r="WQE25" s="7"/>
      <c r="WQF25" s="7"/>
      <c r="WQG25" s="7"/>
      <c r="WQH25" s="7"/>
      <c r="WQI25" s="7"/>
      <c r="WQJ25" s="7"/>
      <c r="WQK25" s="7"/>
      <c r="WQL25" s="7"/>
      <c r="WQM25" s="7"/>
      <c r="WQN25" s="7"/>
      <c r="WQO25" s="7"/>
      <c r="WQP25" s="7"/>
      <c r="WQQ25" s="7"/>
      <c r="WQR25" s="7"/>
      <c r="WQS25" s="7"/>
      <c r="WQT25" s="7"/>
      <c r="WQU25" s="7"/>
      <c r="WQV25" s="7"/>
      <c r="WQW25" s="7"/>
      <c r="WQX25" s="7"/>
      <c r="WQY25" s="7"/>
      <c r="WQZ25" s="7"/>
      <c r="WRA25" s="7"/>
      <c r="WRB25" s="7"/>
      <c r="WRC25" s="7"/>
      <c r="WRD25" s="7"/>
      <c r="WRE25" s="7"/>
      <c r="WRF25" s="7"/>
      <c r="WRG25" s="7"/>
      <c r="WRH25" s="7"/>
      <c r="WRI25" s="7"/>
      <c r="WRJ25" s="7"/>
      <c r="WRK25" s="7"/>
      <c r="WRL25" s="7"/>
      <c r="WRM25" s="7"/>
      <c r="WRN25" s="7"/>
      <c r="WRO25" s="7"/>
      <c r="WRP25" s="7"/>
      <c r="WRQ25" s="7"/>
      <c r="WRR25" s="7"/>
      <c r="WRS25" s="7"/>
      <c r="WRT25" s="7"/>
      <c r="WRU25" s="7"/>
      <c r="WRV25" s="7"/>
      <c r="WRW25" s="7"/>
      <c r="WRX25" s="7"/>
      <c r="WRY25" s="7"/>
      <c r="WRZ25" s="7"/>
      <c r="WSA25" s="7"/>
      <c r="WSB25" s="7"/>
      <c r="WSC25" s="7"/>
      <c r="WSD25" s="7"/>
      <c r="WSE25" s="7"/>
      <c r="WSF25" s="7"/>
      <c r="WSG25" s="7"/>
      <c r="WSH25" s="7"/>
      <c r="WSI25" s="7"/>
      <c r="WSJ25" s="7"/>
      <c r="WSK25" s="7"/>
      <c r="WSL25" s="7"/>
      <c r="WSM25" s="7"/>
      <c r="WSN25" s="7"/>
      <c r="WSO25" s="7"/>
      <c r="WSP25" s="7"/>
      <c r="WSQ25" s="7"/>
      <c r="WSR25" s="7"/>
      <c r="WSS25" s="7"/>
      <c r="WST25" s="7"/>
      <c r="WSU25" s="7"/>
      <c r="WSV25" s="7"/>
      <c r="WSW25" s="7"/>
      <c r="WSX25" s="7"/>
      <c r="WSY25" s="7"/>
      <c r="WSZ25" s="7"/>
      <c r="WTA25" s="7"/>
      <c r="WTB25" s="7"/>
      <c r="WTC25" s="7"/>
      <c r="WTD25" s="7"/>
      <c r="WTE25" s="7"/>
      <c r="WTF25" s="7"/>
      <c r="WTG25" s="7"/>
      <c r="WTH25" s="7"/>
      <c r="WTI25" s="7"/>
      <c r="WTJ25" s="7"/>
      <c r="WTK25" s="7"/>
      <c r="WTL25" s="7"/>
      <c r="WTM25" s="7"/>
      <c r="WTN25" s="7"/>
      <c r="WTO25" s="7"/>
      <c r="WTP25" s="7"/>
      <c r="WTQ25" s="7"/>
      <c r="WTR25" s="7"/>
      <c r="WTS25" s="7"/>
      <c r="WTT25" s="7"/>
      <c r="WTU25" s="7"/>
      <c r="WTV25" s="7"/>
      <c r="WTW25" s="7"/>
      <c r="WTX25" s="7"/>
      <c r="WTY25" s="7"/>
      <c r="WTZ25" s="7"/>
      <c r="WUA25" s="7"/>
      <c r="WUB25" s="7"/>
      <c r="WUC25" s="7"/>
      <c r="WUD25" s="7"/>
      <c r="WUE25" s="7"/>
      <c r="WUF25" s="7"/>
      <c r="WUG25" s="7"/>
      <c r="WUH25" s="7"/>
      <c r="WUI25" s="7"/>
      <c r="WUJ25" s="7"/>
      <c r="WUK25" s="7"/>
      <c r="WUL25" s="7"/>
      <c r="WUM25" s="7"/>
      <c r="WUN25" s="7"/>
      <c r="WUO25" s="7"/>
      <c r="WUP25" s="7"/>
      <c r="WUQ25" s="7"/>
      <c r="WUR25" s="7"/>
      <c r="WUS25" s="7"/>
      <c r="WUT25" s="7"/>
      <c r="WUU25" s="7"/>
      <c r="WUV25" s="7"/>
      <c r="WUW25" s="7"/>
      <c r="WUX25" s="7"/>
      <c r="WUY25" s="7"/>
      <c r="WUZ25" s="7"/>
      <c r="WVA25" s="7"/>
      <c r="WVB25" s="7"/>
      <c r="WVC25" s="7"/>
      <c r="WVD25" s="7"/>
      <c r="WVE25" s="7"/>
      <c r="WVF25" s="7"/>
      <c r="WVG25" s="7"/>
      <c r="WVH25" s="7"/>
      <c r="WVI25" s="7"/>
      <c r="WVJ25" s="7"/>
      <c r="WVK25" s="7"/>
      <c r="WVL25" s="7"/>
      <c r="WVM25" s="7"/>
      <c r="WVN25" s="7"/>
      <c r="WVO25" s="7"/>
      <c r="WVP25" s="7"/>
      <c r="WVQ25" s="7"/>
      <c r="WVR25" s="7"/>
      <c r="WVS25" s="7"/>
      <c r="WVT25" s="7"/>
      <c r="WVU25" s="7"/>
      <c r="WVV25" s="7"/>
      <c r="WVW25" s="7"/>
      <c r="WVX25" s="7"/>
      <c r="WVY25" s="7"/>
      <c r="WVZ25" s="7"/>
      <c r="WWA25" s="7"/>
      <c r="WWB25" s="7"/>
      <c r="WWC25" s="7"/>
      <c r="WWD25" s="7"/>
      <c r="WWE25" s="7"/>
      <c r="WWF25" s="7"/>
      <c r="WWG25" s="7"/>
      <c r="WWH25" s="7"/>
      <c r="WWI25" s="7"/>
      <c r="WWJ25" s="7"/>
      <c r="WWK25" s="7"/>
      <c r="WWL25" s="7"/>
      <c r="WWM25" s="7"/>
      <c r="WWN25" s="7"/>
      <c r="WWO25" s="7"/>
      <c r="WWP25" s="7"/>
      <c r="WWQ25" s="7"/>
      <c r="WWR25" s="7"/>
      <c r="WWS25" s="7"/>
      <c r="WWT25" s="7"/>
      <c r="WWU25" s="7"/>
      <c r="WWV25" s="7"/>
      <c r="WWW25" s="7"/>
      <c r="WWX25" s="7"/>
      <c r="WWY25" s="7"/>
      <c r="WWZ25" s="7"/>
      <c r="WXA25" s="7"/>
      <c r="WXB25" s="7"/>
      <c r="WXC25" s="7"/>
      <c r="WXD25" s="7"/>
      <c r="WXE25" s="7"/>
      <c r="WXF25" s="7"/>
      <c r="WXG25" s="7"/>
      <c r="WXH25" s="7"/>
      <c r="WXI25" s="7"/>
      <c r="WXJ25" s="7"/>
      <c r="WXK25" s="7"/>
      <c r="WXL25" s="7"/>
      <c r="WXM25" s="7"/>
      <c r="WXN25" s="7"/>
      <c r="WXO25" s="7"/>
      <c r="WXP25" s="7"/>
      <c r="WXQ25" s="7"/>
      <c r="WXR25" s="7"/>
      <c r="WXS25" s="7"/>
      <c r="WXT25" s="7"/>
      <c r="WXU25" s="7"/>
      <c r="WXV25" s="7"/>
      <c r="WXW25" s="7"/>
      <c r="WXX25" s="7"/>
      <c r="WXY25" s="7"/>
      <c r="WXZ25" s="7"/>
      <c r="WYA25" s="7"/>
      <c r="WYB25" s="7"/>
      <c r="WYC25" s="7"/>
      <c r="WYD25" s="7"/>
      <c r="WYE25" s="7"/>
      <c r="WYF25" s="7"/>
      <c r="WYG25" s="7"/>
      <c r="WYH25" s="7"/>
      <c r="WYI25" s="7"/>
      <c r="WYJ25" s="7"/>
      <c r="WYK25" s="7"/>
      <c r="WYL25" s="7"/>
      <c r="WYM25" s="7"/>
      <c r="WYN25" s="7"/>
      <c r="WYO25" s="7"/>
      <c r="WYP25" s="7"/>
      <c r="WYQ25" s="7"/>
      <c r="WYR25" s="7"/>
      <c r="WYS25" s="7"/>
      <c r="WYT25" s="7"/>
      <c r="WYU25" s="7"/>
      <c r="WYV25" s="7"/>
      <c r="WYW25" s="7"/>
      <c r="WYX25" s="7"/>
      <c r="WYY25" s="7"/>
      <c r="WYZ25" s="7"/>
      <c r="WZA25" s="7"/>
      <c r="WZB25" s="7"/>
      <c r="WZC25" s="7"/>
      <c r="WZD25" s="7"/>
      <c r="WZE25" s="7"/>
      <c r="WZF25" s="7"/>
      <c r="WZG25" s="7"/>
      <c r="WZH25" s="7"/>
      <c r="WZI25" s="7"/>
      <c r="WZJ25" s="7"/>
      <c r="WZK25" s="7"/>
      <c r="WZL25" s="7"/>
      <c r="WZM25" s="7"/>
      <c r="WZN25" s="7"/>
      <c r="WZO25" s="7"/>
      <c r="WZP25" s="7"/>
      <c r="WZQ25" s="7"/>
      <c r="WZR25" s="7"/>
      <c r="WZS25" s="7"/>
      <c r="WZT25" s="7"/>
      <c r="WZU25" s="7"/>
      <c r="WZV25" s="7"/>
      <c r="WZW25" s="7"/>
      <c r="WZX25" s="7"/>
      <c r="WZY25" s="7"/>
      <c r="WZZ25" s="7"/>
      <c r="XAA25" s="7"/>
      <c r="XAB25" s="7"/>
      <c r="XAC25" s="7"/>
      <c r="XAD25" s="7"/>
      <c r="XAE25" s="7"/>
      <c r="XAF25" s="7"/>
      <c r="XAG25" s="7"/>
      <c r="XAH25" s="7"/>
      <c r="XAI25" s="7"/>
      <c r="XAJ25" s="7"/>
      <c r="XAK25" s="7"/>
      <c r="XAL25" s="7"/>
      <c r="XAM25" s="7"/>
      <c r="XAN25" s="7"/>
      <c r="XAO25" s="7"/>
      <c r="XAP25" s="7"/>
      <c r="XAQ25" s="7"/>
      <c r="XAR25" s="7"/>
      <c r="XAS25" s="7"/>
      <c r="XAT25" s="7"/>
      <c r="XAU25" s="7"/>
      <c r="XAV25" s="7"/>
      <c r="XAW25" s="7"/>
      <c r="XAX25" s="7"/>
      <c r="XAY25" s="7"/>
      <c r="XAZ25" s="7"/>
      <c r="XBA25" s="7"/>
      <c r="XBB25" s="7"/>
      <c r="XBC25" s="7"/>
      <c r="XBD25" s="7"/>
      <c r="XBE25" s="7"/>
      <c r="XBF25" s="7"/>
      <c r="XBG25" s="7"/>
      <c r="XBH25" s="7"/>
      <c r="XBI25" s="7"/>
      <c r="XBJ25" s="7"/>
      <c r="XBK25" s="7"/>
      <c r="XBL25" s="7"/>
      <c r="XBM25" s="7"/>
      <c r="XBN25" s="7"/>
      <c r="XBO25" s="7"/>
      <c r="XBP25" s="7"/>
      <c r="XBQ25" s="7"/>
      <c r="XBR25" s="7"/>
      <c r="XBS25" s="7"/>
      <c r="XBT25" s="7"/>
      <c r="XBU25" s="7"/>
      <c r="XBV25" s="7"/>
      <c r="XBW25" s="7"/>
      <c r="XBX25" s="7"/>
      <c r="XBY25" s="7"/>
      <c r="XBZ25" s="7"/>
      <c r="XCA25" s="7"/>
      <c r="XCB25" s="7"/>
      <c r="XCC25" s="7"/>
      <c r="XCD25" s="7"/>
      <c r="XCE25" s="7"/>
      <c r="XCF25" s="7"/>
      <c r="XCG25" s="7"/>
      <c r="XCH25" s="7"/>
      <c r="XCI25" s="7"/>
      <c r="XCJ25" s="7"/>
      <c r="XCK25" s="7"/>
      <c r="XCL25" s="7"/>
      <c r="XCM25" s="7"/>
      <c r="XCN25" s="7"/>
      <c r="XCO25" s="7"/>
      <c r="XCP25" s="7"/>
      <c r="XCQ25" s="7"/>
      <c r="XCR25" s="7"/>
      <c r="XCS25" s="7"/>
      <c r="XCT25" s="7"/>
      <c r="XCU25" s="7"/>
      <c r="XCV25" s="7"/>
      <c r="XCW25" s="7"/>
      <c r="XCX25" s="7"/>
      <c r="XCY25" s="7"/>
      <c r="XCZ25" s="7"/>
      <c r="XDA25" s="7"/>
      <c r="XDB25" s="7"/>
      <c r="XDC25" s="7"/>
      <c r="XDD25" s="7"/>
      <c r="XDE25" s="7"/>
      <c r="XDF25" s="7"/>
      <c r="XDG25" s="7"/>
      <c r="XDH25" s="7"/>
      <c r="XDI25" s="7"/>
      <c r="XDJ25" s="7"/>
      <c r="XDK25" s="7"/>
      <c r="XDL25" s="7"/>
      <c r="XDM25" s="7"/>
      <c r="XDN25" s="7"/>
      <c r="XDO25" s="7"/>
      <c r="XDP25" s="7"/>
      <c r="XDQ25" s="7"/>
      <c r="XDR25" s="7"/>
      <c r="XDS25" s="7"/>
      <c r="XDT25" s="7"/>
      <c r="XDU25" s="7"/>
      <c r="XDV25" s="7"/>
      <c r="XDW25" s="7"/>
      <c r="XDX25" s="7"/>
      <c r="XDY25" s="7"/>
      <c r="XDZ25" s="7"/>
      <c r="XEA25" s="7"/>
      <c r="XEB25" s="7"/>
      <c r="XEC25" s="7"/>
      <c r="XED25" s="7"/>
      <c r="XEE25" s="7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  <c r="XET25" s="7"/>
      <c r="XEU25" s="7"/>
      <c r="XEV25" s="7"/>
      <c r="XEW25" s="7"/>
      <c r="XEX25" s="7"/>
      <c r="XEY25" s="7"/>
      <c r="XEZ25" s="7"/>
      <c r="XFA25" s="7"/>
      <c r="XFB25" s="7"/>
      <c r="XFC25" s="7"/>
      <c r="XFD25" s="7"/>
    </row>
    <row r="26" s="8" customFormat="1" ht="12.75" customHeight="1" spans="1:16384">
      <c r="A26" s="34" t="s">
        <v>65</v>
      </c>
      <c r="B26" s="31">
        <f ca="1" t="shared" si="0"/>
        <v>43686</v>
      </c>
      <c r="C26" s="32">
        <f ca="1" t="shared" si="1"/>
        <v>44496</v>
      </c>
      <c r="D26" s="30" t="str">
        <f t="shared" si="2"/>
        <v>Project 426</v>
      </c>
      <c r="E26" s="30" t="str">
        <f t="shared" si="3"/>
        <v>Company AB 526</v>
      </c>
      <c r="F26" s="30" t="str">
        <f ca="1" t="shared" si="4"/>
        <v>Heby</v>
      </c>
      <c r="G26" s="37">
        <f ca="1" t="shared" si="5"/>
        <v>36</v>
      </c>
      <c r="H26" s="38" t="str">
        <f ca="1" t="shared" si="6"/>
        <v>Nej</v>
      </c>
      <c r="I26" s="30" t="str">
        <f ca="1" t="shared" si="7"/>
        <v>Flytt</v>
      </c>
      <c r="J26" s="30" t="str">
        <f ca="1" t="shared" si="8"/>
        <v>Konsumtion</v>
      </c>
      <c r="K26" s="41">
        <f ca="1" t="shared" si="9"/>
        <v>460</v>
      </c>
      <c r="L26" s="41">
        <f ca="1" t="shared" si="10"/>
        <v>260</v>
      </c>
      <c r="M26" s="44"/>
      <c r="N26" s="30" t="str">
        <f ca="1" t="shared" si="11"/>
        <v>Erik Johanson 26</v>
      </c>
      <c r="O26" s="30" t="str">
        <f ca="1" t="shared" si="12"/>
        <v>Erik Johanson 26</v>
      </c>
      <c r="P26" s="30" t="str">
        <f ca="1" t="shared" si="13"/>
        <v>Anders Erikson 26</v>
      </c>
      <c r="Q26" s="30" t="str">
        <f ca="1" t="shared" si="14"/>
        <v>6.Nätavtal</v>
      </c>
      <c r="R26" s="45" t="str">
        <f ca="1" t="shared" si="15"/>
        <v>Ja</v>
      </c>
      <c r="S26" s="45" t="str">
        <f ca="1" t="shared" si="16"/>
        <v/>
      </c>
      <c r="T26" s="45" t="str">
        <f ca="1" t="shared" si="17"/>
        <v/>
      </c>
      <c r="U26" s="13" t="s">
        <v>66</v>
      </c>
      <c r="V26" s="34"/>
      <c r="W26" s="49" t="str">
        <f ca="1" t="shared" si="18"/>
        <v/>
      </c>
      <c r="X26" s="50" t="str">
        <f ca="1" t="shared" si="19"/>
        <v>Ja</v>
      </c>
      <c r="Y26" s="63">
        <f ca="1" t="shared" si="20"/>
        <v>45583</v>
      </c>
      <c r="Z26" s="63">
        <f ca="1" t="shared" si="21"/>
        <v>45061</v>
      </c>
      <c r="AA26" s="34"/>
      <c r="AB26" s="64" t="str">
        <f ca="1" t="shared" si="24"/>
        <v/>
      </c>
      <c r="AC26" s="73">
        <f ca="1">INDEX(Anslutningspunkt!$A$2:$A$108,RANDBETWEEN(2,108),1)</f>
        <v>79</v>
      </c>
      <c r="AD26" s="30"/>
      <c r="AE26" s="30" t="str">
        <f ca="1" t="shared" si="22"/>
        <v>Stamnät</v>
      </c>
      <c r="AF26" s="34"/>
      <c r="AG26" s="95"/>
      <c r="AH26" s="50" t="str">
        <f ca="1" t="shared" si="23"/>
        <v>Ja</v>
      </c>
      <c r="AI26" s="96"/>
      <c r="AM26" s="7">
        <f ca="1">VLOOKUP(AC26,Anslutningspunkt!A:B,2,0)+RANDBETWEEN(-10000,10000)</f>
        <v>6083284.672</v>
      </c>
      <c r="AN26" s="7">
        <f ca="1">VLOOKUP(AC26,Anslutningspunkt!A:C,3,0)+RANDBETWEEN(-10000,10000)</f>
        <v>284321.438</v>
      </c>
      <c r="AO26" s="7"/>
      <c r="AP26" s="7" t="str">
        <f ca="1" t="shared" si="25"/>
        <v>Flytt</v>
      </c>
      <c r="AQ26" s="7" t="str">
        <f ca="1" t="shared" si="26"/>
        <v>Konsumtion</v>
      </c>
      <c r="AR26" s="7"/>
      <c r="AS26" s="7"/>
      <c r="AT26" s="7"/>
      <c r="AU26" s="7"/>
      <c r="AV26" s="7"/>
      <c r="AW26" s="7"/>
      <c r="AX26" s="31">
        <f ca="1" t="shared" si="27"/>
        <v>44171.5194634768</v>
      </c>
      <c r="AY26" s="7"/>
      <c r="AZ26" s="31">
        <f ca="1">IF(SUM(IF({"4.Projekteringsavtal","5.Anslutningsavtal","6.Nätavtal"}=Q26,1,0))&gt;0,EDATE(AX26,RANDBETWEEN(0,6)),"")</f>
        <v>44261</v>
      </c>
      <c r="BA26" s="7"/>
      <c r="BB26" s="21">
        <f ca="1">IF(SUM(IF({"5.Anslutningsavtal","6.Nätavtal"}=Q26,1,0))&gt;0,EDATE(AZ26,RANDBETWEEN(0,3)),"")</f>
        <v>44261</v>
      </c>
      <c r="BC26" s="7"/>
      <c r="BD26" s="21">
        <f ca="1" t="shared" si="28"/>
        <v>44292</v>
      </c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/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/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/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/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/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/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/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/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/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/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/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/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/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/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  <c r="XEM26" s="7"/>
      <c r="XEN26" s="7"/>
      <c r="XEO26" s="7"/>
      <c r="XEP26" s="7"/>
      <c r="XEQ26" s="7"/>
      <c r="XER26" s="7"/>
      <c r="XES26" s="7"/>
      <c r="XET26" s="7"/>
      <c r="XEU26" s="7"/>
      <c r="XEV26" s="7"/>
      <c r="XEW26" s="7"/>
      <c r="XEX26" s="7"/>
      <c r="XEY26" s="7"/>
      <c r="XEZ26" s="7"/>
      <c r="XFA26" s="7"/>
      <c r="XFB26" s="7"/>
      <c r="XFC26" s="7"/>
      <c r="XFD26" s="7"/>
    </row>
    <row r="27" s="7" customFormat="1" ht="12.75" customHeight="1" spans="1:56">
      <c r="A27" s="34" t="s">
        <v>65</v>
      </c>
      <c r="B27" s="31">
        <f ca="1" t="shared" si="0"/>
        <v>43340</v>
      </c>
      <c r="C27" s="32">
        <f ca="1" t="shared" si="1"/>
        <v>43833</v>
      </c>
      <c r="D27" s="30" t="str">
        <f t="shared" si="2"/>
        <v>Project 427</v>
      </c>
      <c r="E27" s="30" t="str">
        <f t="shared" si="3"/>
        <v>Company AB 527</v>
      </c>
      <c r="F27" s="30" t="str">
        <f ca="1" t="shared" si="4"/>
        <v>Litslunda</v>
      </c>
      <c r="G27" s="37">
        <f ca="1" t="shared" si="5"/>
        <v>32</v>
      </c>
      <c r="H27" s="38" t="str">
        <f ca="1" t="shared" si="6"/>
        <v>Ja</v>
      </c>
      <c r="I27" s="30" t="str">
        <f ca="1" t="shared" si="7"/>
        <v>Nyanslutning</v>
      </c>
      <c r="J27" s="30" t="str">
        <f ca="1" t="shared" si="8"/>
        <v>Produktion</v>
      </c>
      <c r="K27" s="41">
        <f ca="1" t="shared" si="9"/>
        <v>410</v>
      </c>
      <c r="L27" s="41">
        <f ca="1" t="shared" si="10"/>
        <v>401</v>
      </c>
      <c r="M27" s="44"/>
      <c r="N27" s="30" t="str">
        <f ca="1" t="shared" si="11"/>
        <v>Anders Erikson 27</v>
      </c>
      <c r="O27" s="30" t="str">
        <f ca="1" t="shared" si="12"/>
        <v>Erik Johanson 27</v>
      </c>
      <c r="P27" s="30" t="str">
        <f ca="1" t="shared" si="13"/>
        <v>Sarah Anderson 27</v>
      </c>
      <c r="Q27" s="30" t="str">
        <f ca="1" t="shared" si="14"/>
        <v>1.Anslutningsmöjlighet</v>
      </c>
      <c r="R27" s="45" t="str">
        <f ca="1" t="shared" si="15"/>
        <v/>
      </c>
      <c r="S27" s="45" t="str">
        <f ca="1" t="shared" si="16"/>
        <v>x</v>
      </c>
      <c r="T27" s="45" t="str">
        <f ca="1" t="shared" si="17"/>
        <v/>
      </c>
      <c r="U27" s="13"/>
      <c r="V27" s="34"/>
      <c r="W27" s="49" t="str">
        <f ca="1" t="shared" si="18"/>
        <v>Ansluts till LN 20 kV</v>
      </c>
      <c r="X27" s="50" t="str">
        <f ca="1" t="shared" si="19"/>
        <v>Nej</v>
      </c>
      <c r="Y27" s="63" t="str">
        <f ca="1" t="shared" si="20"/>
        <v/>
      </c>
      <c r="Z27" s="63" t="str">
        <f ca="1" t="shared" si="21"/>
        <v/>
      </c>
      <c r="AA27" s="34"/>
      <c r="AB27" s="64" t="str">
        <f ca="1" t="shared" si="24"/>
        <v/>
      </c>
      <c r="AC27" s="73">
        <f ca="1">INDEX(Anslutningspunkt!$A$2:$A$108,RANDBETWEEN(2,108),1)</f>
        <v>57</v>
      </c>
      <c r="AD27" s="30"/>
      <c r="AE27" s="30" t="str">
        <f ca="1" t="shared" si="22"/>
        <v/>
      </c>
      <c r="AF27" s="34"/>
      <c r="AG27" s="95"/>
      <c r="AH27" s="50" t="str">
        <f ca="1" t="shared" si="23"/>
        <v/>
      </c>
      <c r="AI27" s="96"/>
      <c r="AM27" s="7">
        <f ca="1">VLOOKUP(AC27,Anslutningspunkt!A:B,2,0)+RANDBETWEEN(-10000,10000)</f>
        <v>6014535.672</v>
      </c>
      <c r="AN27" s="7">
        <f ca="1">VLOOKUP(AC27,Anslutningspunkt!A:C,3,0)+RANDBETWEEN(-10000,10000)</f>
        <v>262607.438</v>
      </c>
      <c r="AP27" s="7" t="str">
        <f ca="1" t="shared" si="25"/>
        <v>Nyanslutning</v>
      </c>
      <c r="AQ27" s="7" t="str">
        <f ca="1" t="shared" si="26"/>
        <v>Produktion</v>
      </c>
      <c r="AX27" s="31" t="str">
        <f ca="1" t="shared" si="27"/>
        <v/>
      </c>
      <c r="AZ27" s="31" t="str">
        <f ca="1">IF(SUM(IF({"4.Projekteringsavtal","5.Anslutningsavtal","6.Nätavtal"}=Q27,1,0))&gt;0,EDATE(AX27,RANDBETWEEN(0,6)),"")</f>
        <v/>
      </c>
      <c r="BB27" s="21" t="str">
        <f ca="1">IF(SUM(IF({"5.Anslutningsavtal","6.Nätavtal"}=Q27,1,0))&gt;0,EDATE(AZ27,RANDBETWEEN(0,3)),"")</f>
        <v/>
      </c>
      <c r="BD27" s="21" t="str">
        <f ca="1" t="shared" si="28"/>
        <v/>
      </c>
    </row>
    <row r="28" s="7" customFormat="1" ht="12.75" customHeight="1" spans="1:56">
      <c r="A28" s="34" t="s">
        <v>65</v>
      </c>
      <c r="B28" s="31">
        <f ca="1" t="shared" si="0"/>
        <v>43639</v>
      </c>
      <c r="C28" s="32">
        <f ca="1" t="shared" si="1"/>
        <v>44635</v>
      </c>
      <c r="D28" s="30" t="str">
        <f t="shared" si="2"/>
        <v>Project 428</v>
      </c>
      <c r="E28" s="30" t="str">
        <f t="shared" si="3"/>
        <v>Company AB 528</v>
      </c>
      <c r="F28" s="30" t="str">
        <f ca="1" t="shared" si="4"/>
        <v>Lindesberg</v>
      </c>
      <c r="G28" s="37">
        <f ca="1" t="shared" si="5"/>
        <v>31</v>
      </c>
      <c r="H28" s="38" t="str">
        <f ca="1" t="shared" si="6"/>
        <v/>
      </c>
      <c r="I28" s="30" t="str">
        <f ca="1" t="shared" si="7"/>
        <v>Utökning</v>
      </c>
      <c r="J28" s="30" t="str">
        <f ca="1" t="shared" si="8"/>
        <v>Produktion</v>
      </c>
      <c r="K28" s="41">
        <f ca="1" t="shared" si="9"/>
        <v>520</v>
      </c>
      <c r="L28" s="41">
        <f ca="1" t="shared" si="10"/>
        <v>97</v>
      </c>
      <c r="M28" s="44"/>
      <c r="N28" s="30" t="str">
        <f ca="1" t="shared" si="11"/>
        <v>Lars Johnson 28</v>
      </c>
      <c r="O28" s="30" t="str">
        <f ca="1" t="shared" si="12"/>
        <v>Sarah Anderson 28</v>
      </c>
      <c r="P28" s="30" t="str">
        <f ca="1" t="shared" si="13"/>
        <v>Erik Johanson 28</v>
      </c>
      <c r="Q28" s="30" t="str">
        <f ca="1" t="shared" si="14"/>
        <v>6.Nätavtal</v>
      </c>
      <c r="R28" s="45" t="str">
        <f ca="1" t="shared" si="15"/>
        <v>nej</v>
      </c>
      <c r="S28" s="45" t="str">
        <f ca="1" t="shared" si="16"/>
        <v/>
      </c>
      <c r="T28" s="45" t="str">
        <f ca="1" t="shared" si="17"/>
        <v/>
      </c>
      <c r="U28" s="13"/>
      <c r="V28" s="34"/>
      <c r="W28" s="49" t="str">
        <f ca="1" t="shared" si="18"/>
        <v>Ansluts till LN 20 kV</v>
      </c>
      <c r="X28" s="50" t="str">
        <f ca="1" t="shared" si="19"/>
        <v>Nej</v>
      </c>
      <c r="Y28" s="63" t="str">
        <f ca="1" t="shared" si="20"/>
        <v/>
      </c>
      <c r="Z28" s="63" t="str">
        <f ca="1" t="shared" si="21"/>
        <v/>
      </c>
      <c r="AA28" s="34"/>
      <c r="AB28" s="64" t="str">
        <f ca="1" t="shared" si="24"/>
        <v/>
      </c>
      <c r="AC28" s="73">
        <f ca="1">INDEX(Anslutningspunkt!$A$2:$A$108,RANDBETWEEN(2,108),1)</f>
        <v>100</v>
      </c>
      <c r="AD28" s="30"/>
      <c r="AE28" s="30" t="str">
        <f ca="1" t="shared" si="22"/>
        <v>Regionnät</v>
      </c>
      <c r="AF28" s="34"/>
      <c r="AG28" s="95"/>
      <c r="AH28" s="50" t="str">
        <f ca="1" t="shared" si="23"/>
        <v/>
      </c>
      <c r="AI28" s="96"/>
      <c r="AM28" s="7">
        <f ca="1">VLOOKUP(AC28,Anslutningspunkt!A:B,2,0)+RANDBETWEEN(-10000,10000)</f>
        <v>6168907.672</v>
      </c>
      <c r="AN28" s="7">
        <f ca="1">VLOOKUP(AC28,Anslutningspunkt!A:C,3,0)+RANDBETWEEN(-10000,10000)</f>
        <v>398452.438</v>
      </c>
      <c r="AP28" s="7" t="str">
        <f ca="1" t="shared" si="25"/>
        <v>Utökning</v>
      </c>
      <c r="AQ28" s="7" t="str">
        <f ca="1" t="shared" si="26"/>
        <v>Produktion</v>
      </c>
      <c r="AX28" s="31">
        <f ca="1" t="shared" si="27"/>
        <v>44188.90679766</v>
      </c>
      <c r="AZ28" s="31">
        <f ca="1">IF(SUM(IF({"4.Projekteringsavtal","5.Anslutningsavtal","6.Nätavtal"}=Q28,1,0))&gt;0,EDATE(AX28,RANDBETWEEN(0,6)),"")</f>
        <v>44370</v>
      </c>
      <c r="BB28" s="21">
        <f ca="1">IF(SUM(IF({"5.Anslutningsavtal","6.Nätavtal"}=Q28,1,0))&gt;0,EDATE(AZ28,RANDBETWEEN(0,3)),"")</f>
        <v>44370</v>
      </c>
      <c r="BD28" s="21">
        <f ca="1" t="shared" si="28"/>
        <v>44431</v>
      </c>
    </row>
    <row r="29" s="7" customFormat="1" ht="12.75" customHeight="1" spans="1:56">
      <c r="A29" s="34" t="s">
        <v>65</v>
      </c>
      <c r="B29" s="31">
        <f ca="1" t="shared" si="0"/>
        <v>44416</v>
      </c>
      <c r="C29" s="32">
        <f ca="1" t="shared" si="1"/>
        <v>44944</v>
      </c>
      <c r="D29" s="30" t="str">
        <f t="shared" si="2"/>
        <v>Project 429</v>
      </c>
      <c r="E29" s="30" t="str">
        <f t="shared" si="3"/>
        <v>Company AB 529</v>
      </c>
      <c r="F29" s="30" t="str">
        <f ca="1" t="shared" si="4"/>
        <v>Upplands Väsby</v>
      </c>
      <c r="G29" s="37">
        <f ca="1" t="shared" si="5"/>
        <v>33</v>
      </c>
      <c r="H29" s="38" t="str">
        <f ca="1" t="shared" si="6"/>
        <v>Ja</v>
      </c>
      <c r="I29" s="30" t="str">
        <f ca="1" t="shared" si="7"/>
        <v>Nyanslutning</v>
      </c>
      <c r="J29" s="30" t="str">
        <f ca="1" t="shared" si="8"/>
        <v>Konsumtion</v>
      </c>
      <c r="K29" s="41">
        <f ca="1" t="shared" si="9"/>
        <v>370</v>
      </c>
      <c r="L29" s="41">
        <f ca="1" t="shared" si="10"/>
        <v>259</v>
      </c>
      <c r="M29" s="44"/>
      <c r="N29" s="30" t="str">
        <f ca="1" t="shared" si="11"/>
        <v>Anders Erikson 29</v>
      </c>
      <c r="O29" s="30" t="str">
        <f ca="1" t="shared" si="12"/>
        <v>Erik Johanson 29</v>
      </c>
      <c r="P29" s="30" t="str">
        <f ca="1" t="shared" si="13"/>
        <v>Anders Erikson 29</v>
      </c>
      <c r="Q29" s="30" t="str">
        <f ca="1" t="shared" si="14"/>
        <v>6.Nätavtal</v>
      </c>
      <c r="R29" s="45" t="str">
        <f ca="1" t="shared" si="15"/>
        <v>n</v>
      </c>
      <c r="S29" s="45" t="str">
        <f ca="1" t="shared" si="16"/>
        <v/>
      </c>
      <c r="T29" s="45" t="str">
        <f ca="1" t="shared" si="17"/>
        <v/>
      </c>
      <c r="U29" s="13"/>
      <c r="V29" s="34"/>
      <c r="W29" s="49" t="str">
        <f ca="1" t="shared" si="18"/>
        <v/>
      </c>
      <c r="X29" s="50" t="str">
        <f ca="1" t="shared" si="19"/>
        <v>Ja</v>
      </c>
      <c r="Y29" s="63">
        <f ca="1" t="shared" si="20"/>
        <v>45164</v>
      </c>
      <c r="Z29" s="63">
        <f ca="1" t="shared" si="21"/>
        <v>45010</v>
      </c>
      <c r="AA29" s="34"/>
      <c r="AB29" s="64" t="str">
        <f ca="1" t="shared" si="24"/>
        <v/>
      </c>
      <c r="AC29" s="73">
        <f ca="1">INDEX(Anslutningspunkt!$A$2:$A$108,RANDBETWEEN(2,108),1)</f>
        <v>41</v>
      </c>
      <c r="AD29" s="30"/>
      <c r="AE29" s="30" t="str">
        <f ca="1" t="shared" si="22"/>
        <v>Stamnät Regionnät</v>
      </c>
      <c r="AF29" s="34"/>
      <c r="AG29" s="95"/>
      <c r="AH29" s="50" t="str">
        <f ca="1" t="shared" si="23"/>
        <v/>
      </c>
      <c r="AI29" s="96"/>
      <c r="AM29" s="7">
        <f ca="1">VLOOKUP(AC29,Anslutningspunkt!A:B,2,0)+RANDBETWEEN(-10000,10000)</f>
        <v>6124900.672</v>
      </c>
      <c r="AN29" s="7">
        <f ca="1">VLOOKUP(AC29,Anslutningspunkt!A:C,3,0)+RANDBETWEEN(-10000,10000)</f>
        <v>354327.438</v>
      </c>
      <c r="AP29" s="7" t="str">
        <f ca="1" t="shared" si="25"/>
        <v>Nyanslutning</v>
      </c>
      <c r="AQ29" s="7" t="str">
        <f ca="1" t="shared" si="26"/>
        <v>Konsumtion</v>
      </c>
      <c r="AX29" s="31">
        <f ca="1" t="shared" si="27"/>
        <v>44428.3927312214</v>
      </c>
      <c r="AZ29" s="31">
        <f ca="1">IF(SUM(IF({"4.Projekteringsavtal","5.Anslutningsavtal","6.Nätavtal"}=Q29,1,0))&gt;0,EDATE(AX29,RANDBETWEEN(0,6)),"")</f>
        <v>44459</v>
      </c>
      <c r="BB29" s="21">
        <f ca="1">IF(SUM(IF({"5.Anslutningsavtal","6.Nätavtal"}=Q29,1,0))&gt;0,EDATE(AZ29,RANDBETWEEN(0,3)),"")</f>
        <v>44550</v>
      </c>
      <c r="BD29" s="21">
        <f ca="1" t="shared" si="28"/>
        <v>44640</v>
      </c>
    </row>
    <row r="30" s="7" customFormat="1" ht="12.75" customHeight="1" spans="1:56">
      <c r="A30" s="34" t="s">
        <v>65</v>
      </c>
      <c r="B30" s="31">
        <f ca="1" t="shared" si="0"/>
        <v>43811</v>
      </c>
      <c r="C30" s="32">
        <f ca="1" t="shared" si="1"/>
        <v>44450</v>
      </c>
      <c r="D30" s="30" t="str">
        <f t="shared" si="2"/>
        <v>Project 430</v>
      </c>
      <c r="E30" s="30" t="str">
        <f t="shared" si="3"/>
        <v>Company AB 530</v>
      </c>
      <c r="F30" s="30" t="str">
        <f ca="1" t="shared" si="4"/>
        <v>Täby</v>
      </c>
      <c r="G30" s="37">
        <f ca="1" t="shared" si="5"/>
        <v>33</v>
      </c>
      <c r="H30" s="38" t="str">
        <f ca="1" t="shared" si="6"/>
        <v>Nej</v>
      </c>
      <c r="I30" s="30" t="str">
        <f ca="1" t="shared" si="7"/>
        <v>Flytt</v>
      </c>
      <c r="J30" s="30" t="str">
        <f ca="1" t="shared" si="8"/>
        <v>Produktion</v>
      </c>
      <c r="K30" s="41">
        <f ca="1" t="shared" si="9"/>
        <v>200</v>
      </c>
      <c r="L30" s="41">
        <f ca="1" t="shared" si="10"/>
        <v>189</v>
      </c>
      <c r="M30" s="44"/>
      <c r="N30" s="30" t="str">
        <f ca="1" t="shared" si="11"/>
        <v>Sarah Anderson 30</v>
      </c>
      <c r="O30" s="30" t="str">
        <f ca="1" t="shared" si="12"/>
        <v>Sarah Anderson 30</v>
      </c>
      <c r="P30" s="30" t="str">
        <f ca="1" t="shared" si="13"/>
        <v>Erik Johanson 30</v>
      </c>
      <c r="Q30" s="30" t="str">
        <f ca="1" t="shared" si="14"/>
        <v>4.Projekteringsavtal</v>
      </c>
      <c r="R30" s="45" t="str">
        <f ca="1" t="shared" si="15"/>
        <v>N/A</v>
      </c>
      <c r="S30" s="45" t="str">
        <f ca="1" t="shared" si="16"/>
        <v/>
      </c>
      <c r="T30" s="45" t="str">
        <f ca="1" t="shared" si="17"/>
        <v/>
      </c>
      <c r="U30" s="13"/>
      <c r="V30" s="34"/>
      <c r="W30" s="49" t="str">
        <f ca="1" t="shared" si="18"/>
        <v>Reservationsavtal ska tecknas</v>
      </c>
      <c r="X30" s="50" t="str">
        <f ca="1" t="shared" si="19"/>
        <v>Ja</v>
      </c>
      <c r="Y30" s="63">
        <f ca="1" t="shared" si="20"/>
        <v>45107</v>
      </c>
      <c r="Z30" s="63">
        <f ca="1" t="shared" si="21"/>
        <v>44787</v>
      </c>
      <c r="AA30" s="34"/>
      <c r="AB30" s="64" t="str">
        <f ca="1" t="shared" si="24"/>
        <v/>
      </c>
      <c r="AC30" s="73">
        <f ca="1">INDEX(Anslutningspunkt!$A$2:$A$108,RANDBETWEEN(2,108),1)</f>
        <v>40</v>
      </c>
      <c r="AD30" s="30"/>
      <c r="AE30" s="30" t="str">
        <f ca="1" t="shared" si="22"/>
        <v>Regionnät</v>
      </c>
      <c r="AF30" s="34"/>
      <c r="AG30" s="95"/>
      <c r="AH30" s="50" t="str">
        <f ca="1" t="shared" si="23"/>
        <v/>
      </c>
      <c r="AI30" s="96"/>
      <c r="AM30" s="7">
        <f ca="1">VLOOKUP(AC30,Anslutningspunkt!A:B,2,0)+RANDBETWEEN(-10000,10000)</f>
        <v>6153981.672</v>
      </c>
      <c r="AN30" s="7">
        <f ca="1">VLOOKUP(AC30,Anslutningspunkt!A:C,3,0)+RANDBETWEEN(-10000,10000)</f>
        <v>352762.438</v>
      </c>
      <c r="AP30" s="7" t="str">
        <f ca="1" t="shared" si="25"/>
        <v>Flytt</v>
      </c>
      <c r="AQ30" s="7" t="str">
        <f ca="1" t="shared" si="26"/>
        <v>Produktion</v>
      </c>
      <c r="AX30" s="31">
        <f ca="1" t="shared" si="27"/>
        <v>44206.6396496137</v>
      </c>
      <c r="AZ30" s="31">
        <f ca="1">IF(SUM(IF({"4.Projekteringsavtal","5.Anslutningsavtal","6.Nätavtal"}=Q30,1,0))&gt;0,EDATE(AX30,RANDBETWEEN(0,6)),"")</f>
        <v>44326</v>
      </c>
      <c r="BB30" s="21" t="str">
        <f ca="1">IF(SUM(IF({"5.Anslutningsavtal","6.Nätavtal"}=Q30,1,0))&gt;0,EDATE(AZ30,RANDBETWEEN(0,3)),"")</f>
        <v/>
      </c>
      <c r="BD30" s="21" t="str">
        <f ca="1" t="shared" si="28"/>
        <v/>
      </c>
    </row>
    <row r="31" s="7" customFormat="1" ht="12.75" customHeight="1" spans="1:56">
      <c r="A31" s="34" t="s">
        <v>65</v>
      </c>
      <c r="B31" s="31">
        <f ca="1" t="shared" si="0"/>
        <v>44213</v>
      </c>
      <c r="C31" s="32">
        <f ca="1" t="shared" si="1"/>
        <v>45250</v>
      </c>
      <c r="D31" s="30" t="str">
        <f t="shared" si="2"/>
        <v>Project 431</v>
      </c>
      <c r="E31" s="30" t="str">
        <f t="shared" si="3"/>
        <v>Company AB 531</v>
      </c>
      <c r="F31" s="30" t="str">
        <f ca="1" t="shared" si="4"/>
        <v>Norberg</v>
      </c>
      <c r="G31" s="37">
        <f ca="1" t="shared" si="5"/>
        <v>30</v>
      </c>
      <c r="H31" s="38" t="str">
        <f ca="1" t="shared" si="6"/>
        <v>Nej</v>
      </c>
      <c r="I31" s="30" t="str">
        <f ca="1" t="shared" si="7"/>
        <v>Nyanslutning</v>
      </c>
      <c r="J31" s="30" t="str">
        <f ca="1" t="shared" si="8"/>
        <v>Produktion</v>
      </c>
      <c r="K31" s="41">
        <f ca="1" t="shared" si="9"/>
        <v>190</v>
      </c>
      <c r="L31" s="41">
        <f ca="1" t="shared" si="10"/>
        <v>103</v>
      </c>
      <c r="M31" s="44"/>
      <c r="N31" s="30" t="str">
        <f ca="1" t="shared" si="11"/>
        <v>Sarah Anderson 31</v>
      </c>
      <c r="O31" s="30" t="str">
        <f ca="1" t="shared" si="12"/>
        <v>Anders Erikson 31</v>
      </c>
      <c r="P31" s="30" t="str">
        <f ca="1" t="shared" si="13"/>
        <v>Anders Erikson 31</v>
      </c>
      <c r="Q31" s="30" t="str">
        <f ca="1" t="shared" si="14"/>
        <v>6.Nätavtal</v>
      </c>
      <c r="R31" s="45" t="str">
        <f ca="1" t="shared" si="15"/>
        <v>N/A</v>
      </c>
      <c r="S31" s="45" t="str">
        <f ca="1" t="shared" si="16"/>
        <v/>
      </c>
      <c r="T31" s="45" t="str">
        <f ca="1" t="shared" si="17"/>
        <v/>
      </c>
      <c r="U31" s="13"/>
      <c r="V31" s="34"/>
      <c r="W31" s="49" t="str">
        <f ca="1" t="shared" si="18"/>
        <v/>
      </c>
      <c r="X31" s="50" t="str">
        <f ca="1" t="shared" si="19"/>
        <v>Ja</v>
      </c>
      <c r="Y31" s="63">
        <f ca="1" t="shared" si="20"/>
        <v>45459</v>
      </c>
      <c r="Z31" s="63">
        <f ca="1" t="shared" si="21"/>
        <v>45319</v>
      </c>
      <c r="AA31" s="34"/>
      <c r="AB31" s="64" t="str">
        <f ca="1" t="shared" si="24"/>
        <v/>
      </c>
      <c r="AC31" s="73">
        <f ca="1">INDEX(Anslutningspunkt!$A$2:$A$108,RANDBETWEEN(2,108),1)</f>
        <v>53</v>
      </c>
      <c r="AD31" s="30"/>
      <c r="AE31" s="30" t="str">
        <f ca="1" t="shared" si="22"/>
        <v>Regionnät</v>
      </c>
      <c r="AF31" s="34"/>
      <c r="AG31" s="95"/>
      <c r="AH31" s="50" t="str">
        <f ca="1" t="shared" si="23"/>
        <v/>
      </c>
      <c r="AI31" s="96"/>
      <c r="AM31" s="7">
        <f ca="1">VLOOKUP(AC31,Anslutningspunkt!A:B,2,0)+RANDBETWEEN(-10000,10000)</f>
        <v>6183921.672</v>
      </c>
      <c r="AN31" s="7">
        <f ca="1">VLOOKUP(AC31,Anslutningspunkt!A:C,3,0)+RANDBETWEEN(-10000,10000)</f>
        <v>398819.438</v>
      </c>
      <c r="AP31" s="7" t="str">
        <f ca="1" t="shared" si="25"/>
        <v>Nyanslutning</v>
      </c>
      <c r="AQ31" s="7" t="str">
        <f ca="1" t="shared" si="26"/>
        <v>Produktion</v>
      </c>
      <c r="AX31" s="31">
        <f ca="1" t="shared" si="27"/>
        <v>44432.9678475086</v>
      </c>
      <c r="AZ31" s="31">
        <f ca="1">IF(SUM(IF({"4.Projekteringsavtal","5.Anslutningsavtal","6.Nätavtal"}=Q31,1,0))&gt;0,EDATE(AX31,RANDBETWEEN(0,6)),"")</f>
        <v>44493</v>
      </c>
      <c r="BB31" s="21">
        <f ca="1">IF(SUM(IF({"5.Anslutningsavtal","6.Nätavtal"}=Q31,1,0))&gt;0,EDATE(AZ31,RANDBETWEEN(0,3)),"")</f>
        <v>44585</v>
      </c>
      <c r="BD31" s="21">
        <f ca="1" t="shared" si="28"/>
        <v>44616</v>
      </c>
    </row>
    <row r="32" s="7" customFormat="1" ht="12.75" customHeight="1" spans="1:56">
      <c r="A32" s="34" t="s">
        <v>65</v>
      </c>
      <c r="B32" s="31">
        <f ca="1" t="shared" si="0"/>
        <v>43322</v>
      </c>
      <c r="C32" s="32">
        <f ca="1" t="shared" si="1"/>
        <v>45015</v>
      </c>
      <c r="D32" s="30" t="str">
        <f t="shared" si="2"/>
        <v>Project 432</v>
      </c>
      <c r="E32" s="30" t="str">
        <f t="shared" si="3"/>
        <v>Company AB 532</v>
      </c>
      <c r="F32" s="30" t="str">
        <f ca="1" t="shared" si="4"/>
        <v>Arboga</v>
      </c>
      <c r="G32" s="37">
        <f ca="1" t="shared" si="5"/>
        <v>34</v>
      </c>
      <c r="H32" s="38" t="str">
        <f ca="1" t="shared" si="6"/>
        <v>Nej</v>
      </c>
      <c r="I32" s="30" t="str">
        <f ca="1" t="shared" si="7"/>
        <v>Nyanslutning</v>
      </c>
      <c r="J32" s="30" t="str">
        <f ca="1" t="shared" si="8"/>
        <v>Produktion</v>
      </c>
      <c r="K32" s="41">
        <f ca="1" t="shared" si="9"/>
        <v>550</v>
      </c>
      <c r="L32" s="41">
        <f ca="1" t="shared" si="10"/>
        <v>243</v>
      </c>
      <c r="M32" s="44"/>
      <c r="N32" s="30" t="str">
        <f ca="1" t="shared" si="11"/>
        <v>Lars Johnson 32</v>
      </c>
      <c r="O32" s="30" t="str">
        <f ca="1" t="shared" si="12"/>
        <v>Sarah Anderson 32</v>
      </c>
      <c r="P32" s="30" t="str">
        <f ca="1" t="shared" si="13"/>
        <v>Lars Johnson 32</v>
      </c>
      <c r="Q32" s="30" t="str">
        <f ca="1" t="shared" si="14"/>
        <v>1.Anslutningsmöjlighet</v>
      </c>
      <c r="R32" s="45" t="str">
        <f ca="1" t="shared" si="15"/>
        <v/>
      </c>
      <c r="S32" s="45" t="str">
        <f ca="1" t="shared" si="16"/>
        <v/>
      </c>
      <c r="T32" s="45" t="str">
        <f ca="1" t="shared" si="17"/>
        <v/>
      </c>
      <c r="U32" s="13"/>
      <c r="V32" s="34"/>
      <c r="W32" s="49" t="str">
        <f ca="1" t="shared" si="18"/>
        <v/>
      </c>
      <c r="X32" s="50" t="str">
        <f ca="1" t="shared" si="19"/>
        <v>Ja</v>
      </c>
      <c r="Y32" s="63">
        <f ca="1" t="shared" si="20"/>
        <v>45486</v>
      </c>
      <c r="Z32" s="63">
        <f ca="1" t="shared" si="21"/>
        <v>45413</v>
      </c>
      <c r="AA32" s="34"/>
      <c r="AB32" s="64" t="str">
        <f ca="1" t="shared" si="24"/>
        <v/>
      </c>
      <c r="AC32" s="73">
        <f ca="1">INDEX(Anslutningspunkt!$A$2:$A$108,RANDBETWEEN(2,108),1)</f>
        <v>95</v>
      </c>
      <c r="AD32" s="30"/>
      <c r="AE32" s="30" t="str">
        <f ca="1" t="shared" si="22"/>
        <v>Stamnät</v>
      </c>
      <c r="AF32" s="34"/>
      <c r="AG32" s="95"/>
      <c r="AH32" s="50" t="str">
        <f ca="1" t="shared" si="23"/>
        <v>Ja</v>
      </c>
      <c r="AI32" s="96"/>
      <c r="AM32" s="7">
        <f ca="1">VLOOKUP(AC32,Anslutningspunkt!A:B,2,0)+RANDBETWEEN(-10000,10000)</f>
        <v>6157740.672</v>
      </c>
      <c r="AN32" s="7">
        <f ca="1">VLOOKUP(AC32,Anslutningspunkt!A:C,3,0)+RANDBETWEEN(-10000,10000)</f>
        <v>388213.438</v>
      </c>
      <c r="AP32" s="7" t="str">
        <f ca="1" t="shared" si="25"/>
        <v>Nyanslutning</v>
      </c>
      <c r="AQ32" s="7" t="str">
        <f ca="1" t="shared" si="26"/>
        <v>Produktion</v>
      </c>
      <c r="AX32" s="31" t="str">
        <f ca="1" t="shared" si="27"/>
        <v/>
      </c>
      <c r="AZ32" s="31" t="str">
        <f ca="1">IF(SUM(IF({"4.Projekteringsavtal","5.Anslutningsavtal","6.Nätavtal"}=Q32,1,0))&gt;0,EDATE(AX32,RANDBETWEEN(0,6)),"")</f>
        <v/>
      </c>
      <c r="BB32" s="21" t="str">
        <f ca="1">IF(SUM(IF({"5.Anslutningsavtal","6.Nätavtal"}=Q32,1,0))&gt;0,EDATE(AZ32,RANDBETWEEN(0,3)),"")</f>
        <v/>
      </c>
      <c r="BD32" s="21" t="str">
        <f ca="1" t="shared" si="28"/>
        <v/>
      </c>
    </row>
    <row r="33" s="7" customFormat="1" ht="12.75" customHeight="1" spans="1:56">
      <c r="A33" s="34" t="s">
        <v>65</v>
      </c>
      <c r="B33" s="31">
        <f ca="1" t="shared" si="0"/>
        <v>44343</v>
      </c>
      <c r="C33" s="32">
        <f ca="1" t="shared" si="1"/>
        <v>45293</v>
      </c>
      <c r="D33" s="30" t="str">
        <f t="shared" si="2"/>
        <v>Project 433</v>
      </c>
      <c r="E33" s="30" t="str">
        <f t="shared" si="3"/>
        <v>Company AB 533</v>
      </c>
      <c r="F33" s="30" t="str">
        <f ca="1" t="shared" si="4"/>
        <v>Arboga</v>
      </c>
      <c r="G33" s="37">
        <f ca="1" t="shared" si="5"/>
        <v>30</v>
      </c>
      <c r="H33" s="38" t="str">
        <f ca="1" t="shared" si="6"/>
        <v>Ja</v>
      </c>
      <c r="I33" s="30" t="str">
        <f ca="1" t="shared" si="7"/>
        <v>Nyanslutning</v>
      </c>
      <c r="J33" s="30" t="str">
        <f ca="1" t="shared" si="8"/>
        <v>Konsumtion</v>
      </c>
      <c r="K33" s="41">
        <f ca="1" t="shared" si="9"/>
        <v>70</v>
      </c>
      <c r="L33" s="41">
        <f ca="1" t="shared" si="10"/>
        <v>36</v>
      </c>
      <c r="M33" s="44"/>
      <c r="N33" s="30" t="str">
        <f ca="1" t="shared" si="11"/>
        <v>Lars Johnson 33</v>
      </c>
      <c r="O33" s="30" t="str">
        <f ca="1" t="shared" si="12"/>
        <v>Lars Johnson 33</v>
      </c>
      <c r="P33" s="30" t="str">
        <f ca="1" t="shared" si="13"/>
        <v>Erik Johanson 33</v>
      </c>
      <c r="Q33" s="30" t="str">
        <f ca="1" t="shared" si="14"/>
        <v>4.Projekteringsavtal</v>
      </c>
      <c r="R33" s="45" t="str">
        <f ca="1" t="shared" si="15"/>
        <v/>
      </c>
      <c r="S33" s="45" t="str">
        <f ca="1" t="shared" si="16"/>
        <v/>
      </c>
      <c r="T33" s="45" t="str">
        <f ca="1" t="shared" si="17"/>
        <v/>
      </c>
      <c r="U33" s="13"/>
      <c r="V33" s="34"/>
      <c r="W33" s="49" t="str">
        <f ca="1" t="shared" si="18"/>
        <v/>
      </c>
      <c r="X33" s="50" t="str">
        <f ca="1" t="shared" si="19"/>
        <v>Ja</v>
      </c>
      <c r="Y33" s="63">
        <f ca="1" t="shared" si="20"/>
        <v>45561</v>
      </c>
      <c r="Z33" s="63">
        <f ca="1" t="shared" si="21"/>
        <v>45458</v>
      </c>
      <c r="AA33" s="34"/>
      <c r="AB33" s="64" t="str">
        <f ca="1" t="shared" si="24"/>
        <v/>
      </c>
      <c r="AC33" s="73">
        <f ca="1">INDEX(Anslutningspunkt!$A$2:$A$108,RANDBETWEEN(2,108),1)</f>
        <v>54</v>
      </c>
      <c r="AD33" s="30"/>
      <c r="AE33" s="30" t="str">
        <f ca="1" t="shared" si="22"/>
        <v>Stamnät Regionnät</v>
      </c>
      <c r="AF33" s="34"/>
      <c r="AG33" s="95"/>
      <c r="AH33" s="50" t="str">
        <f ca="1" t="shared" si="23"/>
        <v/>
      </c>
      <c r="AI33" s="96"/>
      <c r="AM33" s="7">
        <f ca="1">VLOOKUP(AC33,Anslutningspunkt!A:B,2,0)+RANDBETWEEN(-10000,10000)</f>
        <v>6122596.672</v>
      </c>
      <c r="AN33" s="7">
        <f ca="1">VLOOKUP(AC33,Anslutningspunkt!A:C,3,0)+RANDBETWEEN(-10000,10000)</f>
        <v>445252.438</v>
      </c>
      <c r="AP33" s="7" t="str">
        <f ca="1" t="shared" si="25"/>
        <v>Nyanslutning</v>
      </c>
      <c r="AQ33" s="7" t="str">
        <f ca="1" t="shared" si="26"/>
        <v>Konsumtion</v>
      </c>
      <c r="AX33" s="31">
        <f ca="1" t="shared" si="27"/>
        <v>44595.9678984717</v>
      </c>
      <c r="AZ33" s="31">
        <f ca="1">IF(SUM(IF({"4.Projekteringsavtal","5.Anslutningsavtal","6.Nätavtal"}=Q33,1,0))&gt;0,EDATE(AX33,RANDBETWEEN(0,6)),"")</f>
        <v>44776</v>
      </c>
      <c r="BB33" s="21" t="str">
        <f ca="1">IF(SUM(IF({"5.Anslutningsavtal","6.Nätavtal"}=Q33,1,0))&gt;0,EDATE(AZ33,RANDBETWEEN(0,3)),"")</f>
        <v/>
      </c>
      <c r="BD33" s="21" t="str">
        <f ca="1" t="shared" si="28"/>
        <v/>
      </c>
    </row>
    <row r="34" s="7" customFormat="1" ht="12.75" customHeight="1" spans="1:56">
      <c r="A34" s="34" t="s">
        <v>65</v>
      </c>
      <c r="B34" s="31">
        <f ca="1" t="shared" si="0"/>
        <v>44406</v>
      </c>
      <c r="C34" s="32">
        <f ca="1" t="shared" si="1"/>
        <v>44432</v>
      </c>
      <c r="D34" s="30" t="str">
        <f t="shared" si="2"/>
        <v>Project 434</v>
      </c>
      <c r="E34" s="30" t="str">
        <f t="shared" si="3"/>
        <v>Company AB 534</v>
      </c>
      <c r="F34" s="30" t="str">
        <f ca="1" t="shared" si="4"/>
        <v>Avesta</v>
      </c>
      <c r="G34" s="37">
        <f ca="1" t="shared" si="5"/>
        <v>36</v>
      </c>
      <c r="H34" s="38" t="str">
        <f ca="1" t="shared" si="6"/>
        <v>Nej</v>
      </c>
      <c r="I34" s="30" t="str">
        <f ca="1" t="shared" si="7"/>
        <v>Utökning</v>
      </c>
      <c r="J34" s="30" t="str">
        <f ca="1" t="shared" si="8"/>
        <v>Produktion</v>
      </c>
      <c r="K34" s="41">
        <f ca="1" t="shared" si="9"/>
        <v>530</v>
      </c>
      <c r="L34" s="41">
        <f ca="1" t="shared" si="10"/>
        <v>324</v>
      </c>
      <c r="M34" s="44"/>
      <c r="N34" s="30" t="str">
        <f ca="1" t="shared" si="11"/>
        <v>Lars Johnson 34</v>
      </c>
      <c r="O34" s="30" t="str">
        <f ca="1" t="shared" si="12"/>
        <v>Sarah Anderson 34</v>
      </c>
      <c r="P34" s="30" t="str">
        <f ca="1" t="shared" si="13"/>
        <v>Anders Erikson 34</v>
      </c>
      <c r="Q34" s="30" t="str">
        <f ca="1" t="shared" si="14"/>
        <v>5.Anslutningsavtal</v>
      </c>
      <c r="R34" s="45" t="str">
        <f ca="1" t="shared" si="15"/>
        <v>N/A</v>
      </c>
      <c r="S34" s="45" t="str">
        <f ca="1" t="shared" si="16"/>
        <v/>
      </c>
      <c r="T34" s="45" t="str">
        <f ca="1" t="shared" si="17"/>
        <v/>
      </c>
      <c r="U34" s="13"/>
      <c r="V34" s="34"/>
      <c r="W34" s="49" t="str">
        <f ca="1" t="shared" si="18"/>
        <v/>
      </c>
      <c r="X34" s="50" t="str">
        <f ca="1" t="shared" si="19"/>
        <v>Ja</v>
      </c>
      <c r="Y34" s="63">
        <f ca="1" t="shared" si="20"/>
        <v>45226</v>
      </c>
      <c r="Z34" s="63">
        <f ca="1" t="shared" si="21"/>
        <v>45142</v>
      </c>
      <c r="AA34" s="34"/>
      <c r="AB34" s="64" t="str">
        <f ca="1" t="shared" si="24"/>
        <v/>
      </c>
      <c r="AC34" s="73">
        <f ca="1">INDEX(Anslutningspunkt!$A$2:$A$108,RANDBETWEEN(2,108),1)</f>
        <v>12</v>
      </c>
      <c r="AD34" s="30"/>
      <c r="AE34" s="30" t="str">
        <f ca="1" t="shared" si="22"/>
        <v>Stamnät</v>
      </c>
      <c r="AF34" s="34"/>
      <c r="AG34" s="95"/>
      <c r="AH34" s="50" t="str">
        <f ca="1" t="shared" si="23"/>
        <v>Ja</v>
      </c>
      <c r="AI34" s="96"/>
      <c r="AM34" s="7">
        <f ca="1">VLOOKUP(AC34,Anslutningspunkt!A:B,2,0)+RANDBETWEEN(-10000,10000)</f>
        <v>6122104.672</v>
      </c>
      <c r="AN34" s="7">
        <f ca="1">VLOOKUP(AC34,Anslutningspunkt!A:C,3,0)+RANDBETWEEN(-10000,10000)</f>
        <v>390376.438</v>
      </c>
      <c r="AP34" s="7" t="str">
        <f ca="1" t="shared" si="25"/>
        <v>Utökning</v>
      </c>
      <c r="AQ34" s="7" t="str">
        <f ca="1" t="shared" si="26"/>
        <v>Produktion</v>
      </c>
      <c r="AX34" s="31">
        <f ca="1" t="shared" si="27"/>
        <v>44457.8891149278</v>
      </c>
      <c r="AZ34" s="31">
        <f ca="1">IF(SUM(IF({"4.Projekteringsavtal","5.Anslutningsavtal","6.Nätavtal"}=Q34,1,0))&gt;0,EDATE(AX34,RANDBETWEEN(0,6)),"")</f>
        <v>44548</v>
      </c>
      <c r="BB34" s="21">
        <f ca="1">IF(SUM(IF({"5.Anslutningsavtal","6.Nätavtal"}=Q34,1,0))&gt;0,EDATE(AZ34,RANDBETWEEN(0,3)),"")</f>
        <v>44548</v>
      </c>
      <c r="BD34" s="21" t="str">
        <f ca="1" t="shared" si="28"/>
        <v/>
      </c>
    </row>
    <row r="35" s="8" customFormat="1" ht="12.75" customHeight="1" spans="1:16384">
      <c r="A35" s="34" t="s">
        <v>65</v>
      </c>
      <c r="B35" s="31">
        <f ca="1" t="shared" si="0"/>
        <v>44719</v>
      </c>
      <c r="C35" s="32">
        <f ca="1" t="shared" si="1"/>
        <v>44954</v>
      </c>
      <c r="D35" s="30" t="str">
        <f t="shared" si="2"/>
        <v>Project 435</v>
      </c>
      <c r="E35" s="30" t="str">
        <f t="shared" si="3"/>
        <v>Company AB 535</v>
      </c>
      <c r="F35" s="30" t="str">
        <f ca="1" t="shared" si="4"/>
        <v>Upplands Bro</v>
      </c>
      <c r="G35" s="37">
        <f ca="1" t="shared" si="5"/>
        <v>35</v>
      </c>
      <c r="H35" s="38" t="str">
        <f ca="1" t="shared" si="6"/>
        <v>Nej</v>
      </c>
      <c r="I35" s="30" t="str">
        <f ca="1" t="shared" si="7"/>
        <v>Utökning</v>
      </c>
      <c r="J35" s="30" t="str">
        <f ca="1" t="shared" si="8"/>
        <v>Produktion</v>
      </c>
      <c r="K35" s="41">
        <f ca="1" t="shared" si="9"/>
        <v>460</v>
      </c>
      <c r="L35" s="41">
        <f ca="1" t="shared" si="10"/>
        <v>278</v>
      </c>
      <c r="M35" s="44"/>
      <c r="N35" s="30" t="str">
        <f ca="1" t="shared" si="11"/>
        <v>Anders Erikson 35</v>
      </c>
      <c r="O35" s="30" t="str">
        <f ca="1" t="shared" si="12"/>
        <v>Sarah Anderson 35</v>
      </c>
      <c r="P35" s="30" t="str">
        <f ca="1" t="shared" si="13"/>
        <v>Lars Johnson 35</v>
      </c>
      <c r="Q35" s="30" t="str">
        <f ca="1" t="shared" si="14"/>
        <v>6.Nätavtal</v>
      </c>
      <c r="R35" s="45" t="str">
        <f ca="1" t="shared" si="15"/>
        <v>Ja</v>
      </c>
      <c r="S35" s="45" t="str">
        <f ca="1" t="shared" si="16"/>
        <v>x</v>
      </c>
      <c r="T35" s="45" t="str">
        <f ca="1" t="shared" si="17"/>
        <v/>
      </c>
      <c r="U35" s="13"/>
      <c r="V35" s="34"/>
      <c r="W35" s="49" t="str">
        <f ca="1" t="shared" si="18"/>
        <v/>
      </c>
      <c r="X35" s="50" t="str">
        <f ca="1" t="shared" si="19"/>
        <v>Nej</v>
      </c>
      <c r="Y35" s="63" t="str">
        <f ca="1" t="shared" si="20"/>
        <v/>
      </c>
      <c r="Z35" s="63" t="str">
        <f ca="1" t="shared" si="21"/>
        <v/>
      </c>
      <c r="AA35" s="34"/>
      <c r="AB35" s="64" t="str">
        <f ca="1" t="shared" si="24"/>
        <v/>
      </c>
      <c r="AC35" s="73">
        <f ca="1">INDEX(Anslutningspunkt!$A$2:$A$108,RANDBETWEEN(2,108),1)</f>
        <v>18</v>
      </c>
      <c r="AD35" s="30"/>
      <c r="AE35" s="30" t="str">
        <f ca="1" t="shared" si="22"/>
        <v>Stamnät</v>
      </c>
      <c r="AF35" s="34"/>
      <c r="AG35" s="95"/>
      <c r="AH35" s="50" t="str">
        <f ca="1" t="shared" si="23"/>
        <v/>
      </c>
      <c r="AI35" s="96"/>
      <c r="AM35" s="7">
        <f ca="1">VLOOKUP(AC35,Anslutningspunkt!A:B,2,0)+RANDBETWEEN(-10000,10000)</f>
        <v>6170351.672</v>
      </c>
      <c r="AN35" s="7">
        <f ca="1">VLOOKUP(AC35,Anslutningspunkt!A:C,3,0)+RANDBETWEEN(-10000,10000)</f>
        <v>320231.438</v>
      </c>
      <c r="AO35" s="7"/>
      <c r="AP35" s="7" t="str">
        <f ca="1" t="shared" si="25"/>
        <v>Utökning</v>
      </c>
      <c r="AQ35" s="7" t="str">
        <f ca="1" t="shared" si="26"/>
        <v>Produktion</v>
      </c>
      <c r="AR35" s="7"/>
      <c r="AS35" s="7"/>
      <c r="AT35" s="7"/>
      <c r="AU35" s="7"/>
      <c r="AV35" s="7"/>
      <c r="AW35" s="7"/>
      <c r="AX35" s="31">
        <f ca="1" t="shared" si="27"/>
        <v>44855.3503494172</v>
      </c>
      <c r="AY35" s="7"/>
      <c r="AZ35" s="31">
        <f ca="1">IF(SUM(IF({"4.Projekteringsavtal","5.Anslutningsavtal","6.Nätavtal"}=Q35,1,0))&gt;0,EDATE(AX35,RANDBETWEEN(0,6)),"")</f>
        <v>44916</v>
      </c>
      <c r="BA35" s="7"/>
      <c r="BB35" s="21">
        <f ca="1">IF(SUM(IF({"5.Anslutningsavtal","6.Nätavtal"}=Q35,1,0))&gt;0,EDATE(AZ35,RANDBETWEEN(0,3)),"")</f>
        <v>44916</v>
      </c>
      <c r="BC35" s="7"/>
      <c r="BD35" s="21">
        <f ca="1" t="shared" si="28"/>
        <v>45006</v>
      </c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NRF35" s="7"/>
      <c r="NRG35" s="7"/>
      <c r="NRH35" s="7"/>
      <c r="NRI35" s="7"/>
      <c r="NRJ35" s="7"/>
      <c r="NRK35" s="7"/>
      <c r="NRL35" s="7"/>
      <c r="NRM35" s="7"/>
      <c r="NRN35" s="7"/>
      <c r="NRO35" s="7"/>
      <c r="NRP35" s="7"/>
      <c r="NRQ35" s="7"/>
      <c r="NRR35" s="7"/>
      <c r="NRS35" s="7"/>
      <c r="NRT35" s="7"/>
      <c r="NRU35" s="7"/>
      <c r="NRV35" s="7"/>
      <c r="NRW35" s="7"/>
      <c r="NRX35" s="7"/>
      <c r="NRY35" s="7"/>
      <c r="NRZ35" s="7"/>
      <c r="NSA35" s="7"/>
      <c r="NSB35" s="7"/>
      <c r="NSC35" s="7"/>
      <c r="NSD35" s="7"/>
      <c r="NSE35" s="7"/>
      <c r="NSF35" s="7"/>
      <c r="NSG35" s="7"/>
      <c r="NSH35" s="7"/>
      <c r="NSI35" s="7"/>
      <c r="NSJ35" s="7"/>
      <c r="NSK35" s="7"/>
      <c r="NSL35" s="7"/>
      <c r="NSM35" s="7"/>
      <c r="NSN35" s="7"/>
      <c r="NSO35" s="7"/>
      <c r="NSP35" s="7"/>
      <c r="NSQ35" s="7"/>
      <c r="NSR35" s="7"/>
      <c r="NSS35" s="7"/>
      <c r="NST35" s="7"/>
      <c r="NSU35" s="7"/>
      <c r="NSV35" s="7"/>
      <c r="NSW35" s="7"/>
      <c r="NSX35" s="7"/>
      <c r="NSY35" s="7"/>
      <c r="NSZ35" s="7"/>
      <c r="NTA35" s="7"/>
      <c r="NTB35" s="7"/>
      <c r="NTC35" s="7"/>
      <c r="NTD35" s="7"/>
      <c r="NTE35" s="7"/>
      <c r="NTF35" s="7"/>
      <c r="NTG35" s="7"/>
      <c r="NTH35" s="7"/>
      <c r="NTI35" s="7"/>
      <c r="NTJ35" s="7"/>
      <c r="NTK35" s="7"/>
      <c r="NTL35" s="7"/>
      <c r="NTM35" s="7"/>
      <c r="NTN35" s="7"/>
      <c r="NTO35" s="7"/>
      <c r="NTP35" s="7"/>
      <c r="NTQ35" s="7"/>
      <c r="NTR35" s="7"/>
      <c r="NTS35" s="7"/>
      <c r="NTT35" s="7"/>
      <c r="NTU35" s="7"/>
      <c r="NTV35" s="7"/>
      <c r="NTW35" s="7"/>
      <c r="NTX35" s="7"/>
      <c r="NTY35" s="7"/>
      <c r="NTZ35" s="7"/>
      <c r="NUA35" s="7"/>
      <c r="NUB35" s="7"/>
      <c r="NUC35" s="7"/>
      <c r="NUD35" s="7"/>
      <c r="NUE35" s="7"/>
      <c r="NUF35" s="7"/>
      <c r="NUG35" s="7"/>
      <c r="NUH35" s="7"/>
      <c r="NUI35" s="7"/>
      <c r="NUJ35" s="7"/>
      <c r="NUK35" s="7"/>
      <c r="NUL35" s="7"/>
      <c r="NUM35" s="7"/>
      <c r="NUN35" s="7"/>
      <c r="NUO35" s="7"/>
      <c r="NUP35" s="7"/>
      <c r="NUQ35" s="7"/>
      <c r="NUR35" s="7"/>
      <c r="NUS35" s="7"/>
      <c r="NUT35" s="7"/>
      <c r="NUU35" s="7"/>
      <c r="NUV35" s="7"/>
      <c r="NUW35" s="7"/>
      <c r="NUX35" s="7"/>
      <c r="NUY35" s="7"/>
      <c r="NUZ35" s="7"/>
      <c r="NVA35" s="7"/>
      <c r="NVB35" s="7"/>
      <c r="NVC35" s="7"/>
      <c r="NVD35" s="7"/>
      <c r="NVE35" s="7"/>
      <c r="NVF35" s="7"/>
      <c r="NVG35" s="7"/>
      <c r="NVH35" s="7"/>
      <c r="NVI35" s="7"/>
      <c r="NVJ35" s="7"/>
      <c r="NVK35" s="7"/>
      <c r="NVL35" s="7"/>
      <c r="NVM35" s="7"/>
      <c r="NVN35" s="7"/>
      <c r="NVO35" s="7"/>
      <c r="NVP35" s="7"/>
      <c r="NVQ35" s="7"/>
      <c r="NVR35" s="7"/>
      <c r="NVS35" s="7"/>
      <c r="NVT35" s="7"/>
      <c r="NVU35" s="7"/>
      <c r="NVV35" s="7"/>
      <c r="NVW35" s="7"/>
      <c r="NVX35" s="7"/>
      <c r="NVY35" s="7"/>
      <c r="NVZ35" s="7"/>
      <c r="NWA35" s="7"/>
      <c r="NWB35" s="7"/>
      <c r="NWC35" s="7"/>
      <c r="NWD35" s="7"/>
      <c r="NWE35" s="7"/>
      <c r="NWF35" s="7"/>
      <c r="NWG35" s="7"/>
      <c r="NWH35" s="7"/>
      <c r="NWI35" s="7"/>
      <c r="NWJ35" s="7"/>
      <c r="NWK35" s="7"/>
      <c r="NWL35" s="7"/>
      <c r="NWM35" s="7"/>
      <c r="NWN35" s="7"/>
      <c r="NWO35" s="7"/>
      <c r="NWP35" s="7"/>
      <c r="NWQ35" s="7"/>
      <c r="NWR35" s="7"/>
      <c r="NWS35" s="7"/>
      <c r="NWT35" s="7"/>
      <c r="NWU35" s="7"/>
      <c r="NWV35" s="7"/>
      <c r="NWW35" s="7"/>
      <c r="NWX35" s="7"/>
      <c r="NWY35" s="7"/>
      <c r="NWZ35" s="7"/>
      <c r="NXA35" s="7"/>
      <c r="NXB35" s="7"/>
      <c r="NXC35" s="7"/>
      <c r="NXD35" s="7"/>
      <c r="NXE35" s="7"/>
      <c r="NXF35" s="7"/>
      <c r="NXG35" s="7"/>
      <c r="NXH35" s="7"/>
      <c r="NXI35" s="7"/>
      <c r="NXJ35" s="7"/>
      <c r="NXK35" s="7"/>
      <c r="NXL35" s="7"/>
      <c r="NXM35" s="7"/>
      <c r="NXN35" s="7"/>
      <c r="NXO35" s="7"/>
      <c r="NXP35" s="7"/>
      <c r="NXQ35" s="7"/>
      <c r="NXR35" s="7"/>
      <c r="NXS35" s="7"/>
      <c r="NXT35" s="7"/>
      <c r="NXU35" s="7"/>
      <c r="NXV35" s="7"/>
      <c r="NXW35" s="7"/>
      <c r="NXX35" s="7"/>
      <c r="NXY35" s="7"/>
      <c r="NXZ35" s="7"/>
      <c r="NYA35" s="7"/>
      <c r="NYB35" s="7"/>
      <c r="NYC35" s="7"/>
      <c r="NYD35" s="7"/>
      <c r="NYE35" s="7"/>
      <c r="NYF35" s="7"/>
      <c r="NYG35" s="7"/>
      <c r="NYH35" s="7"/>
      <c r="NYI35" s="7"/>
      <c r="NYJ35" s="7"/>
      <c r="NYK35" s="7"/>
      <c r="NYL35" s="7"/>
      <c r="NYM35" s="7"/>
      <c r="NYN35" s="7"/>
      <c r="NYO35" s="7"/>
      <c r="NYP35" s="7"/>
      <c r="NYQ35" s="7"/>
      <c r="NYR35" s="7"/>
      <c r="NYS35" s="7"/>
      <c r="NYT35" s="7"/>
      <c r="NYU35" s="7"/>
      <c r="NYV35" s="7"/>
      <c r="NYW35" s="7"/>
      <c r="NYX35" s="7"/>
      <c r="NYY35" s="7"/>
      <c r="NYZ35" s="7"/>
      <c r="NZA35" s="7"/>
      <c r="NZB35" s="7"/>
      <c r="NZC35" s="7"/>
      <c r="NZD35" s="7"/>
      <c r="NZE35" s="7"/>
      <c r="NZF35" s="7"/>
      <c r="NZG35" s="7"/>
      <c r="NZH35" s="7"/>
      <c r="NZI35" s="7"/>
      <c r="NZJ35" s="7"/>
      <c r="NZK35" s="7"/>
      <c r="NZL35" s="7"/>
      <c r="NZM35" s="7"/>
      <c r="NZN35" s="7"/>
      <c r="NZO35" s="7"/>
      <c r="NZP35" s="7"/>
      <c r="NZQ35" s="7"/>
      <c r="NZR35" s="7"/>
      <c r="NZS35" s="7"/>
      <c r="NZT35" s="7"/>
      <c r="NZU35" s="7"/>
      <c r="NZV35" s="7"/>
      <c r="NZW35" s="7"/>
      <c r="NZX35" s="7"/>
      <c r="NZY35" s="7"/>
      <c r="NZZ35" s="7"/>
      <c r="OAA35" s="7"/>
      <c r="OAB35" s="7"/>
      <c r="OAC35" s="7"/>
      <c r="OAD35" s="7"/>
      <c r="OAE35" s="7"/>
      <c r="OAF35" s="7"/>
      <c r="OAG35" s="7"/>
      <c r="OAH35" s="7"/>
      <c r="OAI35" s="7"/>
      <c r="OAJ35" s="7"/>
      <c r="OAK35" s="7"/>
      <c r="OAL35" s="7"/>
      <c r="OAM35" s="7"/>
      <c r="OAN35" s="7"/>
      <c r="OAO35" s="7"/>
      <c r="OAP35" s="7"/>
      <c r="OAQ35" s="7"/>
      <c r="OAR35" s="7"/>
      <c r="OAS35" s="7"/>
      <c r="OAT35" s="7"/>
      <c r="OAU35" s="7"/>
      <c r="OAV35" s="7"/>
      <c r="OAW35" s="7"/>
      <c r="OAX35" s="7"/>
      <c r="OAY35" s="7"/>
      <c r="OAZ35" s="7"/>
      <c r="OBA35" s="7"/>
      <c r="OBB35" s="7"/>
      <c r="OBC35" s="7"/>
      <c r="OBD35" s="7"/>
      <c r="OBE35" s="7"/>
      <c r="OBF35" s="7"/>
      <c r="OBG35" s="7"/>
      <c r="OBH35" s="7"/>
      <c r="OBI35" s="7"/>
      <c r="OBJ35" s="7"/>
      <c r="OBK35" s="7"/>
      <c r="OBL35" s="7"/>
      <c r="OBM35" s="7"/>
      <c r="OBN35" s="7"/>
      <c r="OBO35" s="7"/>
      <c r="OBP35" s="7"/>
      <c r="OBQ35" s="7"/>
      <c r="OBR35" s="7"/>
      <c r="OBS35" s="7"/>
      <c r="OBT35" s="7"/>
      <c r="OBU35" s="7"/>
      <c r="OBV35" s="7"/>
      <c r="OBW35" s="7"/>
      <c r="OBX35" s="7"/>
      <c r="OBY35" s="7"/>
      <c r="OBZ35" s="7"/>
      <c r="OCA35" s="7"/>
      <c r="OCB35" s="7"/>
      <c r="OCC35" s="7"/>
      <c r="OCD35" s="7"/>
      <c r="OCE35" s="7"/>
      <c r="OCF35" s="7"/>
      <c r="OCG35" s="7"/>
      <c r="OCH35" s="7"/>
      <c r="OCI35" s="7"/>
      <c r="OCJ35" s="7"/>
      <c r="OCK35" s="7"/>
      <c r="OCL35" s="7"/>
      <c r="OCM35" s="7"/>
      <c r="OCN35" s="7"/>
      <c r="OCO35" s="7"/>
      <c r="OCP35" s="7"/>
      <c r="OCQ35" s="7"/>
      <c r="OCR35" s="7"/>
      <c r="OCS35" s="7"/>
      <c r="OCT35" s="7"/>
      <c r="OCU35" s="7"/>
      <c r="OCV35" s="7"/>
      <c r="OCW35" s="7"/>
      <c r="OCX35" s="7"/>
      <c r="OCY35" s="7"/>
      <c r="OCZ35" s="7"/>
      <c r="ODA35" s="7"/>
      <c r="ODB35" s="7"/>
      <c r="ODC35" s="7"/>
      <c r="ODD35" s="7"/>
      <c r="ODE35" s="7"/>
      <c r="ODF35" s="7"/>
      <c r="ODG35" s="7"/>
      <c r="ODH35" s="7"/>
      <c r="ODI35" s="7"/>
      <c r="ODJ35" s="7"/>
      <c r="ODK35" s="7"/>
      <c r="ODL35" s="7"/>
      <c r="ODM35" s="7"/>
      <c r="ODN35" s="7"/>
      <c r="ODO35" s="7"/>
      <c r="ODP35" s="7"/>
      <c r="ODQ35" s="7"/>
      <c r="ODR35" s="7"/>
      <c r="ODS35" s="7"/>
      <c r="ODT35" s="7"/>
      <c r="ODU35" s="7"/>
      <c r="ODV35" s="7"/>
      <c r="ODW35" s="7"/>
      <c r="ODX35" s="7"/>
      <c r="ODY35" s="7"/>
      <c r="ODZ35" s="7"/>
      <c r="OEA35" s="7"/>
      <c r="OEB35" s="7"/>
      <c r="OEC35" s="7"/>
      <c r="OED35" s="7"/>
      <c r="OEE35" s="7"/>
      <c r="OEF35" s="7"/>
      <c r="OEG35" s="7"/>
      <c r="OEH35" s="7"/>
      <c r="OEI35" s="7"/>
      <c r="OEJ35" s="7"/>
      <c r="OEK35" s="7"/>
      <c r="OEL35" s="7"/>
      <c r="OEM35" s="7"/>
      <c r="OEN35" s="7"/>
      <c r="OEO35" s="7"/>
      <c r="OEP35" s="7"/>
      <c r="OEQ35" s="7"/>
      <c r="OER35" s="7"/>
      <c r="OES35" s="7"/>
      <c r="OET35" s="7"/>
      <c r="OEU35" s="7"/>
      <c r="OEV35" s="7"/>
      <c r="OEW35" s="7"/>
      <c r="OEX35" s="7"/>
      <c r="OEY35" s="7"/>
      <c r="OEZ35" s="7"/>
      <c r="OFA35" s="7"/>
      <c r="OFB35" s="7"/>
      <c r="OFC35" s="7"/>
      <c r="OFD35" s="7"/>
      <c r="OFE35" s="7"/>
      <c r="OFF35" s="7"/>
      <c r="OFG35" s="7"/>
      <c r="OFH35" s="7"/>
      <c r="OFI35" s="7"/>
      <c r="OFJ35" s="7"/>
      <c r="OFK35" s="7"/>
      <c r="OFL35" s="7"/>
      <c r="OFM35" s="7"/>
      <c r="OFN35" s="7"/>
      <c r="OFO35" s="7"/>
      <c r="OFP35" s="7"/>
      <c r="OFQ35" s="7"/>
      <c r="OFR35" s="7"/>
      <c r="OFS35" s="7"/>
      <c r="OFT35" s="7"/>
      <c r="OFU35" s="7"/>
      <c r="OFV35" s="7"/>
      <c r="OFW35" s="7"/>
      <c r="OFX35" s="7"/>
      <c r="OFY35" s="7"/>
      <c r="OFZ35" s="7"/>
      <c r="OGA35" s="7"/>
      <c r="OGB35" s="7"/>
      <c r="OGC35" s="7"/>
      <c r="OGD35" s="7"/>
      <c r="OGE35" s="7"/>
      <c r="OGF35" s="7"/>
      <c r="OGG35" s="7"/>
      <c r="OGH35" s="7"/>
      <c r="OGI35" s="7"/>
      <c r="OGJ35" s="7"/>
      <c r="OGK35" s="7"/>
      <c r="OGL35" s="7"/>
      <c r="OGM35" s="7"/>
      <c r="OGN35" s="7"/>
      <c r="OGO35" s="7"/>
      <c r="OGP35" s="7"/>
      <c r="OGQ35" s="7"/>
      <c r="OGR35" s="7"/>
      <c r="OGS35" s="7"/>
      <c r="OGT35" s="7"/>
      <c r="OGU35" s="7"/>
      <c r="OGV35" s="7"/>
      <c r="OGW35" s="7"/>
      <c r="OGX35" s="7"/>
      <c r="OGY35" s="7"/>
      <c r="OGZ35" s="7"/>
      <c r="OHA35" s="7"/>
      <c r="OHB35" s="7"/>
      <c r="OHC35" s="7"/>
      <c r="OHD35" s="7"/>
      <c r="OHE35" s="7"/>
      <c r="OHF35" s="7"/>
      <c r="OHG35" s="7"/>
      <c r="OHH35" s="7"/>
      <c r="OHI35" s="7"/>
      <c r="OHJ35" s="7"/>
      <c r="OHK35" s="7"/>
      <c r="OHL35" s="7"/>
      <c r="OHM35" s="7"/>
      <c r="OHN35" s="7"/>
      <c r="OHO35" s="7"/>
      <c r="OHP35" s="7"/>
      <c r="OHQ35" s="7"/>
      <c r="OHR35" s="7"/>
      <c r="OHS35" s="7"/>
      <c r="OHT35" s="7"/>
      <c r="OHU35" s="7"/>
      <c r="OHV35" s="7"/>
      <c r="OHW35" s="7"/>
      <c r="OHX35" s="7"/>
      <c r="OHY35" s="7"/>
      <c r="OHZ35" s="7"/>
      <c r="OIA35" s="7"/>
      <c r="OIB35" s="7"/>
      <c r="OIC35" s="7"/>
      <c r="OID35" s="7"/>
      <c r="OIE35" s="7"/>
      <c r="OIF35" s="7"/>
      <c r="OIG35" s="7"/>
      <c r="OIH35" s="7"/>
      <c r="OII35" s="7"/>
      <c r="OIJ35" s="7"/>
      <c r="OIK35" s="7"/>
      <c r="OIL35" s="7"/>
      <c r="OIM35" s="7"/>
      <c r="OIN35" s="7"/>
      <c r="OIO35" s="7"/>
      <c r="OIP35" s="7"/>
      <c r="OIQ35" s="7"/>
      <c r="OIR35" s="7"/>
      <c r="OIS35" s="7"/>
      <c r="OIT35" s="7"/>
      <c r="OIU35" s="7"/>
      <c r="OIV35" s="7"/>
      <c r="OIW35" s="7"/>
      <c r="OIX35" s="7"/>
      <c r="OIY35" s="7"/>
      <c r="OIZ35" s="7"/>
      <c r="OJA35" s="7"/>
      <c r="OJB35" s="7"/>
      <c r="OJC35" s="7"/>
      <c r="OJD35" s="7"/>
      <c r="OJE35" s="7"/>
      <c r="OJF35" s="7"/>
      <c r="OJG35" s="7"/>
      <c r="OJH35" s="7"/>
      <c r="OJI35" s="7"/>
      <c r="OJJ35" s="7"/>
      <c r="OJK35" s="7"/>
      <c r="OJL35" s="7"/>
      <c r="OJM35" s="7"/>
      <c r="OJN35" s="7"/>
      <c r="OJO35" s="7"/>
      <c r="OJP35" s="7"/>
      <c r="OJQ35" s="7"/>
      <c r="OJR35" s="7"/>
      <c r="OJS35" s="7"/>
      <c r="OJT35" s="7"/>
      <c r="OJU35" s="7"/>
      <c r="OJV35" s="7"/>
      <c r="OJW35" s="7"/>
      <c r="OJX35" s="7"/>
      <c r="OJY35" s="7"/>
      <c r="OJZ35" s="7"/>
      <c r="OKA35" s="7"/>
      <c r="OKB35" s="7"/>
      <c r="OKC35" s="7"/>
      <c r="OKD35" s="7"/>
      <c r="OKE35" s="7"/>
      <c r="OKF35" s="7"/>
      <c r="OKG35" s="7"/>
      <c r="OKH35" s="7"/>
      <c r="OKI35" s="7"/>
      <c r="OKJ35" s="7"/>
      <c r="OKK35" s="7"/>
      <c r="OKL35" s="7"/>
      <c r="OKM35" s="7"/>
      <c r="OKN35" s="7"/>
      <c r="OKO35" s="7"/>
      <c r="OKP35" s="7"/>
      <c r="OKQ35" s="7"/>
      <c r="OKR35" s="7"/>
      <c r="OKS35" s="7"/>
      <c r="OKT35" s="7"/>
      <c r="OKU35" s="7"/>
      <c r="OKV35" s="7"/>
      <c r="OKW35" s="7"/>
      <c r="OKX35" s="7"/>
      <c r="OKY35" s="7"/>
      <c r="OKZ35" s="7"/>
      <c r="OLA35" s="7"/>
      <c r="OLB35" s="7"/>
      <c r="OLC35" s="7"/>
      <c r="OLD35" s="7"/>
      <c r="OLE35" s="7"/>
      <c r="OLF35" s="7"/>
      <c r="OLG35" s="7"/>
      <c r="OLH35" s="7"/>
      <c r="OLI35" s="7"/>
      <c r="OLJ35" s="7"/>
      <c r="OLK35" s="7"/>
      <c r="OLL35" s="7"/>
      <c r="OLM35" s="7"/>
      <c r="OLN35" s="7"/>
      <c r="OLO35" s="7"/>
      <c r="OLP35" s="7"/>
      <c r="OLQ35" s="7"/>
      <c r="OLR35" s="7"/>
      <c r="OLS35" s="7"/>
      <c r="OLT35" s="7"/>
      <c r="OLU35" s="7"/>
      <c r="OLV35" s="7"/>
      <c r="OLW35" s="7"/>
      <c r="OLX35" s="7"/>
      <c r="OLY35" s="7"/>
      <c r="OLZ35" s="7"/>
      <c r="OMA35" s="7"/>
      <c r="OMB35" s="7"/>
      <c r="OMC35" s="7"/>
      <c r="OMD35" s="7"/>
      <c r="OME35" s="7"/>
      <c r="OMF35" s="7"/>
      <c r="OMG35" s="7"/>
      <c r="OMH35" s="7"/>
      <c r="OMI35" s="7"/>
      <c r="OMJ35" s="7"/>
      <c r="OMK35" s="7"/>
      <c r="OML35" s="7"/>
      <c r="OMM35" s="7"/>
      <c r="OMN35" s="7"/>
      <c r="OMO35" s="7"/>
      <c r="OMP35" s="7"/>
      <c r="OMQ35" s="7"/>
      <c r="OMR35" s="7"/>
      <c r="OMS35" s="7"/>
      <c r="OMT35" s="7"/>
      <c r="OMU35" s="7"/>
      <c r="OMV35" s="7"/>
      <c r="OMW35" s="7"/>
      <c r="OMX35" s="7"/>
      <c r="OMY35" s="7"/>
      <c r="OMZ35" s="7"/>
      <c r="ONA35" s="7"/>
      <c r="ONB35" s="7"/>
      <c r="ONC35" s="7"/>
      <c r="OND35" s="7"/>
      <c r="ONE35" s="7"/>
      <c r="ONF35" s="7"/>
      <c r="ONG35" s="7"/>
      <c r="ONH35" s="7"/>
      <c r="ONI35" s="7"/>
      <c r="ONJ35" s="7"/>
      <c r="ONK35" s="7"/>
      <c r="ONL35" s="7"/>
      <c r="ONM35" s="7"/>
      <c r="ONN35" s="7"/>
      <c r="ONO35" s="7"/>
      <c r="ONP35" s="7"/>
      <c r="ONQ35" s="7"/>
      <c r="ONR35" s="7"/>
      <c r="ONS35" s="7"/>
      <c r="ONT35" s="7"/>
      <c r="ONU35" s="7"/>
      <c r="ONV35" s="7"/>
      <c r="ONW35" s="7"/>
      <c r="ONX35" s="7"/>
      <c r="ONY35" s="7"/>
      <c r="ONZ35" s="7"/>
      <c r="OOA35" s="7"/>
      <c r="OOB35" s="7"/>
      <c r="OOC35" s="7"/>
      <c r="OOD35" s="7"/>
      <c r="OOE35" s="7"/>
      <c r="OOF35" s="7"/>
      <c r="OOG35" s="7"/>
      <c r="OOH35" s="7"/>
      <c r="OOI35" s="7"/>
      <c r="OOJ35" s="7"/>
      <c r="OOK35" s="7"/>
      <c r="OOL35" s="7"/>
      <c r="OOM35" s="7"/>
      <c r="OON35" s="7"/>
      <c r="OOO35" s="7"/>
      <c r="OOP35" s="7"/>
      <c r="OOQ35" s="7"/>
      <c r="OOR35" s="7"/>
      <c r="OOS35" s="7"/>
      <c r="OOT35" s="7"/>
      <c r="OOU35" s="7"/>
      <c r="OOV35" s="7"/>
      <c r="OOW35" s="7"/>
      <c r="OOX35" s="7"/>
      <c r="OOY35" s="7"/>
      <c r="OOZ35" s="7"/>
      <c r="OPA35" s="7"/>
      <c r="OPB35" s="7"/>
      <c r="OPC35" s="7"/>
      <c r="OPD35" s="7"/>
      <c r="OPE35" s="7"/>
      <c r="OPF35" s="7"/>
      <c r="OPG35" s="7"/>
      <c r="OPH35" s="7"/>
      <c r="OPI35" s="7"/>
      <c r="OPJ35" s="7"/>
      <c r="OPK35" s="7"/>
      <c r="OPL35" s="7"/>
      <c r="OPM35" s="7"/>
      <c r="OPN35" s="7"/>
      <c r="OPO35" s="7"/>
      <c r="OPP35" s="7"/>
      <c r="OPQ35" s="7"/>
      <c r="OPR35" s="7"/>
      <c r="OPS35" s="7"/>
      <c r="OPT35" s="7"/>
      <c r="OPU35" s="7"/>
      <c r="OPV35" s="7"/>
      <c r="OPW35" s="7"/>
      <c r="OPX35" s="7"/>
      <c r="OPY35" s="7"/>
      <c r="OPZ35" s="7"/>
      <c r="OQA35" s="7"/>
      <c r="OQB35" s="7"/>
      <c r="OQC35" s="7"/>
      <c r="OQD35" s="7"/>
      <c r="OQE35" s="7"/>
      <c r="OQF35" s="7"/>
      <c r="OQG35" s="7"/>
      <c r="OQH35" s="7"/>
      <c r="OQI35" s="7"/>
      <c r="OQJ35" s="7"/>
      <c r="OQK35" s="7"/>
      <c r="OQL35" s="7"/>
      <c r="OQM35" s="7"/>
      <c r="OQN35" s="7"/>
      <c r="OQO35" s="7"/>
      <c r="OQP35" s="7"/>
      <c r="OQQ35" s="7"/>
      <c r="OQR35" s="7"/>
      <c r="OQS35" s="7"/>
      <c r="OQT35" s="7"/>
      <c r="OQU35" s="7"/>
      <c r="OQV35" s="7"/>
      <c r="OQW35" s="7"/>
      <c r="OQX35" s="7"/>
      <c r="OQY35" s="7"/>
      <c r="OQZ35" s="7"/>
      <c r="ORA35" s="7"/>
      <c r="ORB35" s="7"/>
      <c r="ORC35" s="7"/>
      <c r="ORD35" s="7"/>
      <c r="ORE35" s="7"/>
      <c r="ORF35" s="7"/>
      <c r="ORG35" s="7"/>
      <c r="ORH35" s="7"/>
      <c r="ORI35" s="7"/>
      <c r="ORJ35" s="7"/>
      <c r="ORK35" s="7"/>
      <c r="ORL35" s="7"/>
      <c r="ORM35" s="7"/>
      <c r="ORN35" s="7"/>
      <c r="ORO35" s="7"/>
      <c r="ORP35" s="7"/>
      <c r="ORQ35" s="7"/>
      <c r="ORR35" s="7"/>
      <c r="ORS35" s="7"/>
      <c r="ORT35" s="7"/>
      <c r="ORU35" s="7"/>
      <c r="ORV35" s="7"/>
      <c r="ORW35" s="7"/>
      <c r="ORX35" s="7"/>
      <c r="ORY35" s="7"/>
      <c r="ORZ35" s="7"/>
      <c r="OSA35" s="7"/>
      <c r="OSB35" s="7"/>
      <c r="OSC35" s="7"/>
      <c r="OSD35" s="7"/>
      <c r="OSE35" s="7"/>
      <c r="OSF35" s="7"/>
      <c r="OSG35" s="7"/>
      <c r="OSH35" s="7"/>
      <c r="OSI35" s="7"/>
      <c r="OSJ35" s="7"/>
      <c r="OSK35" s="7"/>
      <c r="OSL35" s="7"/>
      <c r="OSM35" s="7"/>
      <c r="OSN35" s="7"/>
      <c r="OSO35" s="7"/>
      <c r="OSP35" s="7"/>
      <c r="OSQ35" s="7"/>
      <c r="OSR35" s="7"/>
      <c r="OSS35" s="7"/>
      <c r="OST35" s="7"/>
      <c r="OSU35" s="7"/>
      <c r="OSV35" s="7"/>
      <c r="OSW35" s="7"/>
      <c r="OSX35" s="7"/>
      <c r="OSY35" s="7"/>
      <c r="OSZ35" s="7"/>
      <c r="OTA35" s="7"/>
      <c r="OTB35" s="7"/>
      <c r="OTC35" s="7"/>
      <c r="OTD35" s="7"/>
      <c r="OTE35" s="7"/>
      <c r="OTF35" s="7"/>
      <c r="OTG35" s="7"/>
      <c r="OTH35" s="7"/>
      <c r="OTI35" s="7"/>
      <c r="OTJ35" s="7"/>
      <c r="OTK35" s="7"/>
      <c r="OTL35" s="7"/>
      <c r="OTM35" s="7"/>
      <c r="OTN35" s="7"/>
      <c r="OTO35" s="7"/>
      <c r="OTP35" s="7"/>
      <c r="OTQ35" s="7"/>
      <c r="OTR35" s="7"/>
      <c r="OTS35" s="7"/>
      <c r="OTT35" s="7"/>
      <c r="OTU35" s="7"/>
      <c r="OTV35" s="7"/>
      <c r="OTW35" s="7"/>
      <c r="OTX35" s="7"/>
      <c r="OTY35" s="7"/>
      <c r="OTZ35" s="7"/>
      <c r="OUA35" s="7"/>
      <c r="OUB35" s="7"/>
      <c r="OUC35" s="7"/>
      <c r="OUD35" s="7"/>
      <c r="OUE35" s="7"/>
      <c r="OUF35" s="7"/>
      <c r="OUG35" s="7"/>
      <c r="OUH35" s="7"/>
      <c r="OUI35" s="7"/>
      <c r="OUJ35" s="7"/>
      <c r="OUK35" s="7"/>
      <c r="OUL35" s="7"/>
      <c r="OUM35" s="7"/>
      <c r="OUN35" s="7"/>
      <c r="OUO35" s="7"/>
      <c r="OUP35" s="7"/>
      <c r="OUQ35" s="7"/>
      <c r="OUR35" s="7"/>
      <c r="OUS35" s="7"/>
      <c r="OUT35" s="7"/>
      <c r="OUU35" s="7"/>
      <c r="OUV35" s="7"/>
      <c r="OUW35" s="7"/>
      <c r="OUX35" s="7"/>
      <c r="OUY35" s="7"/>
      <c r="OUZ35" s="7"/>
      <c r="OVA35" s="7"/>
      <c r="OVB35" s="7"/>
      <c r="OVC35" s="7"/>
      <c r="OVD35" s="7"/>
      <c r="OVE35" s="7"/>
      <c r="OVF35" s="7"/>
      <c r="OVG35" s="7"/>
      <c r="OVH35" s="7"/>
      <c r="OVI35" s="7"/>
      <c r="OVJ35" s="7"/>
      <c r="OVK35" s="7"/>
      <c r="OVL35" s="7"/>
      <c r="OVM35" s="7"/>
      <c r="OVN35" s="7"/>
      <c r="OVO35" s="7"/>
      <c r="OVP35" s="7"/>
      <c r="OVQ35" s="7"/>
      <c r="OVR35" s="7"/>
      <c r="OVS35" s="7"/>
      <c r="OVT35" s="7"/>
      <c r="OVU35" s="7"/>
      <c r="OVV35" s="7"/>
      <c r="OVW35" s="7"/>
      <c r="OVX35" s="7"/>
      <c r="OVY35" s="7"/>
      <c r="OVZ35" s="7"/>
      <c r="OWA35" s="7"/>
      <c r="OWB35" s="7"/>
      <c r="OWC35" s="7"/>
      <c r="OWD35" s="7"/>
      <c r="OWE35" s="7"/>
      <c r="OWF35" s="7"/>
      <c r="OWG35" s="7"/>
      <c r="OWH35" s="7"/>
      <c r="OWI35" s="7"/>
      <c r="OWJ35" s="7"/>
      <c r="OWK35" s="7"/>
      <c r="OWL35" s="7"/>
      <c r="OWM35" s="7"/>
      <c r="OWN35" s="7"/>
      <c r="OWO35" s="7"/>
      <c r="OWP35" s="7"/>
      <c r="OWQ35" s="7"/>
      <c r="OWR35" s="7"/>
      <c r="OWS35" s="7"/>
      <c r="OWT35" s="7"/>
      <c r="OWU35" s="7"/>
      <c r="OWV35" s="7"/>
      <c r="OWW35" s="7"/>
      <c r="OWX35" s="7"/>
      <c r="OWY35" s="7"/>
      <c r="OWZ35" s="7"/>
      <c r="OXA35" s="7"/>
      <c r="OXB35" s="7"/>
      <c r="OXC35" s="7"/>
      <c r="OXD35" s="7"/>
      <c r="OXE35" s="7"/>
      <c r="OXF35" s="7"/>
      <c r="OXG35" s="7"/>
      <c r="OXH35" s="7"/>
      <c r="OXI35" s="7"/>
      <c r="OXJ35" s="7"/>
      <c r="OXK35" s="7"/>
      <c r="OXL35" s="7"/>
      <c r="OXM35" s="7"/>
      <c r="OXN35" s="7"/>
      <c r="OXO35" s="7"/>
      <c r="OXP35" s="7"/>
      <c r="OXQ35" s="7"/>
      <c r="OXR35" s="7"/>
      <c r="OXS35" s="7"/>
      <c r="OXT35" s="7"/>
      <c r="OXU35" s="7"/>
      <c r="OXV35" s="7"/>
      <c r="OXW35" s="7"/>
      <c r="OXX35" s="7"/>
      <c r="OXY35" s="7"/>
      <c r="OXZ35" s="7"/>
      <c r="OYA35" s="7"/>
      <c r="OYB35" s="7"/>
      <c r="OYC35" s="7"/>
      <c r="OYD35" s="7"/>
      <c r="OYE35" s="7"/>
      <c r="OYF35" s="7"/>
      <c r="OYG35" s="7"/>
      <c r="OYH35" s="7"/>
      <c r="OYI35" s="7"/>
      <c r="OYJ35" s="7"/>
      <c r="OYK35" s="7"/>
      <c r="OYL35" s="7"/>
      <c r="OYM35" s="7"/>
      <c r="OYN35" s="7"/>
      <c r="OYO35" s="7"/>
      <c r="OYP35" s="7"/>
      <c r="OYQ35" s="7"/>
      <c r="OYR35" s="7"/>
      <c r="OYS35" s="7"/>
      <c r="OYT35" s="7"/>
      <c r="OYU35" s="7"/>
      <c r="OYV35" s="7"/>
      <c r="OYW35" s="7"/>
      <c r="OYX35" s="7"/>
      <c r="OYY35" s="7"/>
      <c r="OYZ35" s="7"/>
      <c r="OZA35" s="7"/>
      <c r="OZB35" s="7"/>
      <c r="OZC35" s="7"/>
      <c r="OZD35" s="7"/>
      <c r="OZE35" s="7"/>
      <c r="OZF35" s="7"/>
      <c r="OZG35" s="7"/>
      <c r="OZH35" s="7"/>
      <c r="OZI35" s="7"/>
      <c r="OZJ35" s="7"/>
      <c r="OZK35" s="7"/>
      <c r="OZL35" s="7"/>
      <c r="OZM35" s="7"/>
      <c r="OZN35" s="7"/>
      <c r="OZO35" s="7"/>
      <c r="OZP35" s="7"/>
      <c r="OZQ35" s="7"/>
      <c r="OZR35" s="7"/>
      <c r="OZS35" s="7"/>
      <c r="OZT35" s="7"/>
      <c r="OZU35" s="7"/>
      <c r="OZV35" s="7"/>
      <c r="OZW35" s="7"/>
      <c r="OZX35" s="7"/>
      <c r="OZY35" s="7"/>
      <c r="OZZ35" s="7"/>
      <c r="PAA35" s="7"/>
      <c r="PAB35" s="7"/>
      <c r="PAC35" s="7"/>
      <c r="PAD35" s="7"/>
      <c r="PAE35" s="7"/>
      <c r="PAF35" s="7"/>
      <c r="PAG35" s="7"/>
      <c r="PAH35" s="7"/>
      <c r="PAI35" s="7"/>
      <c r="PAJ35" s="7"/>
      <c r="PAK35" s="7"/>
      <c r="PAL35" s="7"/>
      <c r="PAM35" s="7"/>
      <c r="PAN35" s="7"/>
      <c r="PAO35" s="7"/>
      <c r="PAP35" s="7"/>
      <c r="PAQ35" s="7"/>
      <c r="PAR35" s="7"/>
      <c r="PAS35" s="7"/>
      <c r="PAT35" s="7"/>
      <c r="PAU35" s="7"/>
      <c r="PAV35" s="7"/>
      <c r="PAW35" s="7"/>
      <c r="PAX35" s="7"/>
      <c r="PAY35" s="7"/>
      <c r="PAZ35" s="7"/>
      <c r="PBA35" s="7"/>
      <c r="PBB35" s="7"/>
      <c r="PBC35" s="7"/>
      <c r="PBD35" s="7"/>
      <c r="PBE35" s="7"/>
      <c r="PBF35" s="7"/>
      <c r="PBG35" s="7"/>
      <c r="PBH35" s="7"/>
      <c r="PBI35" s="7"/>
      <c r="PBJ35" s="7"/>
      <c r="PBK35" s="7"/>
      <c r="PBL35" s="7"/>
      <c r="PBM35" s="7"/>
      <c r="PBN35" s="7"/>
      <c r="PBO35" s="7"/>
      <c r="PBP35" s="7"/>
      <c r="PBQ35" s="7"/>
      <c r="PBR35" s="7"/>
      <c r="PBS35" s="7"/>
      <c r="PBT35" s="7"/>
      <c r="PBU35" s="7"/>
      <c r="PBV35" s="7"/>
      <c r="PBW35" s="7"/>
      <c r="PBX35" s="7"/>
      <c r="PBY35" s="7"/>
      <c r="PBZ35" s="7"/>
      <c r="PCA35" s="7"/>
      <c r="PCB35" s="7"/>
      <c r="PCC35" s="7"/>
      <c r="PCD35" s="7"/>
      <c r="PCE35" s="7"/>
      <c r="PCF35" s="7"/>
      <c r="PCG35" s="7"/>
      <c r="PCH35" s="7"/>
      <c r="PCI35" s="7"/>
      <c r="PCJ35" s="7"/>
      <c r="PCK35" s="7"/>
      <c r="PCL35" s="7"/>
      <c r="PCM35" s="7"/>
      <c r="PCN35" s="7"/>
      <c r="PCO35" s="7"/>
      <c r="PCP35" s="7"/>
      <c r="PCQ35" s="7"/>
      <c r="PCR35" s="7"/>
      <c r="PCS35" s="7"/>
      <c r="PCT35" s="7"/>
      <c r="PCU35" s="7"/>
      <c r="PCV35" s="7"/>
      <c r="PCW35" s="7"/>
      <c r="PCX35" s="7"/>
      <c r="PCY35" s="7"/>
      <c r="PCZ35" s="7"/>
      <c r="PDA35" s="7"/>
      <c r="PDB35" s="7"/>
      <c r="PDC35" s="7"/>
      <c r="PDD35" s="7"/>
      <c r="PDE35" s="7"/>
      <c r="PDF35" s="7"/>
      <c r="PDG35" s="7"/>
      <c r="PDH35" s="7"/>
      <c r="PDI35" s="7"/>
      <c r="PDJ35" s="7"/>
      <c r="PDK35" s="7"/>
      <c r="PDL35" s="7"/>
      <c r="PDM35" s="7"/>
      <c r="PDN35" s="7"/>
      <c r="PDO35" s="7"/>
      <c r="PDP35" s="7"/>
      <c r="PDQ35" s="7"/>
      <c r="PDR35" s="7"/>
      <c r="PDS35" s="7"/>
      <c r="PDT35" s="7"/>
      <c r="PDU35" s="7"/>
      <c r="PDV35" s="7"/>
      <c r="PDW35" s="7"/>
      <c r="PDX35" s="7"/>
      <c r="PDY35" s="7"/>
      <c r="PDZ35" s="7"/>
      <c r="PEA35" s="7"/>
      <c r="PEB35" s="7"/>
      <c r="PEC35" s="7"/>
      <c r="PED35" s="7"/>
      <c r="PEE35" s="7"/>
      <c r="PEF35" s="7"/>
      <c r="PEG35" s="7"/>
      <c r="PEH35" s="7"/>
      <c r="PEI35" s="7"/>
      <c r="PEJ35" s="7"/>
      <c r="PEK35" s="7"/>
      <c r="PEL35" s="7"/>
      <c r="PEM35" s="7"/>
      <c r="PEN35" s="7"/>
      <c r="PEO35" s="7"/>
      <c r="PEP35" s="7"/>
      <c r="PEQ35" s="7"/>
      <c r="PER35" s="7"/>
      <c r="PES35" s="7"/>
      <c r="PET35" s="7"/>
      <c r="PEU35" s="7"/>
      <c r="PEV35" s="7"/>
      <c r="PEW35" s="7"/>
      <c r="PEX35" s="7"/>
      <c r="PEY35" s="7"/>
      <c r="PEZ35" s="7"/>
      <c r="PFA35" s="7"/>
      <c r="PFB35" s="7"/>
      <c r="PFC35" s="7"/>
      <c r="PFD35" s="7"/>
      <c r="PFE35" s="7"/>
      <c r="PFF35" s="7"/>
      <c r="PFG35" s="7"/>
      <c r="PFH35" s="7"/>
      <c r="PFI35" s="7"/>
      <c r="PFJ35" s="7"/>
      <c r="PFK35" s="7"/>
      <c r="PFL35" s="7"/>
      <c r="PFM35" s="7"/>
      <c r="PFN35" s="7"/>
      <c r="PFO35" s="7"/>
      <c r="PFP35" s="7"/>
      <c r="PFQ35" s="7"/>
      <c r="PFR35" s="7"/>
      <c r="PFS35" s="7"/>
      <c r="PFT35" s="7"/>
      <c r="PFU35" s="7"/>
      <c r="PFV35" s="7"/>
      <c r="PFW35" s="7"/>
      <c r="PFX35" s="7"/>
      <c r="PFY35" s="7"/>
      <c r="PFZ35" s="7"/>
      <c r="PGA35" s="7"/>
      <c r="PGB35" s="7"/>
      <c r="PGC35" s="7"/>
      <c r="PGD35" s="7"/>
      <c r="PGE35" s="7"/>
      <c r="PGF35" s="7"/>
      <c r="PGG35" s="7"/>
      <c r="PGH35" s="7"/>
      <c r="PGI35" s="7"/>
      <c r="PGJ35" s="7"/>
      <c r="PGK35" s="7"/>
      <c r="PGL35" s="7"/>
      <c r="PGM35" s="7"/>
      <c r="PGN35" s="7"/>
      <c r="PGO35" s="7"/>
      <c r="PGP35" s="7"/>
      <c r="PGQ35" s="7"/>
      <c r="PGR35" s="7"/>
      <c r="PGS35" s="7"/>
      <c r="PGT35" s="7"/>
      <c r="PGU35" s="7"/>
      <c r="PGV35" s="7"/>
      <c r="PGW35" s="7"/>
      <c r="PGX35" s="7"/>
      <c r="PGY35" s="7"/>
      <c r="PGZ35" s="7"/>
      <c r="PHA35" s="7"/>
      <c r="PHB35" s="7"/>
      <c r="PHC35" s="7"/>
      <c r="PHD35" s="7"/>
      <c r="PHE35" s="7"/>
      <c r="PHF35" s="7"/>
      <c r="PHG35" s="7"/>
      <c r="PHH35" s="7"/>
      <c r="PHI35" s="7"/>
      <c r="PHJ35" s="7"/>
      <c r="PHK35" s="7"/>
      <c r="PHL35" s="7"/>
      <c r="PHM35" s="7"/>
      <c r="PHN35" s="7"/>
      <c r="PHO35" s="7"/>
      <c r="PHP35" s="7"/>
      <c r="PHQ35" s="7"/>
      <c r="PHR35" s="7"/>
      <c r="PHS35" s="7"/>
      <c r="PHT35" s="7"/>
      <c r="PHU35" s="7"/>
      <c r="PHV35" s="7"/>
      <c r="PHW35" s="7"/>
      <c r="PHX35" s="7"/>
      <c r="PHY35" s="7"/>
      <c r="PHZ35" s="7"/>
      <c r="PIA35" s="7"/>
      <c r="PIB35" s="7"/>
      <c r="PIC35" s="7"/>
      <c r="PID35" s="7"/>
      <c r="PIE35" s="7"/>
      <c r="PIF35" s="7"/>
      <c r="PIG35" s="7"/>
      <c r="PIH35" s="7"/>
      <c r="PII35" s="7"/>
      <c r="PIJ35" s="7"/>
      <c r="PIK35" s="7"/>
      <c r="PIL35" s="7"/>
      <c r="PIM35" s="7"/>
      <c r="PIN35" s="7"/>
      <c r="PIO35" s="7"/>
      <c r="PIP35" s="7"/>
      <c r="PIQ35" s="7"/>
      <c r="PIR35" s="7"/>
      <c r="PIS35" s="7"/>
      <c r="PIT35" s="7"/>
      <c r="PIU35" s="7"/>
      <c r="PIV35" s="7"/>
      <c r="PIW35" s="7"/>
      <c r="PIX35" s="7"/>
      <c r="PIY35" s="7"/>
      <c r="PIZ35" s="7"/>
      <c r="PJA35" s="7"/>
      <c r="PJB35" s="7"/>
      <c r="PJC35" s="7"/>
      <c r="PJD35" s="7"/>
      <c r="PJE35" s="7"/>
      <c r="PJF35" s="7"/>
      <c r="PJG35" s="7"/>
      <c r="PJH35" s="7"/>
      <c r="PJI35" s="7"/>
      <c r="PJJ35" s="7"/>
      <c r="PJK35" s="7"/>
      <c r="PJL35" s="7"/>
      <c r="PJM35" s="7"/>
      <c r="PJN35" s="7"/>
      <c r="PJO35" s="7"/>
      <c r="PJP35" s="7"/>
      <c r="PJQ35" s="7"/>
      <c r="PJR35" s="7"/>
      <c r="PJS35" s="7"/>
      <c r="PJT35" s="7"/>
      <c r="PJU35" s="7"/>
      <c r="PJV35" s="7"/>
      <c r="PJW35" s="7"/>
      <c r="PJX35" s="7"/>
      <c r="PJY35" s="7"/>
      <c r="PJZ35" s="7"/>
      <c r="PKA35" s="7"/>
      <c r="PKB35" s="7"/>
      <c r="PKC35" s="7"/>
      <c r="PKD35" s="7"/>
      <c r="PKE35" s="7"/>
      <c r="PKF35" s="7"/>
      <c r="PKG35" s="7"/>
      <c r="PKH35" s="7"/>
      <c r="PKI35" s="7"/>
      <c r="PKJ35" s="7"/>
      <c r="PKK35" s="7"/>
      <c r="PKL35" s="7"/>
      <c r="PKM35" s="7"/>
      <c r="PKN35" s="7"/>
      <c r="PKO35" s="7"/>
      <c r="PKP35" s="7"/>
      <c r="PKQ35" s="7"/>
      <c r="PKR35" s="7"/>
      <c r="PKS35" s="7"/>
      <c r="PKT35" s="7"/>
      <c r="PKU35" s="7"/>
      <c r="PKV35" s="7"/>
      <c r="PKW35" s="7"/>
      <c r="PKX35" s="7"/>
      <c r="PKY35" s="7"/>
      <c r="PKZ35" s="7"/>
      <c r="PLA35" s="7"/>
      <c r="PLB35" s="7"/>
      <c r="PLC35" s="7"/>
      <c r="PLD35" s="7"/>
      <c r="PLE35" s="7"/>
      <c r="PLF35" s="7"/>
      <c r="PLG35" s="7"/>
      <c r="PLH35" s="7"/>
      <c r="PLI35" s="7"/>
      <c r="PLJ35" s="7"/>
      <c r="PLK35" s="7"/>
      <c r="PLL35" s="7"/>
      <c r="PLM35" s="7"/>
      <c r="PLN35" s="7"/>
      <c r="PLO35" s="7"/>
      <c r="PLP35" s="7"/>
      <c r="PLQ35" s="7"/>
      <c r="PLR35" s="7"/>
      <c r="PLS35" s="7"/>
      <c r="PLT35" s="7"/>
      <c r="PLU35" s="7"/>
      <c r="PLV35" s="7"/>
      <c r="PLW35" s="7"/>
      <c r="PLX35" s="7"/>
      <c r="PLY35" s="7"/>
      <c r="PLZ35" s="7"/>
      <c r="PMA35" s="7"/>
      <c r="PMB35" s="7"/>
      <c r="PMC35" s="7"/>
      <c r="PMD35" s="7"/>
      <c r="PME35" s="7"/>
      <c r="PMF35" s="7"/>
      <c r="PMG35" s="7"/>
      <c r="PMH35" s="7"/>
      <c r="PMI35" s="7"/>
      <c r="PMJ35" s="7"/>
      <c r="PMK35" s="7"/>
      <c r="PML35" s="7"/>
      <c r="PMM35" s="7"/>
      <c r="PMN35" s="7"/>
      <c r="PMO35" s="7"/>
      <c r="PMP35" s="7"/>
      <c r="PMQ35" s="7"/>
      <c r="PMR35" s="7"/>
      <c r="PMS35" s="7"/>
      <c r="PMT35" s="7"/>
      <c r="PMU35" s="7"/>
      <c r="PMV35" s="7"/>
      <c r="PMW35" s="7"/>
      <c r="PMX35" s="7"/>
      <c r="PMY35" s="7"/>
      <c r="PMZ35" s="7"/>
      <c r="PNA35" s="7"/>
      <c r="PNB35" s="7"/>
      <c r="PNC35" s="7"/>
      <c r="PND35" s="7"/>
      <c r="PNE35" s="7"/>
      <c r="PNF35" s="7"/>
      <c r="PNG35" s="7"/>
      <c r="PNH35" s="7"/>
      <c r="PNI35" s="7"/>
      <c r="PNJ35" s="7"/>
      <c r="PNK35" s="7"/>
      <c r="PNL35" s="7"/>
      <c r="PNM35" s="7"/>
      <c r="PNN35" s="7"/>
      <c r="PNO35" s="7"/>
      <c r="PNP35" s="7"/>
      <c r="PNQ35" s="7"/>
      <c r="PNR35" s="7"/>
      <c r="PNS35" s="7"/>
      <c r="PNT35" s="7"/>
      <c r="PNU35" s="7"/>
      <c r="PNV35" s="7"/>
      <c r="PNW35" s="7"/>
      <c r="PNX35" s="7"/>
      <c r="PNY35" s="7"/>
      <c r="PNZ35" s="7"/>
      <c r="POA35" s="7"/>
      <c r="POB35" s="7"/>
      <c r="POC35" s="7"/>
      <c r="POD35" s="7"/>
      <c r="POE35" s="7"/>
      <c r="POF35" s="7"/>
      <c r="POG35" s="7"/>
      <c r="POH35" s="7"/>
      <c r="POI35" s="7"/>
      <c r="POJ35" s="7"/>
      <c r="POK35" s="7"/>
      <c r="POL35" s="7"/>
      <c r="POM35" s="7"/>
      <c r="PON35" s="7"/>
      <c r="POO35" s="7"/>
      <c r="POP35" s="7"/>
      <c r="POQ35" s="7"/>
      <c r="POR35" s="7"/>
      <c r="POS35" s="7"/>
      <c r="POT35" s="7"/>
      <c r="POU35" s="7"/>
      <c r="POV35" s="7"/>
      <c r="POW35" s="7"/>
      <c r="POX35" s="7"/>
      <c r="POY35" s="7"/>
      <c r="POZ35" s="7"/>
      <c r="PPA35" s="7"/>
      <c r="PPB35" s="7"/>
      <c r="PPC35" s="7"/>
      <c r="PPD35" s="7"/>
      <c r="PPE35" s="7"/>
      <c r="PPF35" s="7"/>
      <c r="PPG35" s="7"/>
      <c r="PPH35" s="7"/>
      <c r="PPI35" s="7"/>
      <c r="PPJ35" s="7"/>
      <c r="PPK35" s="7"/>
      <c r="PPL35" s="7"/>
      <c r="PPM35" s="7"/>
      <c r="PPN35" s="7"/>
      <c r="PPO35" s="7"/>
      <c r="PPP35" s="7"/>
      <c r="PPQ35" s="7"/>
      <c r="PPR35" s="7"/>
      <c r="PPS35" s="7"/>
      <c r="PPT35" s="7"/>
      <c r="PPU35" s="7"/>
      <c r="PPV35" s="7"/>
      <c r="PPW35" s="7"/>
      <c r="PPX35" s="7"/>
      <c r="PPY35" s="7"/>
      <c r="PPZ35" s="7"/>
      <c r="PQA35" s="7"/>
      <c r="PQB35" s="7"/>
      <c r="PQC35" s="7"/>
      <c r="PQD35" s="7"/>
      <c r="PQE35" s="7"/>
      <c r="PQF35" s="7"/>
      <c r="PQG35" s="7"/>
      <c r="PQH35" s="7"/>
      <c r="PQI35" s="7"/>
      <c r="PQJ35" s="7"/>
      <c r="PQK35" s="7"/>
      <c r="PQL35" s="7"/>
      <c r="PQM35" s="7"/>
      <c r="PQN35" s="7"/>
      <c r="PQO35" s="7"/>
      <c r="PQP35" s="7"/>
      <c r="PQQ35" s="7"/>
      <c r="PQR35" s="7"/>
      <c r="PQS35" s="7"/>
      <c r="PQT35" s="7"/>
      <c r="PQU35" s="7"/>
      <c r="PQV35" s="7"/>
      <c r="PQW35" s="7"/>
      <c r="PQX35" s="7"/>
      <c r="PQY35" s="7"/>
      <c r="PQZ35" s="7"/>
      <c r="PRA35" s="7"/>
      <c r="PRB35" s="7"/>
      <c r="PRC35" s="7"/>
      <c r="PRD35" s="7"/>
      <c r="PRE35" s="7"/>
      <c r="PRF35" s="7"/>
      <c r="PRG35" s="7"/>
      <c r="PRH35" s="7"/>
      <c r="PRI35" s="7"/>
      <c r="PRJ35" s="7"/>
      <c r="PRK35" s="7"/>
      <c r="PRL35" s="7"/>
      <c r="PRM35" s="7"/>
      <c r="PRN35" s="7"/>
      <c r="PRO35" s="7"/>
      <c r="PRP35" s="7"/>
      <c r="PRQ35" s="7"/>
      <c r="PRR35" s="7"/>
      <c r="PRS35" s="7"/>
      <c r="PRT35" s="7"/>
      <c r="PRU35" s="7"/>
      <c r="PRV35" s="7"/>
      <c r="PRW35" s="7"/>
      <c r="PRX35" s="7"/>
      <c r="PRY35" s="7"/>
      <c r="PRZ35" s="7"/>
      <c r="PSA35" s="7"/>
      <c r="PSB35" s="7"/>
      <c r="PSC35" s="7"/>
      <c r="PSD35" s="7"/>
      <c r="PSE35" s="7"/>
      <c r="PSF35" s="7"/>
      <c r="PSG35" s="7"/>
      <c r="PSH35" s="7"/>
      <c r="PSI35" s="7"/>
      <c r="PSJ35" s="7"/>
      <c r="PSK35" s="7"/>
      <c r="PSL35" s="7"/>
      <c r="PSM35" s="7"/>
      <c r="PSN35" s="7"/>
      <c r="PSO35" s="7"/>
      <c r="PSP35" s="7"/>
      <c r="PSQ35" s="7"/>
      <c r="PSR35" s="7"/>
      <c r="PSS35" s="7"/>
      <c r="PST35" s="7"/>
      <c r="PSU35" s="7"/>
      <c r="PSV35" s="7"/>
      <c r="PSW35" s="7"/>
      <c r="PSX35" s="7"/>
      <c r="PSY35" s="7"/>
      <c r="PSZ35" s="7"/>
      <c r="PTA35" s="7"/>
      <c r="PTB35" s="7"/>
      <c r="PTC35" s="7"/>
      <c r="PTD35" s="7"/>
      <c r="PTE35" s="7"/>
      <c r="PTF35" s="7"/>
      <c r="PTG35" s="7"/>
      <c r="PTH35" s="7"/>
      <c r="PTI35" s="7"/>
      <c r="PTJ35" s="7"/>
      <c r="PTK35" s="7"/>
      <c r="PTL35" s="7"/>
      <c r="PTM35" s="7"/>
      <c r="PTN35" s="7"/>
      <c r="PTO35" s="7"/>
      <c r="PTP35" s="7"/>
      <c r="PTQ35" s="7"/>
      <c r="PTR35" s="7"/>
      <c r="PTS35" s="7"/>
      <c r="PTT35" s="7"/>
      <c r="PTU35" s="7"/>
      <c r="PTV35" s="7"/>
      <c r="PTW35" s="7"/>
      <c r="PTX35" s="7"/>
      <c r="PTY35" s="7"/>
      <c r="PTZ35" s="7"/>
      <c r="PUA35" s="7"/>
      <c r="PUB35" s="7"/>
      <c r="PUC35" s="7"/>
      <c r="PUD35" s="7"/>
      <c r="PUE35" s="7"/>
      <c r="PUF35" s="7"/>
      <c r="PUG35" s="7"/>
      <c r="PUH35" s="7"/>
      <c r="PUI35" s="7"/>
      <c r="PUJ35" s="7"/>
      <c r="PUK35" s="7"/>
      <c r="PUL35" s="7"/>
      <c r="PUM35" s="7"/>
      <c r="PUN35" s="7"/>
      <c r="PUO35" s="7"/>
      <c r="PUP35" s="7"/>
      <c r="PUQ35" s="7"/>
      <c r="PUR35" s="7"/>
      <c r="PUS35" s="7"/>
      <c r="PUT35" s="7"/>
      <c r="PUU35" s="7"/>
      <c r="PUV35" s="7"/>
      <c r="PUW35" s="7"/>
      <c r="PUX35" s="7"/>
      <c r="PUY35" s="7"/>
      <c r="PUZ35" s="7"/>
      <c r="PVA35" s="7"/>
      <c r="PVB35" s="7"/>
      <c r="PVC35" s="7"/>
      <c r="PVD35" s="7"/>
      <c r="PVE35" s="7"/>
      <c r="PVF35" s="7"/>
      <c r="PVG35" s="7"/>
      <c r="PVH35" s="7"/>
      <c r="PVI35" s="7"/>
      <c r="PVJ35" s="7"/>
      <c r="PVK35" s="7"/>
      <c r="PVL35" s="7"/>
      <c r="PVM35" s="7"/>
      <c r="PVN35" s="7"/>
      <c r="PVO35" s="7"/>
      <c r="PVP35" s="7"/>
      <c r="PVQ35" s="7"/>
      <c r="PVR35" s="7"/>
      <c r="PVS35" s="7"/>
      <c r="PVT35" s="7"/>
      <c r="PVU35" s="7"/>
      <c r="PVV35" s="7"/>
      <c r="PVW35" s="7"/>
      <c r="PVX35" s="7"/>
      <c r="PVY35" s="7"/>
      <c r="PVZ35" s="7"/>
      <c r="PWA35" s="7"/>
      <c r="PWB35" s="7"/>
      <c r="PWC35" s="7"/>
      <c r="PWD35" s="7"/>
      <c r="PWE35" s="7"/>
      <c r="PWF35" s="7"/>
      <c r="PWG35" s="7"/>
      <c r="PWH35" s="7"/>
      <c r="PWI35" s="7"/>
      <c r="PWJ35" s="7"/>
      <c r="PWK35" s="7"/>
      <c r="PWL35" s="7"/>
      <c r="PWM35" s="7"/>
      <c r="PWN35" s="7"/>
      <c r="PWO35" s="7"/>
      <c r="PWP35" s="7"/>
      <c r="PWQ35" s="7"/>
      <c r="PWR35" s="7"/>
      <c r="PWS35" s="7"/>
      <c r="PWT35" s="7"/>
      <c r="PWU35" s="7"/>
      <c r="PWV35" s="7"/>
      <c r="PWW35" s="7"/>
      <c r="PWX35" s="7"/>
      <c r="PWY35" s="7"/>
      <c r="PWZ35" s="7"/>
      <c r="PXA35" s="7"/>
      <c r="PXB35" s="7"/>
      <c r="PXC35" s="7"/>
      <c r="PXD35" s="7"/>
      <c r="PXE35" s="7"/>
      <c r="PXF35" s="7"/>
      <c r="PXG35" s="7"/>
      <c r="PXH35" s="7"/>
      <c r="PXI35" s="7"/>
      <c r="PXJ35" s="7"/>
      <c r="PXK35" s="7"/>
      <c r="PXL35" s="7"/>
      <c r="PXM35" s="7"/>
      <c r="PXN35" s="7"/>
      <c r="PXO35" s="7"/>
      <c r="PXP35" s="7"/>
      <c r="PXQ35" s="7"/>
      <c r="PXR35" s="7"/>
      <c r="PXS35" s="7"/>
      <c r="PXT35" s="7"/>
      <c r="PXU35" s="7"/>
      <c r="PXV35" s="7"/>
      <c r="PXW35" s="7"/>
      <c r="PXX35" s="7"/>
      <c r="PXY35" s="7"/>
      <c r="PXZ35" s="7"/>
      <c r="PYA35" s="7"/>
      <c r="PYB35" s="7"/>
      <c r="PYC35" s="7"/>
      <c r="PYD35" s="7"/>
      <c r="PYE35" s="7"/>
      <c r="PYF35" s="7"/>
      <c r="PYG35" s="7"/>
      <c r="PYH35" s="7"/>
      <c r="PYI35" s="7"/>
      <c r="PYJ35" s="7"/>
      <c r="PYK35" s="7"/>
      <c r="PYL35" s="7"/>
      <c r="PYM35" s="7"/>
      <c r="PYN35" s="7"/>
      <c r="PYO35" s="7"/>
      <c r="PYP35" s="7"/>
      <c r="PYQ35" s="7"/>
      <c r="PYR35" s="7"/>
      <c r="PYS35" s="7"/>
      <c r="PYT35" s="7"/>
      <c r="PYU35" s="7"/>
      <c r="PYV35" s="7"/>
      <c r="PYW35" s="7"/>
      <c r="PYX35" s="7"/>
      <c r="PYY35" s="7"/>
      <c r="PYZ35" s="7"/>
      <c r="PZA35" s="7"/>
      <c r="PZB35" s="7"/>
      <c r="PZC35" s="7"/>
      <c r="PZD35" s="7"/>
      <c r="PZE35" s="7"/>
      <c r="PZF35" s="7"/>
      <c r="PZG35" s="7"/>
      <c r="PZH35" s="7"/>
      <c r="PZI35" s="7"/>
      <c r="PZJ35" s="7"/>
      <c r="PZK35" s="7"/>
      <c r="PZL35" s="7"/>
      <c r="PZM35" s="7"/>
      <c r="PZN35" s="7"/>
      <c r="PZO35" s="7"/>
      <c r="PZP35" s="7"/>
      <c r="PZQ35" s="7"/>
      <c r="PZR35" s="7"/>
      <c r="PZS35" s="7"/>
      <c r="PZT35" s="7"/>
      <c r="PZU35" s="7"/>
      <c r="PZV35" s="7"/>
      <c r="PZW35" s="7"/>
      <c r="PZX35" s="7"/>
      <c r="PZY35" s="7"/>
      <c r="PZZ35" s="7"/>
      <c r="QAA35" s="7"/>
      <c r="QAB35" s="7"/>
      <c r="QAC35" s="7"/>
      <c r="QAD35" s="7"/>
      <c r="QAE35" s="7"/>
      <c r="QAF35" s="7"/>
      <c r="QAG35" s="7"/>
      <c r="QAH35" s="7"/>
      <c r="QAI35" s="7"/>
      <c r="QAJ35" s="7"/>
      <c r="QAK35" s="7"/>
      <c r="QAL35" s="7"/>
      <c r="QAM35" s="7"/>
      <c r="QAN35" s="7"/>
      <c r="QAO35" s="7"/>
      <c r="QAP35" s="7"/>
      <c r="QAQ35" s="7"/>
      <c r="QAR35" s="7"/>
      <c r="QAS35" s="7"/>
      <c r="QAT35" s="7"/>
      <c r="QAU35" s="7"/>
      <c r="QAV35" s="7"/>
      <c r="QAW35" s="7"/>
      <c r="QAX35" s="7"/>
      <c r="QAY35" s="7"/>
      <c r="QAZ35" s="7"/>
      <c r="QBA35" s="7"/>
      <c r="QBB35" s="7"/>
      <c r="QBC35" s="7"/>
      <c r="QBD35" s="7"/>
      <c r="QBE35" s="7"/>
      <c r="QBF35" s="7"/>
      <c r="QBG35" s="7"/>
      <c r="QBH35" s="7"/>
      <c r="QBI35" s="7"/>
      <c r="QBJ35" s="7"/>
      <c r="QBK35" s="7"/>
      <c r="QBL35" s="7"/>
      <c r="QBM35" s="7"/>
      <c r="QBN35" s="7"/>
      <c r="QBO35" s="7"/>
      <c r="QBP35" s="7"/>
      <c r="QBQ35" s="7"/>
      <c r="QBR35" s="7"/>
      <c r="QBS35" s="7"/>
      <c r="QBT35" s="7"/>
      <c r="QBU35" s="7"/>
      <c r="QBV35" s="7"/>
      <c r="QBW35" s="7"/>
      <c r="QBX35" s="7"/>
      <c r="QBY35" s="7"/>
      <c r="QBZ35" s="7"/>
      <c r="QCA35" s="7"/>
      <c r="QCB35" s="7"/>
      <c r="QCC35" s="7"/>
      <c r="QCD35" s="7"/>
      <c r="QCE35" s="7"/>
      <c r="QCF35" s="7"/>
      <c r="QCG35" s="7"/>
      <c r="QCH35" s="7"/>
      <c r="QCI35" s="7"/>
      <c r="QCJ35" s="7"/>
      <c r="QCK35" s="7"/>
      <c r="QCL35" s="7"/>
      <c r="QCM35" s="7"/>
      <c r="QCN35" s="7"/>
      <c r="QCO35" s="7"/>
      <c r="QCP35" s="7"/>
      <c r="QCQ35" s="7"/>
      <c r="QCR35" s="7"/>
      <c r="QCS35" s="7"/>
      <c r="QCT35" s="7"/>
      <c r="QCU35" s="7"/>
      <c r="QCV35" s="7"/>
      <c r="QCW35" s="7"/>
      <c r="QCX35" s="7"/>
      <c r="QCY35" s="7"/>
      <c r="QCZ35" s="7"/>
      <c r="QDA35" s="7"/>
      <c r="QDB35" s="7"/>
      <c r="QDC35" s="7"/>
      <c r="QDD35" s="7"/>
      <c r="QDE35" s="7"/>
      <c r="QDF35" s="7"/>
      <c r="QDG35" s="7"/>
      <c r="QDH35" s="7"/>
      <c r="QDI35" s="7"/>
      <c r="QDJ35" s="7"/>
      <c r="QDK35" s="7"/>
      <c r="QDL35" s="7"/>
      <c r="QDM35" s="7"/>
      <c r="QDN35" s="7"/>
      <c r="QDO35" s="7"/>
      <c r="QDP35" s="7"/>
      <c r="QDQ35" s="7"/>
      <c r="QDR35" s="7"/>
      <c r="QDS35" s="7"/>
      <c r="QDT35" s="7"/>
      <c r="QDU35" s="7"/>
      <c r="QDV35" s="7"/>
      <c r="QDW35" s="7"/>
      <c r="QDX35" s="7"/>
      <c r="QDY35" s="7"/>
      <c r="QDZ35" s="7"/>
      <c r="QEA35" s="7"/>
      <c r="QEB35" s="7"/>
      <c r="QEC35" s="7"/>
      <c r="QED35" s="7"/>
      <c r="QEE35" s="7"/>
      <c r="QEF35" s="7"/>
      <c r="QEG35" s="7"/>
      <c r="QEH35" s="7"/>
      <c r="QEI35" s="7"/>
      <c r="QEJ35" s="7"/>
      <c r="QEK35" s="7"/>
      <c r="QEL35" s="7"/>
      <c r="QEM35" s="7"/>
      <c r="QEN35" s="7"/>
      <c r="QEO35" s="7"/>
      <c r="QEP35" s="7"/>
      <c r="QEQ35" s="7"/>
      <c r="QER35" s="7"/>
      <c r="QES35" s="7"/>
      <c r="QET35" s="7"/>
      <c r="QEU35" s="7"/>
      <c r="QEV35" s="7"/>
      <c r="QEW35" s="7"/>
      <c r="QEX35" s="7"/>
      <c r="QEY35" s="7"/>
      <c r="QEZ35" s="7"/>
      <c r="QFA35" s="7"/>
      <c r="QFB35" s="7"/>
      <c r="QFC35" s="7"/>
      <c r="QFD35" s="7"/>
      <c r="QFE35" s="7"/>
      <c r="QFF35" s="7"/>
      <c r="QFG35" s="7"/>
      <c r="QFH35" s="7"/>
      <c r="QFI35" s="7"/>
      <c r="QFJ35" s="7"/>
      <c r="QFK35" s="7"/>
      <c r="QFL35" s="7"/>
      <c r="QFM35" s="7"/>
      <c r="QFN35" s="7"/>
      <c r="QFO35" s="7"/>
      <c r="QFP35" s="7"/>
      <c r="QFQ35" s="7"/>
      <c r="QFR35" s="7"/>
      <c r="QFS35" s="7"/>
      <c r="QFT35" s="7"/>
      <c r="QFU35" s="7"/>
      <c r="QFV35" s="7"/>
      <c r="QFW35" s="7"/>
      <c r="QFX35" s="7"/>
      <c r="QFY35" s="7"/>
      <c r="QFZ35" s="7"/>
      <c r="QGA35" s="7"/>
      <c r="QGB35" s="7"/>
      <c r="QGC35" s="7"/>
      <c r="QGD35" s="7"/>
      <c r="QGE35" s="7"/>
      <c r="QGF35" s="7"/>
      <c r="QGG35" s="7"/>
      <c r="QGH35" s="7"/>
      <c r="QGI35" s="7"/>
      <c r="QGJ35" s="7"/>
      <c r="QGK35" s="7"/>
      <c r="QGL35" s="7"/>
      <c r="QGM35" s="7"/>
      <c r="QGN35" s="7"/>
      <c r="QGO35" s="7"/>
      <c r="QGP35" s="7"/>
      <c r="QGQ35" s="7"/>
      <c r="QGR35" s="7"/>
      <c r="QGS35" s="7"/>
      <c r="QGT35" s="7"/>
      <c r="QGU35" s="7"/>
      <c r="QGV35" s="7"/>
      <c r="QGW35" s="7"/>
      <c r="QGX35" s="7"/>
      <c r="QGY35" s="7"/>
      <c r="QGZ35" s="7"/>
      <c r="QHA35" s="7"/>
      <c r="QHB35" s="7"/>
      <c r="QHC35" s="7"/>
      <c r="QHD35" s="7"/>
      <c r="QHE35" s="7"/>
      <c r="QHF35" s="7"/>
      <c r="QHG35" s="7"/>
      <c r="QHH35" s="7"/>
      <c r="QHI35" s="7"/>
      <c r="QHJ35" s="7"/>
      <c r="QHK35" s="7"/>
      <c r="QHL35" s="7"/>
      <c r="QHM35" s="7"/>
      <c r="QHN35" s="7"/>
      <c r="QHO35" s="7"/>
      <c r="QHP35" s="7"/>
      <c r="QHQ35" s="7"/>
      <c r="QHR35" s="7"/>
      <c r="QHS35" s="7"/>
      <c r="QHT35" s="7"/>
      <c r="QHU35" s="7"/>
      <c r="QHV35" s="7"/>
      <c r="QHW35" s="7"/>
      <c r="QHX35" s="7"/>
      <c r="QHY35" s="7"/>
      <c r="QHZ35" s="7"/>
      <c r="QIA35" s="7"/>
      <c r="QIB35" s="7"/>
      <c r="QIC35" s="7"/>
      <c r="QID35" s="7"/>
      <c r="QIE35" s="7"/>
      <c r="QIF35" s="7"/>
      <c r="QIG35" s="7"/>
      <c r="QIH35" s="7"/>
      <c r="QII35" s="7"/>
      <c r="QIJ35" s="7"/>
      <c r="QIK35" s="7"/>
      <c r="QIL35" s="7"/>
      <c r="QIM35" s="7"/>
      <c r="QIN35" s="7"/>
      <c r="QIO35" s="7"/>
      <c r="QIP35" s="7"/>
      <c r="QIQ35" s="7"/>
      <c r="QIR35" s="7"/>
      <c r="QIS35" s="7"/>
      <c r="QIT35" s="7"/>
      <c r="QIU35" s="7"/>
      <c r="QIV35" s="7"/>
      <c r="QIW35" s="7"/>
      <c r="QIX35" s="7"/>
      <c r="QIY35" s="7"/>
      <c r="QIZ35" s="7"/>
      <c r="QJA35" s="7"/>
      <c r="QJB35" s="7"/>
      <c r="QJC35" s="7"/>
      <c r="QJD35" s="7"/>
      <c r="QJE35" s="7"/>
      <c r="QJF35" s="7"/>
      <c r="QJG35" s="7"/>
      <c r="QJH35" s="7"/>
      <c r="QJI35" s="7"/>
      <c r="QJJ35" s="7"/>
      <c r="QJK35" s="7"/>
      <c r="QJL35" s="7"/>
      <c r="QJM35" s="7"/>
      <c r="QJN35" s="7"/>
      <c r="QJO35" s="7"/>
      <c r="QJP35" s="7"/>
      <c r="QJQ35" s="7"/>
      <c r="QJR35" s="7"/>
      <c r="QJS35" s="7"/>
      <c r="QJT35" s="7"/>
      <c r="QJU35" s="7"/>
      <c r="QJV35" s="7"/>
      <c r="QJW35" s="7"/>
      <c r="QJX35" s="7"/>
      <c r="QJY35" s="7"/>
      <c r="QJZ35" s="7"/>
      <c r="QKA35" s="7"/>
      <c r="QKB35" s="7"/>
      <c r="QKC35" s="7"/>
      <c r="QKD35" s="7"/>
      <c r="QKE35" s="7"/>
      <c r="QKF35" s="7"/>
      <c r="QKG35" s="7"/>
      <c r="QKH35" s="7"/>
      <c r="QKI35" s="7"/>
      <c r="QKJ35" s="7"/>
      <c r="QKK35" s="7"/>
      <c r="QKL35" s="7"/>
      <c r="QKM35" s="7"/>
      <c r="QKN35" s="7"/>
      <c r="QKO35" s="7"/>
      <c r="QKP35" s="7"/>
      <c r="QKQ35" s="7"/>
      <c r="QKR35" s="7"/>
      <c r="QKS35" s="7"/>
      <c r="QKT35" s="7"/>
      <c r="QKU35" s="7"/>
      <c r="QKV35" s="7"/>
      <c r="QKW35" s="7"/>
      <c r="QKX35" s="7"/>
      <c r="QKY35" s="7"/>
      <c r="QKZ35" s="7"/>
      <c r="QLA35" s="7"/>
      <c r="QLB35" s="7"/>
      <c r="QLC35" s="7"/>
      <c r="QLD35" s="7"/>
      <c r="QLE35" s="7"/>
      <c r="QLF35" s="7"/>
      <c r="QLG35" s="7"/>
      <c r="QLH35" s="7"/>
      <c r="QLI35" s="7"/>
      <c r="QLJ35" s="7"/>
      <c r="QLK35" s="7"/>
      <c r="QLL35" s="7"/>
      <c r="QLM35" s="7"/>
      <c r="QLN35" s="7"/>
      <c r="QLO35" s="7"/>
      <c r="QLP35" s="7"/>
      <c r="QLQ35" s="7"/>
      <c r="QLR35" s="7"/>
      <c r="QLS35" s="7"/>
      <c r="QLT35" s="7"/>
      <c r="QLU35" s="7"/>
      <c r="QLV35" s="7"/>
      <c r="QLW35" s="7"/>
      <c r="QLX35" s="7"/>
      <c r="QLY35" s="7"/>
      <c r="QLZ35" s="7"/>
      <c r="QMA35" s="7"/>
      <c r="QMB35" s="7"/>
      <c r="QMC35" s="7"/>
      <c r="QMD35" s="7"/>
      <c r="QME35" s="7"/>
      <c r="QMF35" s="7"/>
      <c r="QMG35" s="7"/>
      <c r="QMH35" s="7"/>
      <c r="QMI35" s="7"/>
      <c r="QMJ35" s="7"/>
      <c r="QMK35" s="7"/>
      <c r="QML35" s="7"/>
      <c r="QMM35" s="7"/>
      <c r="QMN35" s="7"/>
      <c r="QMO35" s="7"/>
      <c r="QMP35" s="7"/>
      <c r="QMQ35" s="7"/>
      <c r="QMR35" s="7"/>
      <c r="QMS35" s="7"/>
      <c r="QMT35" s="7"/>
      <c r="QMU35" s="7"/>
      <c r="QMV35" s="7"/>
      <c r="QMW35" s="7"/>
      <c r="QMX35" s="7"/>
      <c r="QMY35" s="7"/>
      <c r="QMZ35" s="7"/>
      <c r="QNA35" s="7"/>
      <c r="QNB35" s="7"/>
      <c r="QNC35" s="7"/>
      <c r="QND35" s="7"/>
      <c r="QNE35" s="7"/>
      <c r="QNF35" s="7"/>
      <c r="QNG35" s="7"/>
      <c r="QNH35" s="7"/>
      <c r="QNI35" s="7"/>
      <c r="QNJ35" s="7"/>
      <c r="QNK35" s="7"/>
      <c r="QNL35" s="7"/>
      <c r="QNM35" s="7"/>
      <c r="QNN35" s="7"/>
      <c r="QNO35" s="7"/>
      <c r="QNP35" s="7"/>
      <c r="QNQ35" s="7"/>
      <c r="QNR35" s="7"/>
      <c r="QNS35" s="7"/>
      <c r="QNT35" s="7"/>
      <c r="QNU35" s="7"/>
      <c r="QNV35" s="7"/>
      <c r="QNW35" s="7"/>
      <c r="QNX35" s="7"/>
      <c r="QNY35" s="7"/>
      <c r="QNZ35" s="7"/>
      <c r="QOA35" s="7"/>
      <c r="QOB35" s="7"/>
      <c r="QOC35" s="7"/>
      <c r="QOD35" s="7"/>
      <c r="QOE35" s="7"/>
      <c r="QOF35" s="7"/>
      <c r="QOG35" s="7"/>
      <c r="QOH35" s="7"/>
      <c r="QOI35" s="7"/>
      <c r="QOJ35" s="7"/>
      <c r="QOK35" s="7"/>
      <c r="QOL35" s="7"/>
      <c r="QOM35" s="7"/>
      <c r="QON35" s="7"/>
      <c r="QOO35" s="7"/>
      <c r="QOP35" s="7"/>
      <c r="QOQ35" s="7"/>
      <c r="QOR35" s="7"/>
      <c r="QOS35" s="7"/>
      <c r="QOT35" s="7"/>
      <c r="QOU35" s="7"/>
      <c r="QOV35" s="7"/>
      <c r="QOW35" s="7"/>
      <c r="QOX35" s="7"/>
      <c r="QOY35" s="7"/>
      <c r="QOZ35" s="7"/>
      <c r="QPA35" s="7"/>
      <c r="QPB35" s="7"/>
      <c r="QPC35" s="7"/>
      <c r="QPD35" s="7"/>
      <c r="QPE35" s="7"/>
      <c r="QPF35" s="7"/>
      <c r="QPG35" s="7"/>
      <c r="QPH35" s="7"/>
      <c r="QPI35" s="7"/>
      <c r="QPJ35" s="7"/>
      <c r="QPK35" s="7"/>
      <c r="QPL35" s="7"/>
      <c r="QPM35" s="7"/>
      <c r="QPN35" s="7"/>
      <c r="QPO35" s="7"/>
      <c r="QPP35" s="7"/>
      <c r="QPQ35" s="7"/>
      <c r="QPR35" s="7"/>
      <c r="QPS35" s="7"/>
      <c r="QPT35" s="7"/>
      <c r="QPU35" s="7"/>
      <c r="QPV35" s="7"/>
      <c r="QPW35" s="7"/>
      <c r="QPX35" s="7"/>
      <c r="QPY35" s="7"/>
      <c r="QPZ35" s="7"/>
      <c r="QQA35" s="7"/>
      <c r="QQB35" s="7"/>
      <c r="QQC35" s="7"/>
      <c r="QQD35" s="7"/>
      <c r="QQE35" s="7"/>
      <c r="QQF35" s="7"/>
      <c r="QQG35" s="7"/>
      <c r="QQH35" s="7"/>
      <c r="QQI35" s="7"/>
      <c r="QQJ35" s="7"/>
      <c r="QQK35" s="7"/>
      <c r="QQL35" s="7"/>
      <c r="QQM35" s="7"/>
      <c r="QQN35" s="7"/>
      <c r="QQO35" s="7"/>
      <c r="QQP35" s="7"/>
      <c r="QQQ35" s="7"/>
      <c r="QQR35" s="7"/>
      <c r="QQS35" s="7"/>
      <c r="QQT35" s="7"/>
      <c r="QQU35" s="7"/>
      <c r="QQV35" s="7"/>
      <c r="QQW35" s="7"/>
      <c r="QQX35" s="7"/>
      <c r="QQY35" s="7"/>
      <c r="QQZ35" s="7"/>
      <c r="QRA35" s="7"/>
      <c r="QRB35" s="7"/>
      <c r="QRC35" s="7"/>
      <c r="QRD35" s="7"/>
      <c r="QRE35" s="7"/>
      <c r="QRF35" s="7"/>
      <c r="QRG35" s="7"/>
      <c r="QRH35" s="7"/>
      <c r="QRI35" s="7"/>
      <c r="QRJ35" s="7"/>
      <c r="QRK35" s="7"/>
      <c r="QRL35" s="7"/>
      <c r="QRM35" s="7"/>
      <c r="QRN35" s="7"/>
      <c r="QRO35" s="7"/>
      <c r="QRP35" s="7"/>
      <c r="QRQ35" s="7"/>
      <c r="QRR35" s="7"/>
      <c r="QRS35" s="7"/>
      <c r="QRT35" s="7"/>
      <c r="QRU35" s="7"/>
      <c r="QRV35" s="7"/>
      <c r="QRW35" s="7"/>
      <c r="QRX35" s="7"/>
      <c r="QRY35" s="7"/>
      <c r="QRZ35" s="7"/>
      <c r="QSA35" s="7"/>
      <c r="QSB35" s="7"/>
      <c r="QSC35" s="7"/>
      <c r="QSD35" s="7"/>
      <c r="QSE35" s="7"/>
      <c r="QSF35" s="7"/>
      <c r="QSG35" s="7"/>
      <c r="QSH35" s="7"/>
      <c r="QSI35" s="7"/>
      <c r="QSJ35" s="7"/>
      <c r="QSK35" s="7"/>
      <c r="QSL35" s="7"/>
      <c r="QSM35" s="7"/>
      <c r="QSN35" s="7"/>
      <c r="QSO35" s="7"/>
      <c r="QSP35" s="7"/>
      <c r="QSQ35" s="7"/>
      <c r="QSR35" s="7"/>
      <c r="QSS35" s="7"/>
      <c r="QST35" s="7"/>
      <c r="QSU35" s="7"/>
      <c r="QSV35" s="7"/>
      <c r="QSW35" s="7"/>
      <c r="QSX35" s="7"/>
      <c r="QSY35" s="7"/>
      <c r="QSZ35" s="7"/>
      <c r="QTA35" s="7"/>
      <c r="QTB35" s="7"/>
      <c r="QTC35" s="7"/>
      <c r="QTD35" s="7"/>
      <c r="QTE35" s="7"/>
      <c r="QTF35" s="7"/>
      <c r="QTG35" s="7"/>
      <c r="QTH35" s="7"/>
      <c r="QTI35" s="7"/>
      <c r="QTJ35" s="7"/>
      <c r="QTK35" s="7"/>
      <c r="QTL35" s="7"/>
      <c r="QTM35" s="7"/>
      <c r="QTN35" s="7"/>
      <c r="QTO35" s="7"/>
      <c r="QTP35" s="7"/>
      <c r="QTQ35" s="7"/>
      <c r="QTR35" s="7"/>
      <c r="QTS35" s="7"/>
      <c r="QTT35" s="7"/>
      <c r="QTU35" s="7"/>
      <c r="QTV35" s="7"/>
      <c r="QTW35" s="7"/>
      <c r="QTX35" s="7"/>
      <c r="QTY35" s="7"/>
      <c r="QTZ35" s="7"/>
      <c r="QUA35" s="7"/>
      <c r="QUB35" s="7"/>
      <c r="QUC35" s="7"/>
      <c r="QUD35" s="7"/>
      <c r="QUE35" s="7"/>
      <c r="QUF35" s="7"/>
      <c r="QUG35" s="7"/>
      <c r="QUH35" s="7"/>
      <c r="QUI35" s="7"/>
      <c r="QUJ35" s="7"/>
      <c r="QUK35" s="7"/>
      <c r="QUL35" s="7"/>
      <c r="QUM35" s="7"/>
      <c r="QUN35" s="7"/>
      <c r="QUO35" s="7"/>
      <c r="QUP35" s="7"/>
      <c r="QUQ35" s="7"/>
      <c r="QUR35" s="7"/>
      <c r="QUS35" s="7"/>
      <c r="QUT35" s="7"/>
      <c r="QUU35" s="7"/>
      <c r="QUV35" s="7"/>
      <c r="QUW35" s="7"/>
      <c r="QUX35" s="7"/>
      <c r="QUY35" s="7"/>
      <c r="QUZ35" s="7"/>
      <c r="QVA35" s="7"/>
      <c r="QVB35" s="7"/>
      <c r="QVC35" s="7"/>
      <c r="QVD35" s="7"/>
      <c r="QVE35" s="7"/>
      <c r="QVF35" s="7"/>
      <c r="QVG35" s="7"/>
      <c r="QVH35" s="7"/>
      <c r="QVI35" s="7"/>
      <c r="QVJ35" s="7"/>
      <c r="QVK35" s="7"/>
      <c r="QVL35" s="7"/>
      <c r="QVM35" s="7"/>
      <c r="QVN35" s="7"/>
      <c r="QVO35" s="7"/>
      <c r="QVP35" s="7"/>
      <c r="QVQ35" s="7"/>
      <c r="QVR35" s="7"/>
      <c r="QVS35" s="7"/>
      <c r="QVT35" s="7"/>
      <c r="QVU35" s="7"/>
      <c r="QVV35" s="7"/>
      <c r="QVW35" s="7"/>
      <c r="QVX35" s="7"/>
      <c r="QVY35" s="7"/>
      <c r="QVZ35" s="7"/>
      <c r="QWA35" s="7"/>
      <c r="QWB35" s="7"/>
      <c r="QWC35" s="7"/>
      <c r="QWD35" s="7"/>
      <c r="QWE35" s="7"/>
      <c r="QWF35" s="7"/>
      <c r="QWG35" s="7"/>
      <c r="QWH35" s="7"/>
      <c r="QWI35" s="7"/>
      <c r="QWJ35" s="7"/>
      <c r="QWK35" s="7"/>
      <c r="QWL35" s="7"/>
      <c r="QWM35" s="7"/>
      <c r="QWN35" s="7"/>
      <c r="QWO35" s="7"/>
      <c r="QWP35" s="7"/>
      <c r="QWQ35" s="7"/>
      <c r="QWR35" s="7"/>
      <c r="QWS35" s="7"/>
      <c r="QWT35" s="7"/>
      <c r="QWU35" s="7"/>
      <c r="QWV35" s="7"/>
      <c r="QWW35" s="7"/>
      <c r="QWX35" s="7"/>
      <c r="QWY35" s="7"/>
      <c r="QWZ35" s="7"/>
      <c r="QXA35" s="7"/>
      <c r="QXB35" s="7"/>
      <c r="QXC35" s="7"/>
      <c r="QXD35" s="7"/>
      <c r="QXE35" s="7"/>
      <c r="QXF35" s="7"/>
      <c r="QXG35" s="7"/>
      <c r="QXH35" s="7"/>
      <c r="QXI35" s="7"/>
      <c r="QXJ35" s="7"/>
      <c r="QXK35" s="7"/>
      <c r="QXL35" s="7"/>
      <c r="QXM35" s="7"/>
      <c r="QXN35" s="7"/>
      <c r="QXO35" s="7"/>
      <c r="QXP35" s="7"/>
      <c r="QXQ35" s="7"/>
      <c r="QXR35" s="7"/>
      <c r="QXS35" s="7"/>
      <c r="QXT35" s="7"/>
      <c r="QXU35" s="7"/>
      <c r="QXV35" s="7"/>
      <c r="QXW35" s="7"/>
      <c r="QXX35" s="7"/>
      <c r="QXY35" s="7"/>
      <c r="QXZ35" s="7"/>
      <c r="QYA35" s="7"/>
      <c r="QYB35" s="7"/>
      <c r="QYC35" s="7"/>
      <c r="QYD35" s="7"/>
      <c r="QYE35" s="7"/>
      <c r="QYF35" s="7"/>
      <c r="QYG35" s="7"/>
      <c r="QYH35" s="7"/>
      <c r="QYI35" s="7"/>
      <c r="QYJ35" s="7"/>
      <c r="QYK35" s="7"/>
      <c r="QYL35" s="7"/>
      <c r="QYM35" s="7"/>
      <c r="QYN35" s="7"/>
      <c r="QYO35" s="7"/>
      <c r="QYP35" s="7"/>
      <c r="QYQ35" s="7"/>
      <c r="QYR35" s="7"/>
      <c r="QYS35" s="7"/>
      <c r="QYT35" s="7"/>
      <c r="QYU35" s="7"/>
      <c r="QYV35" s="7"/>
      <c r="QYW35" s="7"/>
      <c r="QYX35" s="7"/>
      <c r="QYY35" s="7"/>
      <c r="QYZ35" s="7"/>
      <c r="QZA35" s="7"/>
      <c r="QZB35" s="7"/>
      <c r="QZC35" s="7"/>
      <c r="QZD35" s="7"/>
      <c r="QZE35" s="7"/>
      <c r="QZF35" s="7"/>
      <c r="QZG35" s="7"/>
      <c r="QZH35" s="7"/>
      <c r="QZI35" s="7"/>
      <c r="QZJ35" s="7"/>
      <c r="QZK35" s="7"/>
      <c r="QZL35" s="7"/>
      <c r="QZM35" s="7"/>
      <c r="QZN35" s="7"/>
      <c r="QZO35" s="7"/>
      <c r="QZP35" s="7"/>
      <c r="QZQ35" s="7"/>
      <c r="QZR35" s="7"/>
      <c r="QZS35" s="7"/>
      <c r="QZT35" s="7"/>
      <c r="QZU35" s="7"/>
      <c r="QZV35" s="7"/>
      <c r="QZW35" s="7"/>
      <c r="QZX35" s="7"/>
      <c r="QZY35" s="7"/>
      <c r="QZZ35" s="7"/>
      <c r="RAA35" s="7"/>
      <c r="RAB35" s="7"/>
      <c r="RAC35" s="7"/>
      <c r="RAD35" s="7"/>
      <c r="RAE35" s="7"/>
      <c r="RAF35" s="7"/>
      <c r="RAG35" s="7"/>
      <c r="RAH35" s="7"/>
      <c r="RAI35" s="7"/>
      <c r="RAJ35" s="7"/>
      <c r="RAK35" s="7"/>
      <c r="RAL35" s="7"/>
      <c r="RAM35" s="7"/>
      <c r="RAN35" s="7"/>
      <c r="RAO35" s="7"/>
      <c r="RAP35" s="7"/>
      <c r="RAQ35" s="7"/>
      <c r="RAR35" s="7"/>
      <c r="RAS35" s="7"/>
      <c r="RAT35" s="7"/>
      <c r="RAU35" s="7"/>
      <c r="RAV35" s="7"/>
      <c r="RAW35" s="7"/>
      <c r="RAX35" s="7"/>
      <c r="RAY35" s="7"/>
      <c r="RAZ35" s="7"/>
      <c r="RBA35" s="7"/>
      <c r="RBB35" s="7"/>
      <c r="RBC35" s="7"/>
      <c r="RBD35" s="7"/>
      <c r="RBE35" s="7"/>
      <c r="RBF35" s="7"/>
      <c r="RBG35" s="7"/>
      <c r="RBH35" s="7"/>
      <c r="RBI35" s="7"/>
      <c r="RBJ35" s="7"/>
      <c r="RBK35" s="7"/>
      <c r="RBL35" s="7"/>
      <c r="RBM35" s="7"/>
      <c r="RBN35" s="7"/>
      <c r="RBO35" s="7"/>
      <c r="RBP35" s="7"/>
      <c r="RBQ35" s="7"/>
      <c r="RBR35" s="7"/>
      <c r="RBS35" s="7"/>
      <c r="RBT35" s="7"/>
      <c r="RBU35" s="7"/>
      <c r="RBV35" s="7"/>
      <c r="RBW35" s="7"/>
      <c r="RBX35" s="7"/>
      <c r="RBY35" s="7"/>
      <c r="RBZ35" s="7"/>
      <c r="RCA35" s="7"/>
      <c r="RCB35" s="7"/>
      <c r="RCC35" s="7"/>
      <c r="RCD35" s="7"/>
      <c r="RCE35" s="7"/>
      <c r="RCF35" s="7"/>
      <c r="RCG35" s="7"/>
      <c r="RCH35" s="7"/>
      <c r="RCI35" s="7"/>
      <c r="RCJ35" s="7"/>
      <c r="RCK35" s="7"/>
      <c r="RCL35" s="7"/>
      <c r="RCM35" s="7"/>
      <c r="RCN35" s="7"/>
      <c r="RCO35" s="7"/>
      <c r="RCP35" s="7"/>
      <c r="RCQ35" s="7"/>
      <c r="RCR35" s="7"/>
      <c r="RCS35" s="7"/>
      <c r="RCT35" s="7"/>
      <c r="RCU35" s="7"/>
      <c r="RCV35" s="7"/>
      <c r="RCW35" s="7"/>
      <c r="RCX35" s="7"/>
      <c r="RCY35" s="7"/>
      <c r="RCZ35" s="7"/>
      <c r="RDA35" s="7"/>
      <c r="RDB35" s="7"/>
      <c r="RDC35" s="7"/>
      <c r="RDD35" s="7"/>
      <c r="RDE35" s="7"/>
      <c r="RDF35" s="7"/>
      <c r="RDG35" s="7"/>
      <c r="RDH35" s="7"/>
      <c r="RDI35" s="7"/>
      <c r="RDJ35" s="7"/>
      <c r="RDK35" s="7"/>
      <c r="RDL35" s="7"/>
      <c r="RDM35" s="7"/>
      <c r="RDN35" s="7"/>
      <c r="RDO35" s="7"/>
      <c r="RDP35" s="7"/>
      <c r="RDQ35" s="7"/>
      <c r="RDR35" s="7"/>
      <c r="RDS35" s="7"/>
      <c r="RDT35" s="7"/>
      <c r="RDU35" s="7"/>
      <c r="RDV35" s="7"/>
      <c r="RDW35" s="7"/>
      <c r="RDX35" s="7"/>
      <c r="RDY35" s="7"/>
      <c r="RDZ35" s="7"/>
      <c r="REA35" s="7"/>
      <c r="REB35" s="7"/>
      <c r="REC35" s="7"/>
      <c r="RED35" s="7"/>
      <c r="REE35" s="7"/>
      <c r="REF35" s="7"/>
      <c r="REG35" s="7"/>
      <c r="REH35" s="7"/>
      <c r="REI35" s="7"/>
      <c r="REJ35" s="7"/>
      <c r="REK35" s="7"/>
      <c r="REL35" s="7"/>
      <c r="REM35" s="7"/>
      <c r="REN35" s="7"/>
      <c r="REO35" s="7"/>
      <c r="REP35" s="7"/>
      <c r="REQ35" s="7"/>
      <c r="RER35" s="7"/>
      <c r="RES35" s="7"/>
      <c r="RET35" s="7"/>
      <c r="REU35" s="7"/>
      <c r="REV35" s="7"/>
      <c r="REW35" s="7"/>
      <c r="REX35" s="7"/>
      <c r="REY35" s="7"/>
      <c r="REZ35" s="7"/>
      <c r="RFA35" s="7"/>
      <c r="RFB35" s="7"/>
      <c r="RFC35" s="7"/>
      <c r="RFD35" s="7"/>
      <c r="RFE35" s="7"/>
      <c r="RFF35" s="7"/>
      <c r="RFG35" s="7"/>
      <c r="RFH35" s="7"/>
      <c r="RFI35" s="7"/>
      <c r="RFJ35" s="7"/>
      <c r="RFK35" s="7"/>
      <c r="RFL35" s="7"/>
      <c r="RFM35" s="7"/>
      <c r="RFN35" s="7"/>
      <c r="RFO35" s="7"/>
      <c r="RFP35" s="7"/>
      <c r="RFQ35" s="7"/>
      <c r="RFR35" s="7"/>
      <c r="RFS35" s="7"/>
      <c r="RFT35" s="7"/>
      <c r="RFU35" s="7"/>
      <c r="RFV35" s="7"/>
      <c r="RFW35" s="7"/>
      <c r="RFX35" s="7"/>
      <c r="RFY35" s="7"/>
      <c r="RFZ35" s="7"/>
      <c r="RGA35" s="7"/>
      <c r="RGB35" s="7"/>
      <c r="RGC35" s="7"/>
      <c r="RGD35" s="7"/>
      <c r="RGE35" s="7"/>
      <c r="RGF35" s="7"/>
      <c r="RGG35" s="7"/>
      <c r="RGH35" s="7"/>
      <c r="RGI35" s="7"/>
      <c r="RGJ35" s="7"/>
      <c r="RGK35" s="7"/>
      <c r="RGL35" s="7"/>
      <c r="RGM35" s="7"/>
      <c r="RGN35" s="7"/>
      <c r="RGO35" s="7"/>
      <c r="RGP35" s="7"/>
      <c r="RGQ35" s="7"/>
      <c r="RGR35" s="7"/>
      <c r="RGS35" s="7"/>
      <c r="RGT35" s="7"/>
      <c r="RGU35" s="7"/>
      <c r="RGV35" s="7"/>
      <c r="RGW35" s="7"/>
      <c r="RGX35" s="7"/>
      <c r="RGY35" s="7"/>
      <c r="RGZ35" s="7"/>
      <c r="RHA35" s="7"/>
      <c r="RHB35" s="7"/>
      <c r="RHC35" s="7"/>
      <c r="RHD35" s="7"/>
      <c r="RHE35" s="7"/>
      <c r="RHF35" s="7"/>
      <c r="RHG35" s="7"/>
      <c r="RHH35" s="7"/>
      <c r="RHI35" s="7"/>
      <c r="RHJ35" s="7"/>
      <c r="RHK35" s="7"/>
      <c r="RHL35" s="7"/>
      <c r="RHM35" s="7"/>
      <c r="RHN35" s="7"/>
      <c r="RHO35" s="7"/>
      <c r="RHP35" s="7"/>
      <c r="RHQ35" s="7"/>
      <c r="RHR35" s="7"/>
      <c r="RHS35" s="7"/>
      <c r="RHT35" s="7"/>
      <c r="RHU35" s="7"/>
      <c r="RHV35" s="7"/>
      <c r="RHW35" s="7"/>
      <c r="RHX35" s="7"/>
      <c r="RHY35" s="7"/>
      <c r="RHZ35" s="7"/>
      <c r="RIA35" s="7"/>
      <c r="RIB35" s="7"/>
      <c r="RIC35" s="7"/>
      <c r="RID35" s="7"/>
      <c r="RIE35" s="7"/>
      <c r="RIF35" s="7"/>
      <c r="RIG35" s="7"/>
      <c r="RIH35" s="7"/>
      <c r="RII35" s="7"/>
      <c r="RIJ35" s="7"/>
      <c r="RIK35" s="7"/>
      <c r="RIL35" s="7"/>
      <c r="RIM35" s="7"/>
      <c r="RIN35" s="7"/>
      <c r="RIO35" s="7"/>
      <c r="RIP35" s="7"/>
      <c r="RIQ35" s="7"/>
      <c r="RIR35" s="7"/>
      <c r="RIS35" s="7"/>
      <c r="RIT35" s="7"/>
      <c r="RIU35" s="7"/>
      <c r="RIV35" s="7"/>
      <c r="RIW35" s="7"/>
      <c r="RIX35" s="7"/>
      <c r="RIY35" s="7"/>
      <c r="RIZ35" s="7"/>
      <c r="RJA35" s="7"/>
      <c r="RJB35" s="7"/>
      <c r="RJC35" s="7"/>
      <c r="RJD35" s="7"/>
      <c r="RJE35" s="7"/>
      <c r="RJF35" s="7"/>
      <c r="RJG35" s="7"/>
      <c r="RJH35" s="7"/>
      <c r="RJI35" s="7"/>
      <c r="RJJ35" s="7"/>
      <c r="RJK35" s="7"/>
      <c r="RJL35" s="7"/>
      <c r="RJM35" s="7"/>
      <c r="RJN35" s="7"/>
      <c r="RJO35" s="7"/>
      <c r="RJP35" s="7"/>
      <c r="RJQ35" s="7"/>
      <c r="RJR35" s="7"/>
      <c r="RJS35" s="7"/>
      <c r="RJT35" s="7"/>
      <c r="RJU35" s="7"/>
      <c r="RJV35" s="7"/>
      <c r="RJW35" s="7"/>
      <c r="RJX35" s="7"/>
      <c r="RJY35" s="7"/>
      <c r="RJZ35" s="7"/>
      <c r="RKA35" s="7"/>
      <c r="RKB35" s="7"/>
      <c r="RKC35" s="7"/>
      <c r="RKD35" s="7"/>
      <c r="RKE35" s="7"/>
      <c r="RKF35" s="7"/>
      <c r="RKG35" s="7"/>
      <c r="RKH35" s="7"/>
      <c r="RKI35" s="7"/>
      <c r="RKJ35" s="7"/>
      <c r="RKK35" s="7"/>
      <c r="RKL35" s="7"/>
      <c r="RKM35" s="7"/>
      <c r="RKN35" s="7"/>
      <c r="RKO35" s="7"/>
      <c r="RKP35" s="7"/>
      <c r="RKQ35" s="7"/>
      <c r="RKR35" s="7"/>
      <c r="RKS35" s="7"/>
      <c r="RKT35" s="7"/>
      <c r="RKU35" s="7"/>
      <c r="RKV35" s="7"/>
      <c r="RKW35" s="7"/>
      <c r="RKX35" s="7"/>
      <c r="RKY35" s="7"/>
      <c r="RKZ35" s="7"/>
      <c r="RLA35" s="7"/>
      <c r="RLB35" s="7"/>
      <c r="RLC35" s="7"/>
      <c r="RLD35" s="7"/>
      <c r="RLE35" s="7"/>
      <c r="RLF35" s="7"/>
      <c r="RLG35" s="7"/>
      <c r="RLH35" s="7"/>
      <c r="RLI35" s="7"/>
      <c r="RLJ35" s="7"/>
      <c r="RLK35" s="7"/>
      <c r="RLL35" s="7"/>
      <c r="RLM35" s="7"/>
      <c r="RLN35" s="7"/>
      <c r="RLO35" s="7"/>
      <c r="RLP35" s="7"/>
      <c r="RLQ35" s="7"/>
      <c r="RLR35" s="7"/>
      <c r="RLS35" s="7"/>
      <c r="RLT35" s="7"/>
      <c r="RLU35" s="7"/>
      <c r="RLV35" s="7"/>
      <c r="RLW35" s="7"/>
      <c r="RLX35" s="7"/>
      <c r="RLY35" s="7"/>
      <c r="RLZ35" s="7"/>
      <c r="RMA35" s="7"/>
      <c r="RMB35" s="7"/>
      <c r="RMC35" s="7"/>
      <c r="RMD35" s="7"/>
      <c r="RME35" s="7"/>
      <c r="RMF35" s="7"/>
      <c r="RMG35" s="7"/>
      <c r="RMH35" s="7"/>
      <c r="RMI35" s="7"/>
      <c r="RMJ35" s="7"/>
      <c r="RMK35" s="7"/>
      <c r="RML35" s="7"/>
      <c r="RMM35" s="7"/>
      <c r="RMN35" s="7"/>
      <c r="RMO35" s="7"/>
      <c r="RMP35" s="7"/>
      <c r="RMQ35" s="7"/>
      <c r="RMR35" s="7"/>
      <c r="RMS35" s="7"/>
      <c r="RMT35" s="7"/>
      <c r="RMU35" s="7"/>
      <c r="RMV35" s="7"/>
      <c r="RMW35" s="7"/>
      <c r="RMX35" s="7"/>
      <c r="RMY35" s="7"/>
      <c r="RMZ35" s="7"/>
      <c r="RNA35" s="7"/>
      <c r="RNB35" s="7"/>
      <c r="RNC35" s="7"/>
      <c r="RND35" s="7"/>
      <c r="RNE35" s="7"/>
      <c r="RNF35" s="7"/>
      <c r="RNG35" s="7"/>
      <c r="RNH35" s="7"/>
      <c r="RNI35" s="7"/>
      <c r="RNJ35" s="7"/>
      <c r="RNK35" s="7"/>
      <c r="RNL35" s="7"/>
      <c r="RNM35" s="7"/>
      <c r="RNN35" s="7"/>
      <c r="RNO35" s="7"/>
      <c r="RNP35" s="7"/>
      <c r="RNQ35" s="7"/>
      <c r="RNR35" s="7"/>
      <c r="RNS35" s="7"/>
      <c r="RNT35" s="7"/>
      <c r="RNU35" s="7"/>
      <c r="RNV35" s="7"/>
      <c r="RNW35" s="7"/>
      <c r="RNX35" s="7"/>
      <c r="RNY35" s="7"/>
      <c r="RNZ35" s="7"/>
      <c r="ROA35" s="7"/>
      <c r="ROB35" s="7"/>
      <c r="ROC35" s="7"/>
      <c r="ROD35" s="7"/>
      <c r="ROE35" s="7"/>
      <c r="ROF35" s="7"/>
      <c r="ROG35" s="7"/>
      <c r="ROH35" s="7"/>
      <c r="ROI35" s="7"/>
      <c r="ROJ35" s="7"/>
      <c r="ROK35" s="7"/>
      <c r="ROL35" s="7"/>
      <c r="ROM35" s="7"/>
      <c r="RON35" s="7"/>
      <c r="ROO35" s="7"/>
      <c r="ROP35" s="7"/>
      <c r="ROQ35" s="7"/>
      <c r="ROR35" s="7"/>
      <c r="ROS35" s="7"/>
      <c r="ROT35" s="7"/>
      <c r="ROU35" s="7"/>
      <c r="ROV35" s="7"/>
      <c r="ROW35" s="7"/>
      <c r="ROX35" s="7"/>
      <c r="ROY35" s="7"/>
      <c r="ROZ35" s="7"/>
      <c r="RPA35" s="7"/>
      <c r="RPB35" s="7"/>
      <c r="RPC35" s="7"/>
      <c r="RPD35" s="7"/>
      <c r="RPE35" s="7"/>
      <c r="RPF35" s="7"/>
      <c r="RPG35" s="7"/>
      <c r="RPH35" s="7"/>
      <c r="RPI35" s="7"/>
      <c r="RPJ35" s="7"/>
      <c r="RPK35" s="7"/>
      <c r="RPL35" s="7"/>
      <c r="RPM35" s="7"/>
      <c r="RPN35" s="7"/>
      <c r="RPO35" s="7"/>
      <c r="RPP35" s="7"/>
      <c r="RPQ35" s="7"/>
      <c r="RPR35" s="7"/>
      <c r="RPS35" s="7"/>
      <c r="RPT35" s="7"/>
      <c r="RPU35" s="7"/>
      <c r="RPV35" s="7"/>
      <c r="RPW35" s="7"/>
      <c r="RPX35" s="7"/>
      <c r="RPY35" s="7"/>
      <c r="RPZ35" s="7"/>
      <c r="RQA35" s="7"/>
      <c r="RQB35" s="7"/>
      <c r="RQC35" s="7"/>
      <c r="RQD35" s="7"/>
      <c r="RQE35" s="7"/>
      <c r="RQF35" s="7"/>
      <c r="RQG35" s="7"/>
      <c r="RQH35" s="7"/>
      <c r="RQI35" s="7"/>
      <c r="RQJ35" s="7"/>
      <c r="RQK35" s="7"/>
      <c r="RQL35" s="7"/>
      <c r="RQM35" s="7"/>
      <c r="RQN35" s="7"/>
      <c r="RQO35" s="7"/>
      <c r="RQP35" s="7"/>
      <c r="RQQ35" s="7"/>
      <c r="RQR35" s="7"/>
      <c r="RQS35" s="7"/>
      <c r="RQT35" s="7"/>
      <c r="RQU35" s="7"/>
      <c r="RQV35" s="7"/>
      <c r="RQW35" s="7"/>
      <c r="RQX35" s="7"/>
      <c r="RQY35" s="7"/>
      <c r="RQZ35" s="7"/>
      <c r="RRA35" s="7"/>
      <c r="RRB35" s="7"/>
      <c r="RRC35" s="7"/>
      <c r="RRD35" s="7"/>
      <c r="RRE35" s="7"/>
      <c r="RRF35" s="7"/>
      <c r="RRG35" s="7"/>
      <c r="RRH35" s="7"/>
      <c r="RRI35" s="7"/>
      <c r="RRJ35" s="7"/>
      <c r="RRK35" s="7"/>
      <c r="RRL35" s="7"/>
      <c r="RRM35" s="7"/>
      <c r="RRN35" s="7"/>
      <c r="RRO35" s="7"/>
      <c r="RRP35" s="7"/>
      <c r="RRQ35" s="7"/>
      <c r="RRR35" s="7"/>
      <c r="RRS35" s="7"/>
      <c r="RRT35" s="7"/>
      <c r="RRU35" s="7"/>
      <c r="RRV35" s="7"/>
      <c r="RRW35" s="7"/>
      <c r="RRX35" s="7"/>
      <c r="RRY35" s="7"/>
      <c r="RRZ35" s="7"/>
      <c r="RSA35" s="7"/>
      <c r="RSB35" s="7"/>
      <c r="RSC35" s="7"/>
      <c r="RSD35" s="7"/>
      <c r="RSE35" s="7"/>
      <c r="RSF35" s="7"/>
      <c r="RSG35" s="7"/>
      <c r="RSH35" s="7"/>
      <c r="RSI35" s="7"/>
      <c r="RSJ35" s="7"/>
      <c r="RSK35" s="7"/>
      <c r="RSL35" s="7"/>
      <c r="RSM35" s="7"/>
      <c r="RSN35" s="7"/>
      <c r="RSO35" s="7"/>
      <c r="RSP35" s="7"/>
      <c r="RSQ35" s="7"/>
      <c r="RSR35" s="7"/>
      <c r="RSS35" s="7"/>
      <c r="RST35" s="7"/>
      <c r="RSU35" s="7"/>
      <c r="RSV35" s="7"/>
      <c r="RSW35" s="7"/>
      <c r="RSX35" s="7"/>
      <c r="RSY35" s="7"/>
      <c r="RSZ35" s="7"/>
      <c r="RTA35" s="7"/>
      <c r="RTB35" s="7"/>
      <c r="RTC35" s="7"/>
      <c r="RTD35" s="7"/>
      <c r="RTE35" s="7"/>
      <c r="RTF35" s="7"/>
      <c r="RTG35" s="7"/>
      <c r="RTH35" s="7"/>
      <c r="RTI35" s="7"/>
      <c r="RTJ35" s="7"/>
      <c r="RTK35" s="7"/>
      <c r="RTL35" s="7"/>
      <c r="RTM35" s="7"/>
      <c r="RTN35" s="7"/>
      <c r="RTO35" s="7"/>
      <c r="RTP35" s="7"/>
      <c r="RTQ35" s="7"/>
      <c r="RTR35" s="7"/>
      <c r="RTS35" s="7"/>
      <c r="RTT35" s="7"/>
      <c r="RTU35" s="7"/>
      <c r="RTV35" s="7"/>
      <c r="RTW35" s="7"/>
      <c r="RTX35" s="7"/>
      <c r="RTY35" s="7"/>
      <c r="RTZ35" s="7"/>
      <c r="RUA35" s="7"/>
      <c r="RUB35" s="7"/>
      <c r="RUC35" s="7"/>
      <c r="RUD35" s="7"/>
      <c r="RUE35" s="7"/>
      <c r="RUF35" s="7"/>
      <c r="RUG35" s="7"/>
      <c r="RUH35" s="7"/>
      <c r="RUI35" s="7"/>
      <c r="RUJ35" s="7"/>
      <c r="RUK35" s="7"/>
      <c r="RUL35" s="7"/>
      <c r="RUM35" s="7"/>
      <c r="RUN35" s="7"/>
      <c r="RUO35" s="7"/>
      <c r="RUP35" s="7"/>
      <c r="RUQ35" s="7"/>
      <c r="RUR35" s="7"/>
      <c r="RUS35" s="7"/>
      <c r="RUT35" s="7"/>
      <c r="RUU35" s="7"/>
      <c r="RUV35" s="7"/>
      <c r="RUW35" s="7"/>
      <c r="RUX35" s="7"/>
      <c r="RUY35" s="7"/>
      <c r="RUZ35" s="7"/>
      <c r="RVA35" s="7"/>
      <c r="RVB35" s="7"/>
      <c r="RVC35" s="7"/>
      <c r="RVD35" s="7"/>
      <c r="RVE35" s="7"/>
      <c r="RVF35" s="7"/>
      <c r="RVG35" s="7"/>
      <c r="RVH35" s="7"/>
      <c r="RVI35" s="7"/>
      <c r="RVJ35" s="7"/>
      <c r="RVK35" s="7"/>
      <c r="RVL35" s="7"/>
      <c r="RVM35" s="7"/>
      <c r="RVN35" s="7"/>
      <c r="RVO35" s="7"/>
      <c r="RVP35" s="7"/>
      <c r="RVQ35" s="7"/>
      <c r="RVR35" s="7"/>
      <c r="RVS35" s="7"/>
      <c r="RVT35" s="7"/>
      <c r="RVU35" s="7"/>
      <c r="RVV35" s="7"/>
      <c r="RVW35" s="7"/>
      <c r="RVX35" s="7"/>
      <c r="RVY35" s="7"/>
      <c r="RVZ35" s="7"/>
      <c r="RWA35" s="7"/>
      <c r="RWB35" s="7"/>
      <c r="RWC35" s="7"/>
      <c r="RWD35" s="7"/>
      <c r="RWE35" s="7"/>
      <c r="RWF35" s="7"/>
      <c r="RWG35" s="7"/>
      <c r="RWH35" s="7"/>
      <c r="RWI35" s="7"/>
      <c r="RWJ35" s="7"/>
      <c r="RWK35" s="7"/>
      <c r="RWL35" s="7"/>
      <c r="RWM35" s="7"/>
      <c r="RWN35" s="7"/>
      <c r="RWO35" s="7"/>
      <c r="RWP35" s="7"/>
      <c r="RWQ35" s="7"/>
      <c r="RWR35" s="7"/>
      <c r="RWS35" s="7"/>
      <c r="RWT35" s="7"/>
      <c r="RWU35" s="7"/>
      <c r="RWV35" s="7"/>
      <c r="RWW35" s="7"/>
      <c r="RWX35" s="7"/>
      <c r="RWY35" s="7"/>
      <c r="RWZ35" s="7"/>
      <c r="RXA35" s="7"/>
      <c r="RXB35" s="7"/>
      <c r="RXC35" s="7"/>
      <c r="RXD35" s="7"/>
      <c r="RXE35" s="7"/>
      <c r="RXF35" s="7"/>
      <c r="RXG35" s="7"/>
      <c r="RXH35" s="7"/>
      <c r="RXI35" s="7"/>
      <c r="RXJ35" s="7"/>
      <c r="RXK35" s="7"/>
      <c r="RXL35" s="7"/>
      <c r="RXM35" s="7"/>
      <c r="RXN35" s="7"/>
      <c r="RXO35" s="7"/>
      <c r="RXP35" s="7"/>
      <c r="RXQ35" s="7"/>
      <c r="RXR35" s="7"/>
      <c r="RXS35" s="7"/>
      <c r="RXT35" s="7"/>
      <c r="RXU35" s="7"/>
      <c r="RXV35" s="7"/>
      <c r="RXW35" s="7"/>
      <c r="RXX35" s="7"/>
      <c r="RXY35" s="7"/>
      <c r="RXZ35" s="7"/>
      <c r="RYA35" s="7"/>
      <c r="RYB35" s="7"/>
      <c r="RYC35" s="7"/>
      <c r="RYD35" s="7"/>
      <c r="RYE35" s="7"/>
      <c r="RYF35" s="7"/>
      <c r="RYG35" s="7"/>
      <c r="RYH35" s="7"/>
      <c r="RYI35" s="7"/>
      <c r="RYJ35" s="7"/>
      <c r="RYK35" s="7"/>
      <c r="RYL35" s="7"/>
      <c r="RYM35" s="7"/>
      <c r="RYN35" s="7"/>
      <c r="RYO35" s="7"/>
      <c r="RYP35" s="7"/>
      <c r="RYQ35" s="7"/>
      <c r="RYR35" s="7"/>
      <c r="RYS35" s="7"/>
      <c r="RYT35" s="7"/>
      <c r="RYU35" s="7"/>
      <c r="RYV35" s="7"/>
      <c r="RYW35" s="7"/>
      <c r="RYX35" s="7"/>
      <c r="RYY35" s="7"/>
      <c r="RYZ35" s="7"/>
      <c r="RZA35" s="7"/>
      <c r="RZB35" s="7"/>
      <c r="RZC35" s="7"/>
      <c r="RZD35" s="7"/>
      <c r="RZE35" s="7"/>
      <c r="RZF35" s="7"/>
      <c r="RZG35" s="7"/>
      <c r="RZH35" s="7"/>
      <c r="RZI35" s="7"/>
      <c r="RZJ35" s="7"/>
      <c r="RZK35" s="7"/>
      <c r="RZL35" s="7"/>
      <c r="RZM35" s="7"/>
      <c r="RZN35" s="7"/>
      <c r="RZO35" s="7"/>
      <c r="RZP35" s="7"/>
      <c r="RZQ35" s="7"/>
      <c r="RZR35" s="7"/>
      <c r="RZS35" s="7"/>
      <c r="RZT35" s="7"/>
      <c r="RZU35" s="7"/>
      <c r="RZV35" s="7"/>
      <c r="RZW35" s="7"/>
      <c r="RZX35" s="7"/>
      <c r="RZY35" s="7"/>
      <c r="RZZ35" s="7"/>
      <c r="SAA35" s="7"/>
      <c r="SAB35" s="7"/>
      <c r="SAC35" s="7"/>
      <c r="SAD35" s="7"/>
      <c r="SAE35" s="7"/>
      <c r="SAF35" s="7"/>
      <c r="SAG35" s="7"/>
      <c r="SAH35" s="7"/>
      <c r="SAI35" s="7"/>
      <c r="SAJ35" s="7"/>
      <c r="SAK35" s="7"/>
      <c r="SAL35" s="7"/>
      <c r="SAM35" s="7"/>
      <c r="SAN35" s="7"/>
      <c r="SAO35" s="7"/>
      <c r="SAP35" s="7"/>
      <c r="SAQ35" s="7"/>
      <c r="SAR35" s="7"/>
      <c r="SAS35" s="7"/>
      <c r="SAT35" s="7"/>
      <c r="SAU35" s="7"/>
      <c r="SAV35" s="7"/>
      <c r="SAW35" s="7"/>
      <c r="SAX35" s="7"/>
      <c r="SAY35" s="7"/>
      <c r="SAZ35" s="7"/>
      <c r="SBA35" s="7"/>
      <c r="SBB35" s="7"/>
      <c r="SBC35" s="7"/>
      <c r="SBD35" s="7"/>
      <c r="SBE35" s="7"/>
      <c r="SBF35" s="7"/>
      <c r="SBG35" s="7"/>
      <c r="SBH35" s="7"/>
      <c r="SBI35" s="7"/>
      <c r="SBJ35" s="7"/>
      <c r="SBK35" s="7"/>
      <c r="SBL35" s="7"/>
      <c r="SBM35" s="7"/>
      <c r="SBN35" s="7"/>
      <c r="SBO35" s="7"/>
      <c r="SBP35" s="7"/>
      <c r="SBQ35" s="7"/>
      <c r="SBR35" s="7"/>
      <c r="SBS35" s="7"/>
      <c r="SBT35" s="7"/>
      <c r="SBU35" s="7"/>
      <c r="SBV35" s="7"/>
      <c r="SBW35" s="7"/>
      <c r="SBX35" s="7"/>
      <c r="SBY35" s="7"/>
      <c r="SBZ35" s="7"/>
      <c r="SCA35" s="7"/>
      <c r="SCB35" s="7"/>
      <c r="SCC35" s="7"/>
      <c r="SCD35" s="7"/>
      <c r="SCE35" s="7"/>
      <c r="SCF35" s="7"/>
      <c r="SCG35" s="7"/>
      <c r="SCH35" s="7"/>
      <c r="SCI35" s="7"/>
      <c r="SCJ35" s="7"/>
      <c r="SCK35" s="7"/>
      <c r="SCL35" s="7"/>
      <c r="SCM35" s="7"/>
      <c r="SCN35" s="7"/>
      <c r="SCO35" s="7"/>
      <c r="SCP35" s="7"/>
      <c r="SCQ35" s="7"/>
      <c r="SCR35" s="7"/>
      <c r="SCS35" s="7"/>
      <c r="SCT35" s="7"/>
      <c r="SCU35" s="7"/>
      <c r="SCV35" s="7"/>
      <c r="SCW35" s="7"/>
      <c r="SCX35" s="7"/>
      <c r="SCY35" s="7"/>
      <c r="SCZ35" s="7"/>
      <c r="SDA35" s="7"/>
      <c r="SDB35" s="7"/>
      <c r="SDC35" s="7"/>
      <c r="SDD35" s="7"/>
      <c r="SDE35" s="7"/>
      <c r="SDF35" s="7"/>
      <c r="SDG35" s="7"/>
      <c r="SDH35" s="7"/>
      <c r="SDI35" s="7"/>
      <c r="SDJ35" s="7"/>
      <c r="SDK35" s="7"/>
      <c r="SDL35" s="7"/>
      <c r="SDM35" s="7"/>
      <c r="SDN35" s="7"/>
      <c r="SDO35" s="7"/>
      <c r="SDP35" s="7"/>
      <c r="SDQ35" s="7"/>
      <c r="SDR35" s="7"/>
      <c r="SDS35" s="7"/>
      <c r="SDT35" s="7"/>
      <c r="SDU35" s="7"/>
      <c r="SDV35" s="7"/>
      <c r="SDW35" s="7"/>
      <c r="SDX35" s="7"/>
      <c r="SDY35" s="7"/>
      <c r="SDZ35" s="7"/>
      <c r="SEA35" s="7"/>
      <c r="SEB35" s="7"/>
      <c r="SEC35" s="7"/>
      <c r="SED35" s="7"/>
      <c r="SEE35" s="7"/>
      <c r="SEF35" s="7"/>
      <c r="SEG35" s="7"/>
      <c r="SEH35" s="7"/>
      <c r="SEI35" s="7"/>
      <c r="SEJ35" s="7"/>
      <c r="SEK35" s="7"/>
      <c r="SEL35" s="7"/>
      <c r="SEM35" s="7"/>
      <c r="SEN35" s="7"/>
      <c r="SEO35" s="7"/>
      <c r="SEP35" s="7"/>
      <c r="SEQ35" s="7"/>
      <c r="SER35" s="7"/>
      <c r="SES35" s="7"/>
      <c r="SET35" s="7"/>
      <c r="SEU35" s="7"/>
      <c r="SEV35" s="7"/>
      <c r="SEW35" s="7"/>
      <c r="SEX35" s="7"/>
      <c r="SEY35" s="7"/>
      <c r="SEZ35" s="7"/>
      <c r="SFA35" s="7"/>
      <c r="SFB35" s="7"/>
      <c r="SFC35" s="7"/>
      <c r="SFD35" s="7"/>
      <c r="SFE35" s="7"/>
      <c r="SFF35" s="7"/>
      <c r="SFG35" s="7"/>
      <c r="SFH35" s="7"/>
      <c r="SFI35" s="7"/>
      <c r="SFJ35" s="7"/>
      <c r="SFK35" s="7"/>
      <c r="SFL35" s="7"/>
      <c r="SFM35" s="7"/>
      <c r="SFN35" s="7"/>
      <c r="SFO35" s="7"/>
      <c r="SFP35" s="7"/>
      <c r="SFQ35" s="7"/>
      <c r="SFR35" s="7"/>
      <c r="SFS35" s="7"/>
      <c r="SFT35" s="7"/>
      <c r="SFU35" s="7"/>
      <c r="SFV35" s="7"/>
      <c r="SFW35" s="7"/>
      <c r="SFX35" s="7"/>
      <c r="SFY35" s="7"/>
      <c r="SFZ35" s="7"/>
      <c r="SGA35" s="7"/>
      <c r="SGB35" s="7"/>
      <c r="SGC35" s="7"/>
      <c r="SGD35" s="7"/>
      <c r="SGE35" s="7"/>
      <c r="SGF35" s="7"/>
      <c r="SGG35" s="7"/>
      <c r="SGH35" s="7"/>
      <c r="SGI35" s="7"/>
      <c r="SGJ35" s="7"/>
      <c r="SGK35" s="7"/>
      <c r="SGL35" s="7"/>
      <c r="SGM35" s="7"/>
      <c r="SGN35" s="7"/>
      <c r="SGO35" s="7"/>
      <c r="SGP35" s="7"/>
      <c r="SGQ35" s="7"/>
      <c r="SGR35" s="7"/>
      <c r="SGS35" s="7"/>
      <c r="SGT35" s="7"/>
      <c r="SGU35" s="7"/>
      <c r="SGV35" s="7"/>
      <c r="SGW35" s="7"/>
      <c r="SGX35" s="7"/>
      <c r="SGY35" s="7"/>
      <c r="SGZ35" s="7"/>
      <c r="SHA35" s="7"/>
      <c r="SHB35" s="7"/>
      <c r="SHC35" s="7"/>
      <c r="SHD35" s="7"/>
      <c r="SHE35" s="7"/>
      <c r="SHF35" s="7"/>
      <c r="SHG35" s="7"/>
      <c r="SHH35" s="7"/>
      <c r="SHI35" s="7"/>
      <c r="SHJ35" s="7"/>
      <c r="SHK35" s="7"/>
      <c r="SHL35" s="7"/>
      <c r="SHM35" s="7"/>
      <c r="SHN35" s="7"/>
      <c r="SHO35" s="7"/>
      <c r="SHP35" s="7"/>
      <c r="SHQ35" s="7"/>
      <c r="SHR35" s="7"/>
      <c r="SHS35" s="7"/>
      <c r="SHT35" s="7"/>
      <c r="SHU35" s="7"/>
      <c r="SHV35" s="7"/>
      <c r="SHW35" s="7"/>
      <c r="SHX35" s="7"/>
      <c r="SHY35" s="7"/>
      <c r="SHZ35" s="7"/>
      <c r="SIA35" s="7"/>
      <c r="SIB35" s="7"/>
      <c r="SIC35" s="7"/>
      <c r="SID35" s="7"/>
      <c r="SIE35" s="7"/>
      <c r="SIF35" s="7"/>
      <c r="SIG35" s="7"/>
      <c r="SIH35" s="7"/>
      <c r="SII35" s="7"/>
      <c r="SIJ35" s="7"/>
      <c r="SIK35" s="7"/>
      <c r="SIL35" s="7"/>
      <c r="SIM35" s="7"/>
      <c r="SIN35" s="7"/>
      <c r="SIO35" s="7"/>
      <c r="SIP35" s="7"/>
      <c r="SIQ35" s="7"/>
      <c r="SIR35" s="7"/>
      <c r="SIS35" s="7"/>
      <c r="SIT35" s="7"/>
      <c r="SIU35" s="7"/>
      <c r="SIV35" s="7"/>
      <c r="SIW35" s="7"/>
      <c r="SIX35" s="7"/>
      <c r="SIY35" s="7"/>
      <c r="SIZ35" s="7"/>
      <c r="SJA35" s="7"/>
      <c r="SJB35" s="7"/>
      <c r="SJC35" s="7"/>
      <c r="SJD35" s="7"/>
      <c r="SJE35" s="7"/>
      <c r="SJF35" s="7"/>
      <c r="SJG35" s="7"/>
      <c r="SJH35" s="7"/>
      <c r="SJI35" s="7"/>
      <c r="SJJ35" s="7"/>
      <c r="SJK35" s="7"/>
      <c r="SJL35" s="7"/>
      <c r="SJM35" s="7"/>
      <c r="SJN35" s="7"/>
      <c r="SJO35" s="7"/>
      <c r="SJP35" s="7"/>
      <c r="SJQ35" s="7"/>
      <c r="SJR35" s="7"/>
      <c r="SJS35" s="7"/>
      <c r="SJT35" s="7"/>
      <c r="SJU35" s="7"/>
      <c r="SJV35" s="7"/>
      <c r="SJW35" s="7"/>
      <c r="SJX35" s="7"/>
      <c r="SJY35" s="7"/>
      <c r="SJZ35" s="7"/>
      <c r="SKA35" s="7"/>
      <c r="SKB35" s="7"/>
      <c r="SKC35" s="7"/>
      <c r="SKD35" s="7"/>
      <c r="SKE35" s="7"/>
      <c r="SKF35" s="7"/>
      <c r="SKG35" s="7"/>
      <c r="SKH35" s="7"/>
      <c r="SKI35" s="7"/>
      <c r="SKJ35" s="7"/>
      <c r="SKK35" s="7"/>
      <c r="SKL35" s="7"/>
      <c r="SKM35" s="7"/>
      <c r="SKN35" s="7"/>
      <c r="SKO35" s="7"/>
      <c r="SKP35" s="7"/>
      <c r="SKQ35" s="7"/>
      <c r="SKR35" s="7"/>
      <c r="SKS35" s="7"/>
      <c r="SKT35" s="7"/>
      <c r="SKU35" s="7"/>
      <c r="SKV35" s="7"/>
      <c r="SKW35" s="7"/>
      <c r="SKX35" s="7"/>
      <c r="SKY35" s="7"/>
      <c r="SKZ35" s="7"/>
      <c r="SLA35" s="7"/>
      <c r="SLB35" s="7"/>
      <c r="SLC35" s="7"/>
      <c r="SLD35" s="7"/>
      <c r="SLE35" s="7"/>
      <c r="SLF35" s="7"/>
      <c r="SLG35" s="7"/>
      <c r="SLH35" s="7"/>
      <c r="SLI35" s="7"/>
      <c r="SLJ35" s="7"/>
      <c r="SLK35" s="7"/>
      <c r="SLL35" s="7"/>
      <c r="SLM35" s="7"/>
      <c r="SLN35" s="7"/>
      <c r="SLO35" s="7"/>
      <c r="SLP35" s="7"/>
      <c r="SLQ35" s="7"/>
      <c r="SLR35" s="7"/>
      <c r="SLS35" s="7"/>
      <c r="SLT35" s="7"/>
      <c r="SLU35" s="7"/>
      <c r="SLV35" s="7"/>
      <c r="SLW35" s="7"/>
      <c r="SLX35" s="7"/>
      <c r="SLY35" s="7"/>
      <c r="SLZ35" s="7"/>
      <c r="SMA35" s="7"/>
      <c r="SMB35" s="7"/>
      <c r="SMC35" s="7"/>
      <c r="SMD35" s="7"/>
      <c r="SME35" s="7"/>
      <c r="SMF35" s="7"/>
      <c r="SMG35" s="7"/>
      <c r="SMH35" s="7"/>
      <c r="SMI35" s="7"/>
      <c r="SMJ35" s="7"/>
      <c r="SMK35" s="7"/>
      <c r="SML35" s="7"/>
      <c r="SMM35" s="7"/>
      <c r="SMN35" s="7"/>
      <c r="SMO35" s="7"/>
      <c r="SMP35" s="7"/>
      <c r="SMQ35" s="7"/>
      <c r="SMR35" s="7"/>
      <c r="SMS35" s="7"/>
      <c r="SMT35" s="7"/>
      <c r="SMU35" s="7"/>
      <c r="SMV35" s="7"/>
      <c r="SMW35" s="7"/>
      <c r="SMX35" s="7"/>
      <c r="SMY35" s="7"/>
      <c r="SMZ35" s="7"/>
      <c r="SNA35" s="7"/>
      <c r="SNB35" s="7"/>
      <c r="SNC35" s="7"/>
      <c r="SND35" s="7"/>
      <c r="SNE35" s="7"/>
      <c r="SNF35" s="7"/>
      <c r="SNG35" s="7"/>
      <c r="SNH35" s="7"/>
      <c r="SNI35" s="7"/>
      <c r="SNJ35" s="7"/>
      <c r="SNK35" s="7"/>
      <c r="SNL35" s="7"/>
      <c r="SNM35" s="7"/>
      <c r="SNN35" s="7"/>
      <c r="SNO35" s="7"/>
      <c r="SNP35" s="7"/>
      <c r="SNQ35" s="7"/>
      <c r="SNR35" s="7"/>
      <c r="SNS35" s="7"/>
      <c r="SNT35" s="7"/>
      <c r="SNU35" s="7"/>
      <c r="SNV35" s="7"/>
      <c r="SNW35" s="7"/>
      <c r="SNX35" s="7"/>
      <c r="SNY35" s="7"/>
      <c r="SNZ35" s="7"/>
      <c r="SOA35" s="7"/>
      <c r="SOB35" s="7"/>
      <c r="SOC35" s="7"/>
      <c r="SOD35" s="7"/>
      <c r="SOE35" s="7"/>
      <c r="SOF35" s="7"/>
      <c r="SOG35" s="7"/>
      <c r="SOH35" s="7"/>
      <c r="SOI35" s="7"/>
      <c r="SOJ35" s="7"/>
      <c r="SOK35" s="7"/>
      <c r="SOL35" s="7"/>
      <c r="SOM35" s="7"/>
      <c r="SON35" s="7"/>
      <c r="SOO35" s="7"/>
      <c r="SOP35" s="7"/>
      <c r="SOQ35" s="7"/>
      <c r="SOR35" s="7"/>
      <c r="SOS35" s="7"/>
      <c r="SOT35" s="7"/>
      <c r="SOU35" s="7"/>
      <c r="SOV35" s="7"/>
      <c r="SOW35" s="7"/>
      <c r="SOX35" s="7"/>
      <c r="SOY35" s="7"/>
      <c r="SOZ35" s="7"/>
      <c r="SPA35" s="7"/>
      <c r="SPB35" s="7"/>
      <c r="SPC35" s="7"/>
      <c r="SPD35" s="7"/>
      <c r="SPE35" s="7"/>
      <c r="SPF35" s="7"/>
      <c r="SPG35" s="7"/>
      <c r="SPH35" s="7"/>
      <c r="SPI35" s="7"/>
      <c r="SPJ35" s="7"/>
      <c r="SPK35" s="7"/>
      <c r="SPL35" s="7"/>
      <c r="SPM35" s="7"/>
      <c r="SPN35" s="7"/>
      <c r="SPO35" s="7"/>
      <c r="SPP35" s="7"/>
      <c r="SPQ35" s="7"/>
      <c r="SPR35" s="7"/>
      <c r="SPS35" s="7"/>
      <c r="SPT35" s="7"/>
      <c r="SPU35" s="7"/>
      <c r="SPV35" s="7"/>
      <c r="SPW35" s="7"/>
      <c r="SPX35" s="7"/>
      <c r="SPY35" s="7"/>
      <c r="SPZ35" s="7"/>
      <c r="SQA35" s="7"/>
      <c r="SQB35" s="7"/>
      <c r="SQC35" s="7"/>
      <c r="SQD35" s="7"/>
      <c r="SQE35" s="7"/>
      <c r="SQF35" s="7"/>
      <c r="SQG35" s="7"/>
      <c r="SQH35" s="7"/>
      <c r="SQI35" s="7"/>
      <c r="SQJ35" s="7"/>
      <c r="SQK35" s="7"/>
      <c r="SQL35" s="7"/>
      <c r="SQM35" s="7"/>
      <c r="SQN35" s="7"/>
      <c r="SQO35" s="7"/>
      <c r="SQP35" s="7"/>
      <c r="SQQ35" s="7"/>
      <c r="SQR35" s="7"/>
      <c r="SQS35" s="7"/>
      <c r="SQT35" s="7"/>
      <c r="SQU35" s="7"/>
      <c r="SQV35" s="7"/>
      <c r="SQW35" s="7"/>
      <c r="SQX35" s="7"/>
      <c r="SQY35" s="7"/>
      <c r="SQZ35" s="7"/>
      <c r="SRA35" s="7"/>
      <c r="SRB35" s="7"/>
      <c r="SRC35" s="7"/>
      <c r="SRD35" s="7"/>
      <c r="SRE35" s="7"/>
      <c r="SRF35" s="7"/>
      <c r="SRG35" s="7"/>
      <c r="SRH35" s="7"/>
      <c r="SRI35" s="7"/>
      <c r="SRJ35" s="7"/>
      <c r="SRK35" s="7"/>
      <c r="SRL35" s="7"/>
      <c r="SRM35" s="7"/>
      <c r="SRN35" s="7"/>
      <c r="SRO35" s="7"/>
      <c r="SRP35" s="7"/>
      <c r="SRQ35" s="7"/>
      <c r="SRR35" s="7"/>
      <c r="SRS35" s="7"/>
      <c r="SRT35" s="7"/>
      <c r="SRU35" s="7"/>
      <c r="SRV35" s="7"/>
      <c r="SRW35" s="7"/>
      <c r="SRX35" s="7"/>
      <c r="SRY35" s="7"/>
      <c r="SRZ35" s="7"/>
      <c r="SSA35" s="7"/>
      <c r="SSB35" s="7"/>
      <c r="SSC35" s="7"/>
      <c r="SSD35" s="7"/>
      <c r="SSE35" s="7"/>
      <c r="SSF35" s="7"/>
      <c r="SSG35" s="7"/>
      <c r="SSH35" s="7"/>
      <c r="SSI35" s="7"/>
      <c r="SSJ35" s="7"/>
      <c r="SSK35" s="7"/>
      <c r="SSL35" s="7"/>
      <c r="SSM35" s="7"/>
      <c r="SSN35" s="7"/>
      <c r="SSO35" s="7"/>
      <c r="SSP35" s="7"/>
      <c r="SSQ35" s="7"/>
      <c r="SSR35" s="7"/>
      <c r="SSS35" s="7"/>
      <c r="SST35" s="7"/>
      <c r="SSU35" s="7"/>
      <c r="SSV35" s="7"/>
      <c r="SSW35" s="7"/>
      <c r="SSX35" s="7"/>
      <c r="SSY35" s="7"/>
      <c r="SSZ35" s="7"/>
      <c r="STA35" s="7"/>
      <c r="STB35" s="7"/>
      <c r="STC35" s="7"/>
      <c r="STD35" s="7"/>
      <c r="STE35" s="7"/>
      <c r="STF35" s="7"/>
      <c r="STG35" s="7"/>
      <c r="STH35" s="7"/>
      <c r="STI35" s="7"/>
      <c r="STJ35" s="7"/>
      <c r="STK35" s="7"/>
      <c r="STL35" s="7"/>
      <c r="STM35" s="7"/>
      <c r="STN35" s="7"/>
      <c r="STO35" s="7"/>
      <c r="STP35" s="7"/>
      <c r="STQ35" s="7"/>
      <c r="STR35" s="7"/>
      <c r="STS35" s="7"/>
      <c r="STT35" s="7"/>
      <c r="STU35" s="7"/>
      <c r="STV35" s="7"/>
      <c r="STW35" s="7"/>
      <c r="STX35" s="7"/>
      <c r="STY35" s="7"/>
      <c r="STZ35" s="7"/>
      <c r="SUA35" s="7"/>
      <c r="SUB35" s="7"/>
      <c r="SUC35" s="7"/>
      <c r="SUD35" s="7"/>
      <c r="SUE35" s="7"/>
      <c r="SUF35" s="7"/>
      <c r="SUG35" s="7"/>
      <c r="SUH35" s="7"/>
      <c r="SUI35" s="7"/>
      <c r="SUJ35" s="7"/>
      <c r="SUK35" s="7"/>
      <c r="SUL35" s="7"/>
      <c r="SUM35" s="7"/>
      <c r="SUN35" s="7"/>
      <c r="SUO35" s="7"/>
      <c r="SUP35" s="7"/>
      <c r="SUQ35" s="7"/>
      <c r="SUR35" s="7"/>
      <c r="SUS35" s="7"/>
      <c r="SUT35" s="7"/>
      <c r="SUU35" s="7"/>
      <c r="SUV35" s="7"/>
      <c r="SUW35" s="7"/>
      <c r="SUX35" s="7"/>
      <c r="SUY35" s="7"/>
      <c r="SUZ35" s="7"/>
      <c r="SVA35" s="7"/>
      <c r="SVB35" s="7"/>
      <c r="SVC35" s="7"/>
      <c r="SVD35" s="7"/>
      <c r="SVE35" s="7"/>
      <c r="SVF35" s="7"/>
      <c r="SVG35" s="7"/>
      <c r="SVH35" s="7"/>
      <c r="SVI35" s="7"/>
      <c r="SVJ35" s="7"/>
      <c r="SVK35" s="7"/>
      <c r="SVL35" s="7"/>
      <c r="SVM35" s="7"/>
      <c r="SVN35" s="7"/>
      <c r="SVO35" s="7"/>
      <c r="SVP35" s="7"/>
      <c r="SVQ35" s="7"/>
      <c r="SVR35" s="7"/>
      <c r="SVS35" s="7"/>
      <c r="SVT35" s="7"/>
      <c r="SVU35" s="7"/>
      <c r="SVV35" s="7"/>
      <c r="SVW35" s="7"/>
      <c r="SVX35" s="7"/>
      <c r="SVY35" s="7"/>
      <c r="SVZ35" s="7"/>
      <c r="SWA35" s="7"/>
      <c r="SWB35" s="7"/>
      <c r="SWC35" s="7"/>
      <c r="SWD35" s="7"/>
      <c r="SWE35" s="7"/>
      <c r="SWF35" s="7"/>
      <c r="SWG35" s="7"/>
      <c r="SWH35" s="7"/>
      <c r="SWI35" s="7"/>
      <c r="SWJ35" s="7"/>
      <c r="SWK35" s="7"/>
      <c r="SWL35" s="7"/>
      <c r="SWM35" s="7"/>
      <c r="SWN35" s="7"/>
      <c r="SWO35" s="7"/>
      <c r="SWP35" s="7"/>
      <c r="SWQ35" s="7"/>
      <c r="SWR35" s="7"/>
      <c r="SWS35" s="7"/>
      <c r="SWT35" s="7"/>
      <c r="SWU35" s="7"/>
      <c r="SWV35" s="7"/>
      <c r="SWW35" s="7"/>
      <c r="SWX35" s="7"/>
      <c r="SWY35" s="7"/>
      <c r="SWZ35" s="7"/>
      <c r="SXA35" s="7"/>
      <c r="SXB35" s="7"/>
      <c r="SXC35" s="7"/>
      <c r="SXD35" s="7"/>
      <c r="SXE35" s="7"/>
      <c r="SXF35" s="7"/>
      <c r="SXG35" s="7"/>
      <c r="SXH35" s="7"/>
      <c r="SXI35" s="7"/>
      <c r="SXJ35" s="7"/>
      <c r="SXK35" s="7"/>
      <c r="SXL35" s="7"/>
      <c r="SXM35" s="7"/>
      <c r="SXN35" s="7"/>
      <c r="SXO35" s="7"/>
      <c r="SXP35" s="7"/>
      <c r="SXQ35" s="7"/>
      <c r="SXR35" s="7"/>
      <c r="SXS35" s="7"/>
      <c r="SXT35" s="7"/>
      <c r="SXU35" s="7"/>
      <c r="SXV35" s="7"/>
      <c r="SXW35" s="7"/>
      <c r="SXX35" s="7"/>
      <c r="SXY35" s="7"/>
      <c r="SXZ35" s="7"/>
      <c r="SYA35" s="7"/>
      <c r="SYB35" s="7"/>
      <c r="SYC35" s="7"/>
      <c r="SYD35" s="7"/>
      <c r="SYE35" s="7"/>
      <c r="SYF35" s="7"/>
      <c r="SYG35" s="7"/>
      <c r="SYH35" s="7"/>
      <c r="SYI35" s="7"/>
      <c r="SYJ35" s="7"/>
      <c r="SYK35" s="7"/>
      <c r="SYL35" s="7"/>
      <c r="SYM35" s="7"/>
      <c r="SYN35" s="7"/>
      <c r="SYO35" s="7"/>
      <c r="SYP35" s="7"/>
      <c r="SYQ35" s="7"/>
      <c r="SYR35" s="7"/>
      <c r="SYS35" s="7"/>
      <c r="SYT35" s="7"/>
      <c r="SYU35" s="7"/>
      <c r="SYV35" s="7"/>
      <c r="SYW35" s="7"/>
      <c r="SYX35" s="7"/>
      <c r="SYY35" s="7"/>
      <c r="SYZ35" s="7"/>
      <c r="SZA35" s="7"/>
      <c r="SZB35" s="7"/>
      <c r="SZC35" s="7"/>
      <c r="SZD35" s="7"/>
      <c r="SZE35" s="7"/>
      <c r="SZF35" s="7"/>
      <c r="SZG35" s="7"/>
      <c r="SZH35" s="7"/>
      <c r="SZI35" s="7"/>
      <c r="SZJ35" s="7"/>
      <c r="SZK35" s="7"/>
      <c r="SZL35" s="7"/>
      <c r="SZM35" s="7"/>
      <c r="SZN35" s="7"/>
      <c r="SZO35" s="7"/>
      <c r="SZP35" s="7"/>
      <c r="SZQ35" s="7"/>
      <c r="SZR35" s="7"/>
      <c r="SZS35" s="7"/>
      <c r="SZT35" s="7"/>
      <c r="SZU35" s="7"/>
      <c r="SZV35" s="7"/>
      <c r="SZW35" s="7"/>
      <c r="SZX35" s="7"/>
      <c r="SZY35" s="7"/>
      <c r="SZZ35" s="7"/>
      <c r="TAA35" s="7"/>
      <c r="TAB35" s="7"/>
      <c r="TAC35" s="7"/>
      <c r="TAD35" s="7"/>
      <c r="TAE35" s="7"/>
      <c r="TAF35" s="7"/>
      <c r="TAG35" s="7"/>
      <c r="TAH35" s="7"/>
      <c r="TAI35" s="7"/>
      <c r="TAJ35" s="7"/>
      <c r="TAK35" s="7"/>
      <c r="TAL35" s="7"/>
      <c r="TAM35" s="7"/>
      <c r="TAN35" s="7"/>
      <c r="TAO35" s="7"/>
      <c r="TAP35" s="7"/>
      <c r="TAQ35" s="7"/>
      <c r="TAR35" s="7"/>
      <c r="TAS35" s="7"/>
      <c r="TAT35" s="7"/>
      <c r="TAU35" s="7"/>
      <c r="TAV35" s="7"/>
      <c r="TAW35" s="7"/>
      <c r="TAX35" s="7"/>
      <c r="TAY35" s="7"/>
      <c r="TAZ35" s="7"/>
      <c r="TBA35" s="7"/>
      <c r="TBB35" s="7"/>
      <c r="TBC35" s="7"/>
      <c r="TBD35" s="7"/>
      <c r="TBE35" s="7"/>
      <c r="TBF35" s="7"/>
      <c r="TBG35" s="7"/>
      <c r="TBH35" s="7"/>
      <c r="TBI35" s="7"/>
      <c r="TBJ35" s="7"/>
      <c r="TBK35" s="7"/>
      <c r="TBL35" s="7"/>
      <c r="TBM35" s="7"/>
      <c r="TBN35" s="7"/>
      <c r="TBO35" s="7"/>
      <c r="TBP35" s="7"/>
      <c r="TBQ35" s="7"/>
      <c r="TBR35" s="7"/>
      <c r="TBS35" s="7"/>
      <c r="TBT35" s="7"/>
      <c r="TBU35" s="7"/>
      <c r="TBV35" s="7"/>
      <c r="TBW35" s="7"/>
      <c r="TBX35" s="7"/>
      <c r="TBY35" s="7"/>
      <c r="TBZ35" s="7"/>
      <c r="TCA35" s="7"/>
      <c r="TCB35" s="7"/>
      <c r="TCC35" s="7"/>
      <c r="TCD35" s="7"/>
      <c r="TCE35" s="7"/>
      <c r="TCF35" s="7"/>
      <c r="TCG35" s="7"/>
      <c r="TCH35" s="7"/>
      <c r="TCI35" s="7"/>
      <c r="TCJ35" s="7"/>
      <c r="TCK35" s="7"/>
      <c r="TCL35" s="7"/>
      <c r="TCM35" s="7"/>
      <c r="TCN35" s="7"/>
      <c r="TCO35" s="7"/>
      <c r="TCP35" s="7"/>
      <c r="TCQ35" s="7"/>
      <c r="TCR35" s="7"/>
      <c r="TCS35" s="7"/>
      <c r="TCT35" s="7"/>
      <c r="TCU35" s="7"/>
      <c r="TCV35" s="7"/>
      <c r="TCW35" s="7"/>
      <c r="TCX35" s="7"/>
      <c r="TCY35" s="7"/>
      <c r="TCZ35" s="7"/>
      <c r="TDA35" s="7"/>
      <c r="TDB35" s="7"/>
      <c r="TDC35" s="7"/>
      <c r="TDD35" s="7"/>
      <c r="TDE35" s="7"/>
      <c r="TDF35" s="7"/>
      <c r="TDG35" s="7"/>
      <c r="TDH35" s="7"/>
      <c r="TDI35" s="7"/>
      <c r="TDJ35" s="7"/>
      <c r="TDK35" s="7"/>
      <c r="TDL35" s="7"/>
      <c r="TDM35" s="7"/>
      <c r="TDN35" s="7"/>
      <c r="TDO35" s="7"/>
      <c r="TDP35" s="7"/>
      <c r="TDQ35" s="7"/>
      <c r="TDR35" s="7"/>
      <c r="TDS35" s="7"/>
      <c r="TDT35" s="7"/>
      <c r="TDU35" s="7"/>
      <c r="TDV35" s="7"/>
      <c r="TDW35" s="7"/>
      <c r="TDX35" s="7"/>
      <c r="TDY35" s="7"/>
      <c r="TDZ35" s="7"/>
      <c r="TEA35" s="7"/>
      <c r="TEB35" s="7"/>
      <c r="TEC35" s="7"/>
      <c r="TED35" s="7"/>
      <c r="TEE35" s="7"/>
      <c r="TEF35" s="7"/>
      <c r="TEG35" s="7"/>
      <c r="TEH35" s="7"/>
      <c r="TEI35" s="7"/>
      <c r="TEJ35" s="7"/>
      <c r="TEK35" s="7"/>
      <c r="TEL35" s="7"/>
      <c r="TEM35" s="7"/>
      <c r="TEN35" s="7"/>
      <c r="TEO35" s="7"/>
      <c r="TEP35" s="7"/>
      <c r="TEQ35" s="7"/>
      <c r="TER35" s="7"/>
      <c r="TES35" s="7"/>
      <c r="TET35" s="7"/>
      <c r="TEU35" s="7"/>
      <c r="TEV35" s="7"/>
      <c r="TEW35" s="7"/>
      <c r="TEX35" s="7"/>
      <c r="TEY35" s="7"/>
      <c r="TEZ35" s="7"/>
      <c r="TFA35" s="7"/>
      <c r="TFB35" s="7"/>
      <c r="TFC35" s="7"/>
      <c r="TFD35" s="7"/>
      <c r="TFE35" s="7"/>
      <c r="TFF35" s="7"/>
      <c r="TFG35" s="7"/>
      <c r="TFH35" s="7"/>
      <c r="TFI35" s="7"/>
      <c r="TFJ35" s="7"/>
      <c r="TFK35" s="7"/>
      <c r="TFL35" s="7"/>
      <c r="TFM35" s="7"/>
      <c r="TFN35" s="7"/>
      <c r="TFO35" s="7"/>
      <c r="TFP35" s="7"/>
      <c r="TFQ35" s="7"/>
      <c r="TFR35" s="7"/>
      <c r="TFS35" s="7"/>
      <c r="TFT35" s="7"/>
      <c r="TFU35" s="7"/>
      <c r="TFV35" s="7"/>
      <c r="TFW35" s="7"/>
      <c r="TFX35" s="7"/>
      <c r="TFY35" s="7"/>
      <c r="TFZ35" s="7"/>
      <c r="TGA35" s="7"/>
      <c r="TGB35" s="7"/>
      <c r="TGC35" s="7"/>
      <c r="TGD35" s="7"/>
      <c r="TGE35" s="7"/>
      <c r="TGF35" s="7"/>
      <c r="TGG35" s="7"/>
      <c r="TGH35" s="7"/>
      <c r="TGI35" s="7"/>
      <c r="TGJ35" s="7"/>
      <c r="TGK35" s="7"/>
      <c r="TGL35" s="7"/>
      <c r="TGM35" s="7"/>
      <c r="TGN35" s="7"/>
      <c r="TGO35" s="7"/>
      <c r="TGP35" s="7"/>
      <c r="TGQ35" s="7"/>
      <c r="TGR35" s="7"/>
      <c r="TGS35" s="7"/>
      <c r="TGT35" s="7"/>
      <c r="TGU35" s="7"/>
      <c r="TGV35" s="7"/>
      <c r="TGW35" s="7"/>
      <c r="TGX35" s="7"/>
      <c r="TGY35" s="7"/>
      <c r="TGZ35" s="7"/>
      <c r="THA35" s="7"/>
      <c r="THB35" s="7"/>
      <c r="THC35" s="7"/>
      <c r="THD35" s="7"/>
      <c r="THE35" s="7"/>
      <c r="THF35" s="7"/>
      <c r="THG35" s="7"/>
      <c r="THH35" s="7"/>
      <c r="THI35" s="7"/>
      <c r="THJ35" s="7"/>
      <c r="THK35" s="7"/>
      <c r="THL35" s="7"/>
      <c r="THM35" s="7"/>
      <c r="THN35" s="7"/>
      <c r="THO35" s="7"/>
      <c r="THP35" s="7"/>
      <c r="THQ35" s="7"/>
      <c r="THR35" s="7"/>
      <c r="THS35" s="7"/>
      <c r="THT35" s="7"/>
      <c r="THU35" s="7"/>
      <c r="THV35" s="7"/>
      <c r="THW35" s="7"/>
      <c r="THX35" s="7"/>
      <c r="THY35" s="7"/>
      <c r="THZ35" s="7"/>
      <c r="TIA35" s="7"/>
      <c r="TIB35" s="7"/>
      <c r="TIC35" s="7"/>
      <c r="TID35" s="7"/>
      <c r="TIE35" s="7"/>
      <c r="TIF35" s="7"/>
      <c r="TIG35" s="7"/>
      <c r="TIH35" s="7"/>
      <c r="TII35" s="7"/>
      <c r="TIJ35" s="7"/>
      <c r="TIK35" s="7"/>
      <c r="TIL35" s="7"/>
      <c r="TIM35" s="7"/>
      <c r="TIN35" s="7"/>
      <c r="TIO35" s="7"/>
      <c r="TIP35" s="7"/>
      <c r="TIQ35" s="7"/>
      <c r="TIR35" s="7"/>
      <c r="TIS35" s="7"/>
      <c r="TIT35" s="7"/>
      <c r="TIU35" s="7"/>
      <c r="TIV35" s="7"/>
      <c r="TIW35" s="7"/>
      <c r="TIX35" s="7"/>
      <c r="TIY35" s="7"/>
      <c r="TIZ35" s="7"/>
      <c r="TJA35" s="7"/>
      <c r="TJB35" s="7"/>
      <c r="TJC35" s="7"/>
      <c r="TJD35" s="7"/>
      <c r="TJE35" s="7"/>
      <c r="TJF35" s="7"/>
      <c r="TJG35" s="7"/>
      <c r="TJH35" s="7"/>
      <c r="TJI35" s="7"/>
      <c r="TJJ35" s="7"/>
      <c r="TJK35" s="7"/>
      <c r="TJL35" s="7"/>
      <c r="TJM35" s="7"/>
      <c r="TJN35" s="7"/>
      <c r="TJO35" s="7"/>
      <c r="TJP35" s="7"/>
      <c r="TJQ35" s="7"/>
      <c r="TJR35" s="7"/>
      <c r="TJS35" s="7"/>
      <c r="TJT35" s="7"/>
      <c r="TJU35" s="7"/>
      <c r="TJV35" s="7"/>
      <c r="TJW35" s="7"/>
      <c r="TJX35" s="7"/>
      <c r="TJY35" s="7"/>
      <c r="TJZ35" s="7"/>
      <c r="TKA35" s="7"/>
      <c r="TKB35" s="7"/>
      <c r="TKC35" s="7"/>
      <c r="TKD35" s="7"/>
      <c r="TKE35" s="7"/>
      <c r="TKF35" s="7"/>
      <c r="TKG35" s="7"/>
      <c r="TKH35" s="7"/>
      <c r="TKI35" s="7"/>
      <c r="TKJ35" s="7"/>
      <c r="TKK35" s="7"/>
      <c r="TKL35" s="7"/>
      <c r="TKM35" s="7"/>
      <c r="TKN35" s="7"/>
      <c r="TKO35" s="7"/>
      <c r="TKP35" s="7"/>
      <c r="TKQ35" s="7"/>
      <c r="TKR35" s="7"/>
      <c r="TKS35" s="7"/>
      <c r="TKT35" s="7"/>
      <c r="TKU35" s="7"/>
      <c r="TKV35" s="7"/>
      <c r="TKW35" s="7"/>
      <c r="TKX35" s="7"/>
      <c r="TKY35" s="7"/>
      <c r="TKZ35" s="7"/>
      <c r="TLA35" s="7"/>
      <c r="TLB35" s="7"/>
      <c r="TLC35" s="7"/>
      <c r="TLD35" s="7"/>
      <c r="TLE35" s="7"/>
      <c r="TLF35" s="7"/>
      <c r="TLG35" s="7"/>
      <c r="TLH35" s="7"/>
      <c r="TLI35" s="7"/>
      <c r="TLJ35" s="7"/>
      <c r="TLK35" s="7"/>
      <c r="TLL35" s="7"/>
      <c r="TLM35" s="7"/>
      <c r="TLN35" s="7"/>
      <c r="TLO35" s="7"/>
      <c r="TLP35" s="7"/>
      <c r="TLQ35" s="7"/>
      <c r="TLR35" s="7"/>
      <c r="TLS35" s="7"/>
      <c r="TLT35" s="7"/>
      <c r="TLU35" s="7"/>
      <c r="TLV35" s="7"/>
      <c r="TLW35" s="7"/>
      <c r="TLX35" s="7"/>
      <c r="TLY35" s="7"/>
      <c r="TLZ35" s="7"/>
      <c r="TMA35" s="7"/>
      <c r="TMB35" s="7"/>
      <c r="TMC35" s="7"/>
      <c r="TMD35" s="7"/>
      <c r="TME35" s="7"/>
      <c r="TMF35" s="7"/>
      <c r="TMG35" s="7"/>
      <c r="TMH35" s="7"/>
      <c r="TMI35" s="7"/>
      <c r="TMJ35" s="7"/>
      <c r="TMK35" s="7"/>
      <c r="TML35" s="7"/>
      <c r="TMM35" s="7"/>
      <c r="TMN35" s="7"/>
      <c r="TMO35" s="7"/>
      <c r="TMP35" s="7"/>
      <c r="TMQ35" s="7"/>
      <c r="TMR35" s="7"/>
      <c r="TMS35" s="7"/>
      <c r="TMT35" s="7"/>
      <c r="TMU35" s="7"/>
      <c r="TMV35" s="7"/>
      <c r="TMW35" s="7"/>
      <c r="TMX35" s="7"/>
      <c r="TMY35" s="7"/>
      <c r="TMZ35" s="7"/>
      <c r="TNA35" s="7"/>
      <c r="TNB35" s="7"/>
      <c r="TNC35" s="7"/>
      <c r="TND35" s="7"/>
      <c r="TNE35" s="7"/>
      <c r="TNF35" s="7"/>
      <c r="TNG35" s="7"/>
      <c r="TNH35" s="7"/>
      <c r="TNI35" s="7"/>
      <c r="TNJ35" s="7"/>
      <c r="TNK35" s="7"/>
      <c r="TNL35" s="7"/>
      <c r="TNM35" s="7"/>
      <c r="TNN35" s="7"/>
      <c r="TNO35" s="7"/>
      <c r="TNP35" s="7"/>
      <c r="TNQ35" s="7"/>
      <c r="TNR35" s="7"/>
      <c r="TNS35" s="7"/>
      <c r="TNT35" s="7"/>
      <c r="TNU35" s="7"/>
      <c r="TNV35" s="7"/>
      <c r="TNW35" s="7"/>
      <c r="TNX35" s="7"/>
      <c r="TNY35" s="7"/>
      <c r="TNZ35" s="7"/>
      <c r="TOA35" s="7"/>
      <c r="TOB35" s="7"/>
      <c r="TOC35" s="7"/>
      <c r="TOD35" s="7"/>
      <c r="TOE35" s="7"/>
      <c r="TOF35" s="7"/>
      <c r="TOG35" s="7"/>
      <c r="TOH35" s="7"/>
      <c r="TOI35" s="7"/>
      <c r="TOJ35" s="7"/>
      <c r="TOK35" s="7"/>
      <c r="TOL35" s="7"/>
      <c r="TOM35" s="7"/>
      <c r="TON35" s="7"/>
      <c r="TOO35" s="7"/>
      <c r="TOP35" s="7"/>
      <c r="TOQ35" s="7"/>
      <c r="TOR35" s="7"/>
      <c r="TOS35" s="7"/>
      <c r="TOT35" s="7"/>
      <c r="TOU35" s="7"/>
      <c r="TOV35" s="7"/>
      <c r="TOW35" s="7"/>
      <c r="TOX35" s="7"/>
      <c r="TOY35" s="7"/>
      <c r="TOZ35" s="7"/>
      <c r="TPA35" s="7"/>
      <c r="TPB35" s="7"/>
      <c r="TPC35" s="7"/>
      <c r="TPD35" s="7"/>
      <c r="TPE35" s="7"/>
      <c r="TPF35" s="7"/>
      <c r="TPG35" s="7"/>
      <c r="TPH35" s="7"/>
      <c r="TPI35" s="7"/>
      <c r="TPJ35" s="7"/>
      <c r="TPK35" s="7"/>
      <c r="TPL35" s="7"/>
      <c r="TPM35" s="7"/>
      <c r="TPN35" s="7"/>
      <c r="TPO35" s="7"/>
      <c r="TPP35" s="7"/>
      <c r="TPQ35" s="7"/>
      <c r="TPR35" s="7"/>
      <c r="TPS35" s="7"/>
      <c r="TPT35" s="7"/>
      <c r="TPU35" s="7"/>
      <c r="TPV35" s="7"/>
      <c r="TPW35" s="7"/>
      <c r="TPX35" s="7"/>
      <c r="TPY35" s="7"/>
      <c r="TPZ35" s="7"/>
      <c r="TQA35" s="7"/>
      <c r="TQB35" s="7"/>
      <c r="TQC35" s="7"/>
      <c r="TQD35" s="7"/>
      <c r="TQE35" s="7"/>
      <c r="TQF35" s="7"/>
      <c r="TQG35" s="7"/>
      <c r="TQH35" s="7"/>
      <c r="TQI35" s="7"/>
      <c r="TQJ35" s="7"/>
      <c r="TQK35" s="7"/>
      <c r="TQL35" s="7"/>
      <c r="TQM35" s="7"/>
      <c r="TQN35" s="7"/>
      <c r="TQO35" s="7"/>
      <c r="TQP35" s="7"/>
      <c r="TQQ35" s="7"/>
      <c r="TQR35" s="7"/>
      <c r="TQS35" s="7"/>
      <c r="TQT35" s="7"/>
      <c r="TQU35" s="7"/>
      <c r="TQV35" s="7"/>
      <c r="TQW35" s="7"/>
      <c r="TQX35" s="7"/>
      <c r="TQY35" s="7"/>
      <c r="TQZ35" s="7"/>
      <c r="TRA35" s="7"/>
      <c r="TRB35" s="7"/>
      <c r="TRC35" s="7"/>
      <c r="TRD35" s="7"/>
      <c r="TRE35" s="7"/>
      <c r="TRF35" s="7"/>
      <c r="TRG35" s="7"/>
      <c r="TRH35" s="7"/>
      <c r="TRI35" s="7"/>
      <c r="TRJ35" s="7"/>
      <c r="TRK35" s="7"/>
      <c r="TRL35" s="7"/>
      <c r="TRM35" s="7"/>
      <c r="TRN35" s="7"/>
      <c r="TRO35" s="7"/>
      <c r="TRP35" s="7"/>
      <c r="TRQ35" s="7"/>
      <c r="TRR35" s="7"/>
      <c r="TRS35" s="7"/>
      <c r="TRT35" s="7"/>
      <c r="TRU35" s="7"/>
      <c r="TRV35" s="7"/>
      <c r="TRW35" s="7"/>
      <c r="TRX35" s="7"/>
      <c r="TRY35" s="7"/>
      <c r="TRZ35" s="7"/>
      <c r="TSA35" s="7"/>
      <c r="TSB35" s="7"/>
      <c r="TSC35" s="7"/>
      <c r="TSD35" s="7"/>
      <c r="TSE35" s="7"/>
      <c r="TSF35" s="7"/>
      <c r="TSG35" s="7"/>
      <c r="TSH35" s="7"/>
      <c r="TSI35" s="7"/>
      <c r="TSJ35" s="7"/>
      <c r="TSK35" s="7"/>
      <c r="TSL35" s="7"/>
      <c r="TSM35" s="7"/>
      <c r="TSN35" s="7"/>
      <c r="TSO35" s="7"/>
      <c r="TSP35" s="7"/>
      <c r="TSQ35" s="7"/>
      <c r="TSR35" s="7"/>
      <c r="TSS35" s="7"/>
      <c r="TST35" s="7"/>
      <c r="TSU35" s="7"/>
      <c r="TSV35" s="7"/>
      <c r="TSW35" s="7"/>
      <c r="TSX35" s="7"/>
      <c r="TSY35" s="7"/>
      <c r="TSZ35" s="7"/>
      <c r="TTA35" s="7"/>
      <c r="TTB35" s="7"/>
      <c r="TTC35" s="7"/>
      <c r="TTD35" s="7"/>
      <c r="TTE35" s="7"/>
      <c r="TTF35" s="7"/>
      <c r="TTG35" s="7"/>
      <c r="TTH35" s="7"/>
      <c r="TTI35" s="7"/>
      <c r="TTJ35" s="7"/>
      <c r="TTK35" s="7"/>
      <c r="TTL35" s="7"/>
      <c r="TTM35" s="7"/>
      <c r="TTN35" s="7"/>
      <c r="TTO35" s="7"/>
      <c r="TTP35" s="7"/>
      <c r="TTQ35" s="7"/>
      <c r="TTR35" s="7"/>
      <c r="TTS35" s="7"/>
      <c r="TTT35" s="7"/>
      <c r="TTU35" s="7"/>
      <c r="TTV35" s="7"/>
      <c r="TTW35" s="7"/>
      <c r="TTX35" s="7"/>
      <c r="TTY35" s="7"/>
      <c r="TTZ35" s="7"/>
      <c r="TUA35" s="7"/>
      <c r="TUB35" s="7"/>
      <c r="TUC35" s="7"/>
      <c r="TUD35" s="7"/>
      <c r="TUE35" s="7"/>
      <c r="TUF35" s="7"/>
      <c r="TUG35" s="7"/>
      <c r="TUH35" s="7"/>
      <c r="TUI35" s="7"/>
      <c r="TUJ35" s="7"/>
      <c r="TUK35" s="7"/>
      <c r="TUL35" s="7"/>
      <c r="TUM35" s="7"/>
      <c r="TUN35" s="7"/>
      <c r="TUO35" s="7"/>
      <c r="TUP35" s="7"/>
      <c r="TUQ35" s="7"/>
      <c r="TUR35" s="7"/>
      <c r="TUS35" s="7"/>
      <c r="TUT35" s="7"/>
      <c r="TUU35" s="7"/>
      <c r="TUV35" s="7"/>
      <c r="TUW35" s="7"/>
      <c r="TUX35" s="7"/>
      <c r="TUY35" s="7"/>
      <c r="TUZ35" s="7"/>
      <c r="TVA35" s="7"/>
      <c r="TVB35" s="7"/>
      <c r="TVC35" s="7"/>
      <c r="TVD35" s="7"/>
      <c r="TVE35" s="7"/>
      <c r="TVF35" s="7"/>
      <c r="TVG35" s="7"/>
      <c r="TVH35" s="7"/>
      <c r="TVI35" s="7"/>
      <c r="TVJ35" s="7"/>
      <c r="TVK35" s="7"/>
      <c r="TVL35" s="7"/>
      <c r="TVM35" s="7"/>
      <c r="TVN35" s="7"/>
      <c r="TVO35" s="7"/>
      <c r="TVP35" s="7"/>
      <c r="TVQ35" s="7"/>
      <c r="TVR35" s="7"/>
      <c r="TVS35" s="7"/>
      <c r="TVT35" s="7"/>
      <c r="TVU35" s="7"/>
      <c r="TVV35" s="7"/>
      <c r="TVW35" s="7"/>
      <c r="TVX35" s="7"/>
      <c r="TVY35" s="7"/>
      <c r="TVZ35" s="7"/>
      <c r="TWA35" s="7"/>
      <c r="TWB35" s="7"/>
      <c r="TWC35" s="7"/>
      <c r="TWD35" s="7"/>
      <c r="TWE35" s="7"/>
      <c r="TWF35" s="7"/>
      <c r="TWG35" s="7"/>
      <c r="TWH35" s="7"/>
      <c r="TWI35" s="7"/>
      <c r="TWJ35" s="7"/>
      <c r="TWK35" s="7"/>
      <c r="TWL35" s="7"/>
      <c r="TWM35" s="7"/>
      <c r="TWN35" s="7"/>
      <c r="TWO35" s="7"/>
      <c r="TWP35" s="7"/>
      <c r="TWQ35" s="7"/>
      <c r="TWR35" s="7"/>
      <c r="TWS35" s="7"/>
      <c r="TWT35" s="7"/>
      <c r="TWU35" s="7"/>
      <c r="TWV35" s="7"/>
      <c r="TWW35" s="7"/>
      <c r="TWX35" s="7"/>
      <c r="TWY35" s="7"/>
      <c r="TWZ35" s="7"/>
      <c r="TXA35" s="7"/>
      <c r="TXB35" s="7"/>
      <c r="TXC35" s="7"/>
      <c r="TXD35" s="7"/>
      <c r="TXE35" s="7"/>
      <c r="TXF35" s="7"/>
      <c r="TXG35" s="7"/>
      <c r="TXH35" s="7"/>
      <c r="TXI35" s="7"/>
      <c r="TXJ35" s="7"/>
      <c r="TXK35" s="7"/>
      <c r="TXL35" s="7"/>
      <c r="TXM35" s="7"/>
      <c r="TXN35" s="7"/>
      <c r="TXO35" s="7"/>
      <c r="TXP35" s="7"/>
      <c r="TXQ35" s="7"/>
      <c r="TXR35" s="7"/>
      <c r="TXS35" s="7"/>
      <c r="TXT35" s="7"/>
      <c r="TXU35" s="7"/>
      <c r="TXV35" s="7"/>
      <c r="TXW35" s="7"/>
      <c r="TXX35" s="7"/>
      <c r="TXY35" s="7"/>
      <c r="TXZ35" s="7"/>
      <c r="TYA35" s="7"/>
      <c r="TYB35" s="7"/>
      <c r="TYC35" s="7"/>
      <c r="TYD35" s="7"/>
      <c r="TYE35" s="7"/>
      <c r="TYF35" s="7"/>
      <c r="TYG35" s="7"/>
      <c r="TYH35" s="7"/>
      <c r="TYI35" s="7"/>
      <c r="TYJ35" s="7"/>
      <c r="TYK35" s="7"/>
      <c r="TYL35" s="7"/>
      <c r="TYM35" s="7"/>
      <c r="TYN35" s="7"/>
      <c r="TYO35" s="7"/>
      <c r="TYP35" s="7"/>
      <c r="TYQ35" s="7"/>
      <c r="TYR35" s="7"/>
      <c r="TYS35" s="7"/>
      <c r="TYT35" s="7"/>
      <c r="TYU35" s="7"/>
      <c r="TYV35" s="7"/>
      <c r="TYW35" s="7"/>
      <c r="TYX35" s="7"/>
      <c r="TYY35" s="7"/>
      <c r="TYZ35" s="7"/>
      <c r="TZA35" s="7"/>
      <c r="TZB35" s="7"/>
      <c r="TZC35" s="7"/>
      <c r="TZD35" s="7"/>
      <c r="TZE35" s="7"/>
      <c r="TZF35" s="7"/>
      <c r="TZG35" s="7"/>
      <c r="TZH35" s="7"/>
      <c r="TZI35" s="7"/>
      <c r="TZJ35" s="7"/>
      <c r="TZK35" s="7"/>
      <c r="TZL35" s="7"/>
      <c r="TZM35" s="7"/>
      <c r="TZN35" s="7"/>
      <c r="TZO35" s="7"/>
      <c r="TZP35" s="7"/>
      <c r="TZQ35" s="7"/>
      <c r="TZR35" s="7"/>
      <c r="TZS35" s="7"/>
      <c r="TZT35" s="7"/>
      <c r="TZU35" s="7"/>
      <c r="TZV35" s="7"/>
      <c r="TZW35" s="7"/>
      <c r="TZX35" s="7"/>
      <c r="TZY35" s="7"/>
      <c r="TZZ35" s="7"/>
      <c r="UAA35" s="7"/>
      <c r="UAB35" s="7"/>
      <c r="UAC35" s="7"/>
      <c r="UAD35" s="7"/>
      <c r="UAE35" s="7"/>
      <c r="UAF35" s="7"/>
      <c r="UAG35" s="7"/>
      <c r="UAH35" s="7"/>
      <c r="UAI35" s="7"/>
      <c r="UAJ35" s="7"/>
      <c r="UAK35" s="7"/>
      <c r="UAL35" s="7"/>
      <c r="UAM35" s="7"/>
      <c r="UAN35" s="7"/>
      <c r="UAO35" s="7"/>
      <c r="UAP35" s="7"/>
      <c r="UAQ35" s="7"/>
      <c r="UAR35" s="7"/>
      <c r="UAS35" s="7"/>
      <c r="UAT35" s="7"/>
      <c r="UAU35" s="7"/>
      <c r="UAV35" s="7"/>
      <c r="UAW35" s="7"/>
      <c r="UAX35" s="7"/>
      <c r="UAY35" s="7"/>
      <c r="UAZ35" s="7"/>
      <c r="UBA35" s="7"/>
      <c r="UBB35" s="7"/>
      <c r="UBC35" s="7"/>
      <c r="UBD35" s="7"/>
      <c r="UBE35" s="7"/>
      <c r="UBF35" s="7"/>
      <c r="UBG35" s="7"/>
      <c r="UBH35" s="7"/>
      <c r="UBI35" s="7"/>
      <c r="UBJ35" s="7"/>
      <c r="UBK35" s="7"/>
      <c r="UBL35" s="7"/>
      <c r="UBM35" s="7"/>
      <c r="UBN35" s="7"/>
      <c r="UBO35" s="7"/>
      <c r="UBP35" s="7"/>
      <c r="UBQ35" s="7"/>
      <c r="UBR35" s="7"/>
      <c r="UBS35" s="7"/>
      <c r="UBT35" s="7"/>
      <c r="UBU35" s="7"/>
      <c r="UBV35" s="7"/>
      <c r="UBW35" s="7"/>
      <c r="UBX35" s="7"/>
      <c r="UBY35" s="7"/>
      <c r="UBZ35" s="7"/>
      <c r="UCA35" s="7"/>
      <c r="UCB35" s="7"/>
      <c r="UCC35" s="7"/>
      <c r="UCD35" s="7"/>
      <c r="UCE35" s="7"/>
      <c r="UCF35" s="7"/>
      <c r="UCG35" s="7"/>
      <c r="UCH35" s="7"/>
      <c r="UCI35" s="7"/>
      <c r="UCJ35" s="7"/>
      <c r="UCK35" s="7"/>
      <c r="UCL35" s="7"/>
      <c r="UCM35" s="7"/>
      <c r="UCN35" s="7"/>
      <c r="UCO35" s="7"/>
      <c r="UCP35" s="7"/>
      <c r="UCQ35" s="7"/>
      <c r="UCR35" s="7"/>
      <c r="UCS35" s="7"/>
      <c r="UCT35" s="7"/>
      <c r="UCU35" s="7"/>
      <c r="UCV35" s="7"/>
      <c r="UCW35" s="7"/>
      <c r="UCX35" s="7"/>
      <c r="UCY35" s="7"/>
      <c r="UCZ35" s="7"/>
      <c r="UDA35" s="7"/>
      <c r="UDB35" s="7"/>
      <c r="UDC35" s="7"/>
      <c r="UDD35" s="7"/>
      <c r="UDE35" s="7"/>
      <c r="UDF35" s="7"/>
      <c r="UDG35" s="7"/>
      <c r="UDH35" s="7"/>
      <c r="UDI35" s="7"/>
      <c r="UDJ35" s="7"/>
      <c r="UDK35" s="7"/>
      <c r="UDL35" s="7"/>
      <c r="UDM35" s="7"/>
      <c r="UDN35" s="7"/>
      <c r="UDO35" s="7"/>
      <c r="UDP35" s="7"/>
      <c r="UDQ35" s="7"/>
      <c r="UDR35" s="7"/>
      <c r="UDS35" s="7"/>
      <c r="UDT35" s="7"/>
      <c r="UDU35" s="7"/>
      <c r="UDV35" s="7"/>
      <c r="UDW35" s="7"/>
      <c r="UDX35" s="7"/>
      <c r="UDY35" s="7"/>
      <c r="UDZ35" s="7"/>
      <c r="UEA35" s="7"/>
      <c r="UEB35" s="7"/>
      <c r="UEC35" s="7"/>
      <c r="UED35" s="7"/>
      <c r="UEE35" s="7"/>
      <c r="UEF35" s="7"/>
      <c r="UEG35" s="7"/>
      <c r="UEH35" s="7"/>
      <c r="UEI35" s="7"/>
      <c r="UEJ35" s="7"/>
      <c r="UEK35" s="7"/>
      <c r="UEL35" s="7"/>
      <c r="UEM35" s="7"/>
      <c r="UEN35" s="7"/>
      <c r="UEO35" s="7"/>
      <c r="UEP35" s="7"/>
      <c r="UEQ35" s="7"/>
      <c r="UER35" s="7"/>
      <c r="UES35" s="7"/>
      <c r="UET35" s="7"/>
      <c r="UEU35" s="7"/>
      <c r="UEV35" s="7"/>
      <c r="UEW35" s="7"/>
      <c r="UEX35" s="7"/>
      <c r="UEY35" s="7"/>
      <c r="UEZ35" s="7"/>
      <c r="UFA35" s="7"/>
      <c r="UFB35" s="7"/>
      <c r="UFC35" s="7"/>
      <c r="UFD35" s="7"/>
      <c r="UFE35" s="7"/>
      <c r="UFF35" s="7"/>
      <c r="UFG35" s="7"/>
      <c r="UFH35" s="7"/>
      <c r="UFI35" s="7"/>
      <c r="UFJ35" s="7"/>
      <c r="UFK35" s="7"/>
      <c r="UFL35" s="7"/>
      <c r="UFM35" s="7"/>
      <c r="UFN35" s="7"/>
      <c r="UFO35" s="7"/>
      <c r="UFP35" s="7"/>
      <c r="UFQ35" s="7"/>
      <c r="UFR35" s="7"/>
      <c r="UFS35" s="7"/>
      <c r="UFT35" s="7"/>
      <c r="UFU35" s="7"/>
      <c r="UFV35" s="7"/>
      <c r="UFW35" s="7"/>
      <c r="UFX35" s="7"/>
      <c r="UFY35" s="7"/>
      <c r="UFZ35" s="7"/>
      <c r="UGA35" s="7"/>
      <c r="UGB35" s="7"/>
      <c r="UGC35" s="7"/>
      <c r="UGD35" s="7"/>
      <c r="UGE35" s="7"/>
      <c r="UGF35" s="7"/>
      <c r="UGG35" s="7"/>
      <c r="UGH35" s="7"/>
      <c r="UGI35" s="7"/>
      <c r="UGJ35" s="7"/>
      <c r="UGK35" s="7"/>
      <c r="UGL35" s="7"/>
      <c r="UGM35" s="7"/>
      <c r="UGN35" s="7"/>
      <c r="UGO35" s="7"/>
      <c r="UGP35" s="7"/>
      <c r="UGQ35" s="7"/>
      <c r="UGR35" s="7"/>
      <c r="UGS35" s="7"/>
      <c r="UGT35" s="7"/>
      <c r="UGU35" s="7"/>
      <c r="UGV35" s="7"/>
      <c r="UGW35" s="7"/>
      <c r="UGX35" s="7"/>
      <c r="UGY35" s="7"/>
      <c r="UGZ35" s="7"/>
      <c r="UHA35" s="7"/>
      <c r="UHB35" s="7"/>
      <c r="UHC35" s="7"/>
      <c r="UHD35" s="7"/>
      <c r="UHE35" s="7"/>
      <c r="UHF35" s="7"/>
      <c r="UHG35" s="7"/>
      <c r="UHH35" s="7"/>
      <c r="UHI35" s="7"/>
      <c r="UHJ35" s="7"/>
      <c r="UHK35" s="7"/>
      <c r="UHL35" s="7"/>
      <c r="UHM35" s="7"/>
      <c r="UHN35" s="7"/>
      <c r="UHO35" s="7"/>
      <c r="UHP35" s="7"/>
      <c r="UHQ35" s="7"/>
      <c r="UHR35" s="7"/>
      <c r="UHS35" s="7"/>
      <c r="UHT35" s="7"/>
      <c r="UHU35" s="7"/>
      <c r="UHV35" s="7"/>
      <c r="UHW35" s="7"/>
      <c r="UHX35" s="7"/>
      <c r="UHY35" s="7"/>
      <c r="UHZ35" s="7"/>
      <c r="UIA35" s="7"/>
      <c r="UIB35" s="7"/>
      <c r="UIC35" s="7"/>
      <c r="UID35" s="7"/>
      <c r="UIE35" s="7"/>
      <c r="UIF35" s="7"/>
      <c r="UIG35" s="7"/>
      <c r="UIH35" s="7"/>
      <c r="UII35" s="7"/>
      <c r="UIJ35" s="7"/>
      <c r="UIK35" s="7"/>
      <c r="UIL35" s="7"/>
      <c r="UIM35" s="7"/>
      <c r="UIN35" s="7"/>
      <c r="UIO35" s="7"/>
      <c r="UIP35" s="7"/>
      <c r="UIQ35" s="7"/>
      <c r="UIR35" s="7"/>
      <c r="UIS35" s="7"/>
      <c r="UIT35" s="7"/>
      <c r="UIU35" s="7"/>
      <c r="UIV35" s="7"/>
      <c r="UIW35" s="7"/>
      <c r="UIX35" s="7"/>
      <c r="UIY35" s="7"/>
      <c r="UIZ35" s="7"/>
      <c r="UJA35" s="7"/>
      <c r="UJB35" s="7"/>
      <c r="UJC35" s="7"/>
      <c r="UJD35" s="7"/>
      <c r="UJE35" s="7"/>
      <c r="UJF35" s="7"/>
      <c r="UJG35" s="7"/>
      <c r="UJH35" s="7"/>
      <c r="UJI35" s="7"/>
      <c r="UJJ35" s="7"/>
      <c r="UJK35" s="7"/>
      <c r="UJL35" s="7"/>
      <c r="UJM35" s="7"/>
      <c r="UJN35" s="7"/>
      <c r="UJO35" s="7"/>
      <c r="UJP35" s="7"/>
      <c r="UJQ35" s="7"/>
      <c r="UJR35" s="7"/>
      <c r="UJS35" s="7"/>
      <c r="UJT35" s="7"/>
      <c r="UJU35" s="7"/>
      <c r="UJV35" s="7"/>
      <c r="UJW35" s="7"/>
      <c r="UJX35" s="7"/>
      <c r="UJY35" s="7"/>
      <c r="UJZ35" s="7"/>
      <c r="UKA35" s="7"/>
      <c r="UKB35" s="7"/>
      <c r="UKC35" s="7"/>
      <c r="UKD35" s="7"/>
      <c r="UKE35" s="7"/>
      <c r="UKF35" s="7"/>
      <c r="UKG35" s="7"/>
      <c r="UKH35" s="7"/>
      <c r="UKI35" s="7"/>
      <c r="UKJ35" s="7"/>
      <c r="UKK35" s="7"/>
      <c r="UKL35" s="7"/>
      <c r="UKM35" s="7"/>
      <c r="UKN35" s="7"/>
      <c r="UKO35" s="7"/>
      <c r="UKP35" s="7"/>
      <c r="UKQ35" s="7"/>
      <c r="UKR35" s="7"/>
      <c r="UKS35" s="7"/>
      <c r="UKT35" s="7"/>
      <c r="UKU35" s="7"/>
      <c r="UKV35" s="7"/>
      <c r="UKW35" s="7"/>
      <c r="UKX35" s="7"/>
      <c r="UKY35" s="7"/>
      <c r="UKZ35" s="7"/>
      <c r="ULA35" s="7"/>
      <c r="ULB35" s="7"/>
      <c r="ULC35" s="7"/>
      <c r="ULD35" s="7"/>
      <c r="ULE35" s="7"/>
      <c r="ULF35" s="7"/>
      <c r="ULG35" s="7"/>
      <c r="ULH35" s="7"/>
      <c r="ULI35" s="7"/>
      <c r="ULJ35" s="7"/>
      <c r="ULK35" s="7"/>
      <c r="ULL35" s="7"/>
      <c r="ULM35" s="7"/>
      <c r="ULN35" s="7"/>
      <c r="ULO35" s="7"/>
      <c r="ULP35" s="7"/>
      <c r="ULQ35" s="7"/>
      <c r="ULR35" s="7"/>
      <c r="ULS35" s="7"/>
      <c r="ULT35" s="7"/>
      <c r="ULU35" s="7"/>
      <c r="ULV35" s="7"/>
      <c r="ULW35" s="7"/>
      <c r="ULX35" s="7"/>
      <c r="ULY35" s="7"/>
      <c r="ULZ35" s="7"/>
      <c r="UMA35" s="7"/>
      <c r="UMB35" s="7"/>
      <c r="UMC35" s="7"/>
      <c r="UMD35" s="7"/>
      <c r="UME35" s="7"/>
      <c r="UMF35" s="7"/>
      <c r="UMG35" s="7"/>
      <c r="UMH35" s="7"/>
      <c r="UMI35" s="7"/>
      <c r="UMJ35" s="7"/>
      <c r="UMK35" s="7"/>
      <c r="UML35" s="7"/>
      <c r="UMM35" s="7"/>
      <c r="UMN35" s="7"/>
      <c r="UMO35" s="7"/>
      <c r="UMP35" s="7"/>
      <c r="UMQ35" s="7"/>
      <c r="UMR35" s="7"/>
      <c r="UMS35" s="7"/>
      <c r="UMT35" s="7"/>
      <c r="UMU35" s="7"/>
      <c r="UMV35" s="7"/>
      <c r="UMW35" s="7"/>
      <c r="UMX35" s="7"/>
      <c r="UMY35" s="7"/>
      <c r="UMZ35" s="7"/>
      <c r="UNA35" s="7"/>
      <c r="UNB35" s="7"/>
      <c r="UNC35" s="7"/>
      <c r="UND35" s="7"/>
      <c r="UNE35" s="7"/>
      <c r="UNF35" s="7"/>
      <c r="UNG35" s="7"/>
      <c r="UNH35" s="7"/>
      <c r="UNI35" s="7"/>
      <c r="UNJ35" s="7"/>
      <c r="UNK35" s="7"/>
      <c r="UNL35" s="7"/>
      <c r="UNM35" s="7"/>
      <c r="UNN35" s="7"/>
      <c r="UNO35" s="7"/>
      <c r="UNP35" s="7"/>
      <c r="UNQ35" s="7"/>
      <c r="UNR35" s="7"/>
      <c r="UNS35" s="7"/>
      <c r="UNT35" s="7"/>
      <c r="UNU35" s="7"/>
      <c r="UNV35" s="7"/>
      <c r="UNW35" s="7"/>
      <c r="UNX35" s="7"/>
      <c r="UNY35" s="7"/>
      <c r="UNZ35" s="7"/>
      <c r="UOA35" s="7"/>
      <c r="UOB35" s="7"/>
      <c r="UOC35" s="7"/>
      <c r="UOD35" s="7"/>
      <c r="UOE35" s="7"/>
      <c r="UOF35" s="7"/>
      <c r="UOG35" s="7"/>
      <c r="UOH35" s="7"/>
      <c r="UOI35" s="7"/>
      <c r="UOJ35" s="7"/>
      <c r="UOK35" s="7"/>
      <c r="UOL35" s="7"/>
      <c r="UOM35" s="7"/>
      <c r="UON35" s="7"/>
      <c r="UOO35" s="7"/>
      <c r="UOP35" s="7"/>
      <c r="UOQ35" s="7"/>
      <c r="UOR35" s="7"/>
      <c r="UOS35" s="7"/>
      <c r="UOT35" s="7"/>
      <c r="UOU35" s="7"/>
      <c r="UOV35" s="7"/>
      <c r="UOW35" s="7"/>
      <c r="UOX35" s="7"/>
      <c r="UOY35" s="7"/>
      <c r="UOZ35" s="7"/>
      <c r="UPA35" s="7"/>
      <c r="UPB35" s="7"/>
      <c r="UPC35" s="7"/>
      <c r="UPD35" s="7"/>
      <c r="UPE35" s="7"/>
      <c r="UPF35" s="7"/>
      <c r="UPG35" s="7"/>
      <c r="UPH35" s="7"/>
      <c r="UPI35" s="7"/>
      <c r="UPJ35" s="7"/>
      <c r="UPK35" s="7"/>
      <c r="UPL35" s="7"/>
      <c r="UPM35" s="7"/>
      <c r="UPN35" s="7"/>
      <c r="UPO35" s="7"/>
      <c r="UPP35" s="7"/>
      <c r="UPQ35" s="7"/>
      <c r="UPR35" s="7"/>
      <c r="UPS35" s="7"/>
      <c r="UPT35" s="7"/>
      <c r="UPU35" s="7"/>
      <c r="UPV35" s="7"/>
      <c r="UPW35" s="7"/>
      <c r="UPX35" s="7"/>
      <c r="UPY35" s="7"/>
      <c r="UPZ35" s="7"/>
      <c r="UQA35" s="7"/>
      <c r="UQB35" s="7"/>
      <c r="UQC35" s="7"/>
      <c r="UQD35" s="7"/>
      <c r="UQE35" s="7"/>
      <c r="UQF35" s="7"/>
      <c r="UQG35" s="7"/>
      <c r="UQH35" s="7"/>
      <c r="UQI35" s="7"/>
      <c r="UQJ35" s="7"/>
      <c r="UQK35" s="7"/>
      <c r="UQL35" s="7"/>
      <c r="UQM35" s="7"/>
      <c r="UQN35" s="7"/>
      <c r="UQO35" s="7"/>
      <c r="UQP35" s="7"/>
      <c r="UQQ35" s="7"/>
      <c r="UQR35" s="7"/>
      <c r="UQS35" s="7"/>
      <c r="UQT35" s="7"/>
      <c r="UQU35" s="7"/>
      <c r="UQV35" s="7"/>
      <c r="UQW35" s="7"/>
      <c r="UQX35" s="7"/>
      <c r="UQY35" s="7"/>
      <c r="UQZ35" s="7"/>
      <c r="URA35" s="7"/>
      <c r="URB35" s="7"/>
      <c r="URC35" s="7"/>
      <c r="URD35" s="7"/>
      <c r="URE35" s="7"/>
      <c r="URF35" s="7"/>
      <c r="URG35" s="7"/>
      <c r="URH35" s="7"/>
      <c r="URI35" s="7"/>
      <c r="URJ35" s="7"/>
      <c r="URK35" s="7"/>
      <c r="URL35" s="7"/>
      <c r="URM35" s="7"/>
      <c r="URN35" s="7"/>
      <c r="URO35" s="7"/>
      <c r="URP35" s="7"/>
      <c r="URQ35" s="7"/>
      <c r="URR35" s="7"/>
      <c r="URS35" s="7"/>
      <c r="URT35" s="7"/>
      <c r="URU35" s="7"/>
      <c r="URV35" s="7"/>
      <c r="URW35" s="7"/>
      <c r="URX35" s="7"/>
      <c r="URY35" s="7"/>
      <c r="URZ35" s="7"/>
      <c r="USA35" s="7"/>
      <c r="USB35" s="7"/>
      <c r="USC35" s="7"/>
      <c r="USD35" s="7"/>
      <c r="USE35" s="7"/>
      <c r="USF35" s="7"/>
      <c r="USG35" s="7"/>
      <c r="USH35" s="7"/>
      <c r="USI35" s="7"/>
      <c r="USJ35" s="7"/>
      <c r="USK35" s="7"/>
      <c r="USL35" s="7"/>
      <c r="USM35" s="7"/>
      <c r="USN35" s="7"/>
      <c r="USO35" s="7"/>
      <c r="USP35" s="7"/>
      <c r="USQ35" s="7"/>
      <c r="USR35" s="7"/>
      <c r="USS35" s="7"/>
      <c r="UST35" s="7"/>
      <c r="USU35" s="7"/>
      <c r="USV35" s="7"/>
      <c r="USW35" s="7"/>
      <c r="USX35" s="7"/>
      <c r="USY35" s="7"/>
      <c r="USZ35" s="7"/>
      <c r="UTA35" s="7"/>
      <c r="UTB35" s="7"/>
      <c r="UTC35" s="7"/>
      <c r="UTD35" s="7"/>
      <c r="UTE35" s="7"/>
      <c r="UTF35" s="7"/>
      <c r="UTG35" s="7"/>
      <c r="UTH35" s="7"/>
      <c r="UTI35" s="7"/>
      <c r="UTJ35" s="7"/>
      <c r="UTK35" s="7"/>
      <c r="UTL35" s="7"/>
      <c r="UTM35" s="7"/>
      <c r="UTN35" s="7"/>
      <c r="UTO35" s="7"/>
      <c r="UTP35" s="7"/>
      <c r="UTQ35" s="7"/>
      <c r="UTR35" s="7"/>
      <c r="UTS35" s="7"/>
      <c r="UTT35" s="7"/>
      <c r="UTU35" s="7"/>
      <c r="UTV35" s="7"/>
      <c r="UTW35" s="7"/>
      <c r="UTX35" s="7"/>
      <c r="UTY35" s="7"/>
      <c r="UTZ35" s="7"/>
      <c r="UUA35" s="7"/>
      <c r="UUB35" s="7"/>
      <c r="UUC35" s="7"/>
      <c r="UUD35" s="7"/>
      <c r="UUE35" s="7"/>
      <c r="UUF35" s="7"/>
      <c r="UUG35" s="7"/>
      <c r="UUH35" s="7"/>
      <c r="UUI35" s="7"/>
      <c r="UUJ35" s="7"/>
      <c r="UUK35" s="7"/>
      <c r="UUL35" s="7"/>
      <c r="UUM35" s="7"/>
      <c r="UUN35" s="7"/>
      <c r="UUO35" s="7"/>
      <c r="UUP35" s="7"/>
      <c r="UUQ35" s="7"/>
      <c r="UUR35" s="7"/>
      <c r="UUS35" s="7"/>
      <c r="UUT35" s="7"/>
      <c r="UUU35" s="7"/>
      <c r="UUV35" s="7"/>
      <c r="UUW35" s="7"/>
      <c r="UUX35" s="7"/>
      <c r="UUY35" s="7"/>
      <c r="UUZ35" s="7"/>
      <c r="UVA35" s="7"/>
      <c r="UVB35" s="7"/>
      <c r="UVC35" s="7"/>
      <c r="UVD35" s="7"/>
      <c r="UVE35" s="7"/>
      <c r="UVF35" s="7"/>
      <c r="UVG35" s="7"/>
      <c r="UVH35" s="7"/>
      <c r="UVI35" s="7"/>
      <c r="UVJ35" s="7"/>
      <c r="UVK35" s="7"/>
      <c r="UVL35" s="7"/>
      <c r="UVM35" s="7"/>
      <c r="UVN35" s="7"/>
      <c r="UVO35" s="7"/>
      <c r="UVP35" s="7"/>
      <c r="UVQ35" s="7"/>
      <c r="UVR35" s="7"/>
      <c r="UVS35" s="7"/>
      <c r="UVT35" s="7"/>
      <c r="UVU35" s="7"/>
      <c r="UVV35" s="7"/>
      <c r="UVW35" s="7"/>
      <c r="UVX35" s="7"/>
      <c r="UVY35" s="7"/>
      <c r="UVZ35" s="7"/>
      <c r="UWA35" s="7"/>
      <c r="UWB35" s="7"/>
      <c r="UWC35" s="7"/>
      <c r="UWD35" s="7"/>
      <c r="UWE35" s="7"/>
      <c r="UWF35" s="7"/>
      <c r="UWG35" s="7"/>
      <c r="UWH35" s="7"/>
      <c r="UWI35" s="7"/>
      <c r="UWJ35" s="7"/>
      <c r="UWK35" s="7"/>
      <c r="UWL35" s="7"/>
      <c r="UWM35" s="7"/>
      <c r="UWN35" s="7"/>
      <c r="UWO35" s="7"/>
      <c r="UWP35" s="7"/>
      <c r="UWQ35" s="7"/>
      <c r="UWR35" s="7"/>
      <c r="UWS35" s="7"/>
      <c r="UWT35" s="7"/>
      <c r="UWU35" s="7"/>
      <c r="UWV35" s="7"/>
      <c r="UWW35" s="7"/>
      <c r="UWX35" s="7"/>
      <c r="UWY35" s="7"/>
      <c r="UWZ35" s="7"/>
      <c r="UXA35" s="7"/>
      <c r="UXB35" s="7"/>
      <c r="UXC35" s="7"/>
      <c r="UXD35" s="7"/>
      <c r="UXE35" s="7"/>
      <c r="UXF35" s="7"/>
      <c r="UXG35" s="7"/>
      <c r="UXH35" s="7"/>
      <c r="UXI35" s="7"/>
      <c r="UXJ35" s="7"/>
      <c r="UXK35" s="7"/>
      <c r="UXL35" s="7"/>
      <c r="UXM35" s="7"/>
      <c r="UXN35" s="7"/>
      <c r="UXO35" s="7"/>
      <c r="UXP35" s="7"/>
      <c r="UXQ35" s="7"/>
      <c r="UXR35" s="7"/>
      <c r="UXS35" s="7"/>
      <c r="UXT35" s="7"/>
      <c r="UXU35" s="7"/>
      <c r="UXV35" s="7"/>
      <c r="UXW35" s="7"/>
      <c r="UXX35" s="7"/>
      <c r="UXY35" s="7"/>
      <c r="UXZ35" s="7"/>
      <c r="UYA35" s="7"/>
      <c r="UYB35" s="7"/>
      <c r="UYC35" s="7"/>
      <c r="UYD35" s="7"/>
      <c r="UYE35" s="7"/>
      <c r="UYF35" s="7"/>
      <c r="UYG35" s="7"/>
      <c r="UYH35" s="7"/>
      <c r="UYI35" s="7"/>
      <c r="UYJ35" s="7"/>
      <c r="UYK35" s="7"/>
      <c r="UYL35" s="7"/>
      <c r="UYM35" s="7"/>
      <c r="UYN35" s="7"/>
      <c r="UYO35" s="7"/>
      <c r="UYP35" s="7"/>
      <c r="UYQ35" s="7"/>
      <c r="UYR35" s="7"/>
      <c r="UYS35" s="7"/>
      <c r="UYT35" s="7"/>
      <c r="UYU35" s="7"/>
      <c r="UYV35" s="7"/>
      <c r="UYW35" s="7"/>
      <c r="UYX35" s="7"/>
      <c r="UYY35" s="7"/>
      <c r="UYZ35" s="7"/>
      <c r="UZA35" s="7"/>
      <c r="UZB35" s="7"/>
      <c r="UZC35" s="7"/>
      <c r="UZD35" s="7"/>
      <c r="UZE35" s="7"/>
      <c r="UZF35" s="7"/>
      <c r="UZG35" s="7"/>
      <c r="UZH35" s="7"/>
      <c r="UZI35" s="7"/>
      <c r="UZJ35" s="7"/>
      <c r="UZK35" s="7"/>
      <c r="UZL35" s="7"/>
      <c r="UZM35" s="7"/>
      <c r="UZN35" s="7"/>
      <c r="UZO35" s="7"/>
      <c r="UZP35" s="7"/>
      <c r="UZQ35" s="7"/>
      <c r="UZR35" s="7"/>
      <c r="UZS35" s="7"/>
      <c r="UZT35" s="7"/>
      <c r="UZU35" s="7"/>
      <c r="UZV35" s="7"/>
      <c r="UZW35" s="7"/>
      <c r="UZX35" s="7"/>
      <c r="UZY35" s="7"/>
      <c r="UZZ35" s="7"/>
      <c r="VAA35" s="7"/>
      <c r="VAB35" s="7"/>
      <c r="VAC35" s="7"/>
      <c r="VAD35" s="7"/>
      <c r="VAE35" s="7"/>
      <c r="VAF35" s="7"/>
      <c r="VAG35" s="7"/>
      <c r="VAH35" s="7"/>
      <c r="VAI35" s="7"/>
      <c r="VAJ35" s="7"/>
      <c r="VAK35" s="7"/>
      <c r="VAL35" s="7"/>
      <c r="VAM35" s="7"/>
      <c r="VAN35" s="7"/>
      <c r="VAO35" s="7"/>
      <c r="VAP35" s="7"/>
      <c r="VAQ35" s="7"/>
      <c r="VAR35" s="7"/>
      <c r="VAS35" s="7"/>
      <c r="VAT35" s="7"/>
      <c r="VAU35" s="7"/>
      <c r="VAV35" s="7"/>
      <c r="VAW35" s="7"/>
      <c r="VAX35" s="7"/>
      <c r="VAY35" s="7"/>
      <c r="VAZ35" s="7"/>
      <c r="VBA35" s="7"/>
      <c r="VBB35" s="7"/>
      <c r="VBC35" s="7"/>
      <c r="VBD35" s="7"/>
      <c r="VBE35" s="7"/>
      <c r="VBF35" s="7"/>
      <c r="VBG35" s="7"/>
      <c r="VBH35" s="7"/>
      <c r="VBI35" s="7"/>
      <c r="VBJ35" s="7"/>
      <c r="VBK35" s="7"/>
      <c r="VBL35" s="7"/>
      <c r="VBM35" s="7"/>
      <c r="VBN35" s="7"/>
      <c r="VBO35" s="7"/>
      <c r="VBP35" s="7"/>
      <c r="VBQ35" s="7"/>
      <c r="VBR35" s="7"/>
      <c r="VBS35" s="7"/>
      <c r="VBT35" s="7"/>
      <c r="VBU35" s="7"/>
      <c r="VBV35" s="7"/>
      <c r="VBW35" s="7"/>
      <c r="VBX35" s="7"/>
      <c r="VBY35" s="7"/>
      <c r="VBZ35" s="7"/>
      <c r="VCA35" s="7"/>
      <c r="VCB35" s="7"/>
      <c r="VCC35" s="7"/>
      <c r="VCD35" s="7"/>
      <c r="VCE35" s="7"/>
      <c r="VCF35" s="7"/>
      <c r="VCG35" s="7"/>
      <c r="VCH35" s="7"/>
      <c r="VCI35" s="7"/>
      <c r="VCJ35" s="7"/>
      <c r="VCK35" s="7"/>
      <c r="VCL35" s="7"/>
      <c r="VCM35" s="7"/>
      <c r="VCN35" s="7"/>
      <c r="VCO35" s="7"/>
      <c r="VCP35" s="7"/>
      <c r="VCQ35" s="7"/>
      <c r="VCR35" s="7"/>
      <c r="VCS35" s="7"/>
      <c r="VCT35" s="7"/>
      <c r="VCU35" s="7"/>
      <c r="VCV35" s="7"/>
      <c r="VCW35" s="7"/>
      <c r="VCX35" s="7"/>
      <c r="VCY35" s="7"/>
      <c r="VCZ35" s="7"/>
      <c r="VDA35" s="7"/>
      <c r="VDB35" s="7"/>
      <c r="VDC35" s="7"/>
      <c r="VDD35" s="7"/>
      <c r="VDE35" s="7"/>
      <c r="VDF35" s="7"/>
      <c r="VDG35" s="7"/>
      <c r="VDH35" s="7"/>
      <c r="VDI35" s="7"/>
      <c r="VDJ35" s="7"/>
      <c r="VDK35" s="7"/>
      <c r="VDL35" s="7"/>
      <c r="VDM35" s="7"/>
      <c r="VDN35" s="7"/>
      <c r="VDO35" s="7"/>
      <c r="VDP35" s="7"/>
      <c r="VDQ35" s="7"/>
      <c r="VDR35" s="7"/>
      <c r="VDS35" s="7"/>
      <c r="VDT35" s="7"/>
      <c r="VDU35" s="7"/>
      <c r="VDV35" s="7"/>
      <c r="VDW35" s="7"/>
      <c r="VDX35" s="7"/>
      <c r="VDY35" s="7"/>
      <c r="VDZ35" s="7"/>
      <c r="VEA35" s="7"/>
      <c r="VEB35" s="7"/>
      <c r="VEC35" s="7"/>
      <c r="VED35" s="7"/>
      <c r="VEE35" s="7"/>
      <c r="VEF35" s="7"/>
      <c r="VEG35" s="7"/>
      <c r="VEH35" s="7"/>
      <c r="VEI35" s="7"/>
      <c r="VEJ35" s="7"/>
      <c r="VEK35" s="7"/>
      <c r="VEL35" s="7"/>
      <c r="VEM35" s="7"/>
      <c r="VEN35" s="7"/>
      <c r="VEO35" s="7"/>
      <c r="VEP35" s="7"/>
      <c r="VEQ35" s="7"/>
      <c r="VER35" s="7"/>
      <c r="VES35" s="7"/>
      <c r="VET35" s="7"/>
      <c r="VEU35" s="7"/>
      <c r="VEV35" s="7"/>
      <c r="VEW35" s="7"/>
      <c r="VEX35" s="7"/>
      <c r="VEY35" s="7"/>
      <c r="VEZ35" s="7"/>
      <c r="VFA35" s="7"/>
      <c r="VFB35" s="7"/>
      <c r="VFC35" s="7"/>
      <c r="VFD35" s="7"/>
      <c r="VFE35" s="7"/>
      <c r="VFF35" s="7"/>
      <c r="VFG35" s="7"/>
      <c r="VFH35" s="7"/>
      <c r="VFI35" s="7"/>
      <c r="VFJ35" s="7"/>
      <c r="VFK35" s="7"/>
      <c r="VFL35" s="7"/>
      <c r="VFM35" s="7"/>
      <c r="VFN35" s="7"/>
      <c r="VFO35" s="7"/>
      <c r="VFP35" s="7"/>
      <c r="VFQ35" s="7"/>
      <c r="VFR35" s="7"/>
      <c r="VFS35" s="7"/>
      <c r="VFT35" s="7"/>
      <c r="VFU35" s="7"/>
      <c r="VFV35" s="7"/>
      <c r="VFW35" s="7"/>
      <c r="VFX35" s="7"/>
      <c r="VFY35" s="7"/>
      <c r="VFZ35" s="7"/>
      <c r="VGA35" s="7"/>
      <c r="VGB35" s="7"/>
      <c r="VGC35" s="7"/>
      <c r="VGD35" s="7"/>
      <c r="VGE35" s="7"/>
      <c r="VGF35" s="7"/>
      <c r="VGG35" s="7"/>
      <c r="VGH35" s="7"/>
      <c r="VGI35" s="7"/>
      <c r="VGJ35" s="7"/>
      <c r="VGK35" s="7"/>
      <c r="VGL35" s="7"/>
      <c r="VGM35" s="7"/>
      <c r="VGN35" s="7"/>
      <c r="VGO35" s="7"/>
      <c r="VGP35" s="7"/>
      <c r="VGQ35" s="7"/>
      <c r="VGR35" s="7"/>
      <c r="VGS35" s="7"/>
      <c r="VGT35" s="7"/>
      <c r="VGU35" s="7"/>
      <c r="VGV35" s="7"/>
      <c r="VGW35" s="7"/>
      <c r="VGX35" s="7"/>
      <c r="VGY35" s="7"/>
      <c r="VGZ35" s="7"/>
      <c r="VHA35" s="7"/>
      <c r="VHB35" s="7"/>
      <c r="VHC35" s="7"/>
      <c r="VHD35" s="7"/>
      <c r="VHE35" s="7"/>
      <c r="VHF35" s="7"/>
      <c r="VHG35" s="7"/>
      <c r="VHH35" s="7"/>
      <c r="VHI35" s="7"/>
      <c r="VHJ35" s="7"/>
      <c r="VHK35" s="7"/>
      <c r="VHL35" s="7"/>
      <c r="VHM35" s="7"/>
      <c r="VHN35" s="7"/>
      <c r="VHO35" s="7"/>
      <c r="VHP35" s="7"/>
      <c r="VHQ35" s="7"/>
      <c r="VHR35" s="7"/>
      <c r="VHS35" s="7"/>
      <c r="VHT35" s="7"/>
      <c r="VHU35" s="7"/>
      <c r="VHV35" s="7"/>
      <c r="VHW35" s="7"/>
      <c r="VHX35" s="7"/>
      <c r="VHY35" s="7"/>
      <c r="VHZ35" s="7"/>
      <c r="VIA35" s="7"/>
      <c r="VIB35" s="7"/>
      <c r="VIC35" s="7"/>
      <c r="VID35" s="7"/>
      <c r="VIE35" s="7"/>
      <c r="VIF35" s="7"/>
      <c r="VIG35" s="7"/>
      <c r="VIH35" s="7"/>
      <c r="VII35" s="7"/>
      <c r="VIJ35" s="7"/>
      <c r="VIK35" s="7"/>
      <c r="VIL35" s="7"/>
      <c r="VIM35" s="7"/>
      <c r="VIN35" s="7"/>
      <c r="VIO35" s="7"/>
      <c r="VIP35" s="7"/>
      <c r="VIQ35" s="7"/>
      <c r="VIR35" s="7"/>
      <c r="VIS35" s="7"/>
      <c r="VIT35" s="7"/>
      <c r="VIU35" s="7"/>
      <c r="VIV35" s="7"/>
      <c r="VIW35" s="7"/>
      <c r="VIX35" s="7"/>
      <c r="VIY35" s="7"/>
      <c r="VIZ35" s="7"/>
      <c r="VJA35" s="7"/>
      <c r="VJB35" s="7"/>
      <c r="VJC35" s="7"/>
      <c r="VJD35" s="7"/>
      <c r="VJE35" s="7"/>
      <c r="VJF35" s="7"/>
      <c r="VJG35" s="7"/>
      <c r="VJH35" s="7"/>
      <c r="VJI35" s="7"/>
      <c r="VJJ35" s="7"/>
      <c r="VJK35" s="7"/>
      <c r="VJL35" s="7"/>
      <c r="VJM35" s="7"/>
      <c r="VJN35" s="7"/>
      <c r="VJO35" s="7"/>
      <c r="VJP35" s="7"/>
      <c r="VJQ35" s="7"/>
      <c r="VJR35" s="7"/>
      <c r="VJS35" s="7"/>
      <c r="VJT35" s="7"/>
      <c r="VJU35" s="7"/>
      <c r="VJV35" s="7"/>
      <c r="VJW35" s="7"/>
      <c r="VJX35" s="7"/>
      <c r="VJY35" s="7"/>
      <c r="VJZ35" s="7"/>
      <c r="VKA35" s="7"/>
      <c r="VKB35" s="7"/>
      <c r="VKC35" s="7"/>
      <c r="VKD35" s="7"/>
      <c r="VKE35" s="7"/>
      <c r="VKF35" s="7"/>
      <c r="VKG35" s="7"/>
      <c r="VKH35" s="7"/>
      <c r="VKI35" s="7"/>
      <c r="VKJ35" s="7"/>
      <c r="VKK35" s="7"/>
      <c r="VKL35" s="7"/>
      <c r="VKM35" s="7"/>
      <c r="VKN35" s="7"/>
      <c r="VKO35" s="7"/>
      <c r="VKP35" s="7"/>
      <c r="VKQ35" s="7"/>
      <c r="VKR35" s="7"/>
      <c r="VKS35" s="7"/>
      <c r="VKT35" s="7"/>
      <c r="VKU35" s="7"/>
      <c r="VKV35" s="7"/>
      <c r="VKW35" s="7"/>
      <c r="VKX35" s="7"/>
      <c r="VKY35" s="7"/>
      <c r="VKZ35" s="7"/>
      <c r="VLA35" s="7"/>
      <c r="VLB35" s="7"/>
      <c r="VLC35" s="7"/>
      <c r="VLD35" s="7"/>
      <c r="VLE35" s="7"/>
      <c r="VLF35" s="7"/>
      <c r="VLG35" s="7"/>
      <c r="VLH35" s="7"/>
      <c r="VLI35" s="7"/>
      <c r="VLJ35" s="7"/>
      <c r="VLK35" s="7"/>
      <c r="VLL35" s="7"/>
      <c r="VLM35" s="7"/>
      <c r="VLN35" s="7"/>
      <c r="VLO35" s="7"/>
      <c r="VLP35" s="7"/>
      <c r="VLQ35" s="7"/>
      <c r="VLR35" s="7"/>
      <c r="VLS35" s="7"/>
      <c r="VLT35" s="7"/>
      <c r="VLU35" s="7"/>
      <c r="VLV35" s="7"/>
      <c r="VLW35" s="7"/>
      <c r="VLX35" s="7"/>
      <c r="VLY35" s="7"/>
      <c r="VLZ35" s="7"/>
      <c r="VMA35" s="7"/>
      <c r="VMB35" s="7"/>
      <c r="VMC35" s="7"/>
      <c r="VMD35" s="7"/>
      <c r="VME35" s="7"/>
      <c r="VMF35" s="7"/>
      <c r="VMG35" s="7"/>
      <c r="VMH35" s="7"/>
      <c r="VMI35" s="7"/>
      <c r="VMJ35" s="7"/>
      <c r="VMK35" s="7"/>
      <c r="VML35" s="7"/>
      <c r="VMM35" s="7"/>
      <c r="VMN35" s="7"/>
      <c r="VMO35" s="7"/>
      <c r="VMP35" s="7"/>
      <c r="VMQ35" s="7"/>
      <c r="VMR35" s="7"/>
      <c r="VMS35" s="7"/>
      <c r="VMT35" s="7"/>
      <c r="VMU35" s="7"/>
      <c r="VMV35" s="7"/>
      <c r="VMW35" s="7"/>
      <c r="VMX35" s="7"/>
      <c r="VMY35" s="7"/>
      <c r="VMZ35" s="7"/>
      <c r="VNA35" s="7"/>
      <c r="VNB35" s="7"/>
      <c r="VNC35" s="7"/>
      <c r="VND35" s="7"/>
      <c r="VNE35" s="7"/>
      <c r="VNF35" s="7"/>
      <c r="VNG35" s="7"/>
      <c r="VNH35" s="7"/>
      <c r="VNI35" s="7"/>
      <c r="VNJ35" s="7"/>
      <c r="VNK35" s="7"/>
      <c r="VNL35" s="7"/>
      <c r="VNM35" s="7"/>
      <c r="VNN35" s="7"/>
      <c r="VNO35" s="7"/>
      <c r="VNP35" s="7"/>
      <c r="VNQ35" s="7"/>
      <c r="VNR35" s="7"/>
      <c r="VNS35" s="7"/>
      <c r="VNT35" s="7"/>
      <c r="VNU35" s="7"/>
      <c r="VNV35" s="7"/>
      <c r="VNW35" s="7"/>
      <c r="VNX35" s="7"/>
      <c r="VNY35" s="7"/>
      <c r="VNZ35" s="7"/>
      <c r="VOA35" s="7"/>
      <c r="VOB35" s="7"/>
      <c r="VOC35" s="7"/>
      <c r="VOD35" s="7"/>
      <c r="VOE35" s="7"/>
      <c r="VOF35" s="7"/>
      <c r="VOG35" s="7"/>
      <c r="VOH35" s="7"/>
      <c r="VOI35" s="7"/>
      <c r="VOJ35" s="7"/>
      <c r="VOK35" s="7"/>
      <c r="VOL35" s="7"/>
      <c r="VOM35" s="7"/>
      <c r="VON35" s="7"/>
      <c r="VOO35" s="7"/>
      <c r="VOP35" s="7"/>
      <c r="VOQ35" s="7"/>
      <c r="VOR35" s="7"/>
      <c r="VOS35" s="7"/>
      <c r="VOT35" s="7"/>
      <c r="VOU35" s="7"/>
      <c r="VOV35" s="7"/>
      <c r="VOW35" s="7"/>
      <c r="VOX35" s="7"/>
      <c r="VOY35" s="7"/>
      <c r="VOZ35" s="7"/>
      <c r="VPA35" s="7"/>
      <c r="VPB35" s="7"/>
      <c r="VPC35" s="7"/>
      <c r="VPD35" s="7"/>
      <c r="VPE35" s="7"/>
      <c r="VPF35" s="7"/>
      <c r="VPG35" s="7"/>
      <c r="VPH35" s="7"/>
      <c r="VPI35" s="7"/>
      <c r="VPJ35" s="7"/>
      <c r="VPK35" s="7"/>
      <c r="VPL35" s="7"/>
      <c r="VPM35" s="7"/>
      <c r="VPN35" s="7"/>
      <c r="VPO35" s="7"/>
      <c r="VPP35" s="7"/>
      <c r="VPQ35" s="7"/>
      <c r="VPR35" s="7"/>
      <c r="VPS35" s="7"/>
      <c r="VPT35" s="7"/>
      <c r="VPU35" s="7"/>
      <c r="VPV35" s="7"/>
      <c r="VPW35" s="7"/>
      <c r="VPX35" s="7"/>
      <c r="VPY35" s="7"/>
      <c r="VPZ35" s="7"/>
      <c r="VQA35" s="7"/>
      <c r="VQB35" s="7"/>
      <c r="VQC35" s="7"/>
      <c r="VQD35" s="7"/>
      <c r="VQE35" s="7"/>
      <c r="VQF35" s="7"/>
      <c r="VQG35" s="7"/>
      <c r="VQH35" s="7"/>
      <c r="VQI35" s="7"/>
      <c r="VQJ35" s="7"/>
      <c r="VQK35" s="7"/>
      <c r="VQL35" s="7"/>
      <c r="VQM35" s="7"/>
      <c r="VQN35" s="7"/>
      <c r="VQO35" s="7"/>
      <c r="VQP35" s="7"/>
      <c r="VQQ35" s="7"/>
      <c r="VQR35" s="7"/>
      <c r="VQS35" s="7"/>
      <c r="VQT35" s="7"/>
      <c r="VQU35" s="7"/>
      <c r="VQV35" s="7"/>
      <c r="VQW35" s="7"/>
      <c r="VQX35" s="7"/>
      <c r="VQY35" s="7"/>
      <c r="VQZ35" s="7"/>
      <c r="VRA35" s="7"/>
      <c r="VRB35" s="7"/>
      <c r="VRC35" s="7"/>
      <c r="VRD35" s="7"/>
      <c r="VRE35" s="7"/>
      <c r="VRF35" s="7"/>
      <c r="VRG35" s="7"/>
      <c r="VRH35" s="7"/>
      <c r="VRI35" s="7"/>
      <c r="VRJ35" s="7"/>
      <c r="VRK35" s="7"/>
      <c r="VRL35" s="7"/>
      <c r="VRM35" s="7"/>
      <c r="VRN35" s="7"/>
      <c r="VRO35" s="7"/>
      <c r="VRP35" s="7"/>
      <c r="VRQ35" s="7"/>
      <c r="VRR35" s="7"/>
      <c r="VRS35" s="7"/>
      <c r="VRT35" s="7"/>
      <c r="VRU35" s="7"/>
      <c r="VRV35" s="7"/>
      <c r="VRW35" s="7"/>
      <c r="VRX35" s="7"/>
      <c r="VRY35" s="7"/>
      <c r="VRZ35" s="7"/>
      <c r="VSA35" s="7"/>
      <c r="VSB35" s="7"/>
      <c r="VSC35" s="7"/>
      <c r="VSD35" s="7"/>
      <c r="VSE35" s="7"/>
      <c r="VSF35" s="7"/>
      <c r="VSG35" s="7"/>
      <c r="VSH35" s="7"/>
      <c r="VSI35" s="7"/>
      <c r="VSJ35" s="7"/>
      <c r="VSK35" s="7"/>
      <c r="VSL35" s="7"/>
      <c r="VSM35" s="7"/>
      <c r="VSN35" s="7"/>
      <c r="VSO35" s="7"/>
      <c r="VSP35" s="7"/>
      <c r="VSQ35" s="7"/>
      <c r="VSR35" s="7"/>
      <c r="VSS35" s="7"/>
      <c r="VST35" s="7"/>
      <c r="VSU35" s="7"/>
      <c r="VSV35" s="7"/>
      <c r="VSW35" s="7"/>
      <c r="VSX35" s="7"/>
      <c r="VSY35" s="7"/>
      <c r="VSZ35" s="7"/>
      <c r="VTA35" s="7"/>
      <c r="VTB35" s="7"/>
      <c r="VTC35" s="7"/>
      <c r="VTD35" s="7"/>
      <c r="VTE35" s="7"/>
      <c r="VTF35" s="7"/>
      <c r="VTG35" s="7"/>
      <c r="VTH35" s="7"/>
      <c r="VTI35" s="7"/>
      <c r="VTJ35" s="7"/>
      <c r="VTK35" s="7"/>
      <c r="VTL35" s="7"/>
      <c r="VTM35" s="7"/>
      <c r="VTN35" s="7"/>
      <c r="VTO35" s="7"/>
      <c r="VTP35" s="7"/>
      <c r="VTQ35" s="7"/>
      <c r="VTR35" s="7"/>
      <c r="VTS35" s="7"/>
      <c r="VTT35" s="7"/>
      <c r="VTU35" s="7"/>
      <c r="VTV35" s="7"/>
      <c r="VTW35" s="7"/>
      <c r="VTX35" s="7"/>
      <c r="VTY35" s="7"/>
      <c r="VTZ35" s="7"/>
      <c r="VUA35" s="7"/>
      <c r="VUB35" s="7"/>
      <c r="VUC35" s="7"/>
      <c r="VUD35" s="7"/>
      <c r="VUE35" s="7"/>
      <c r="VUF35" s="7"/>
      <c r="VUG35" s="7"/>
      <c r="VUH35" s="7"/>
      <c r="VUI35" s="7"/>
      <c r="VUJ35" s="7"/>
      <c r="VUK35" s="7"/>
      <c r="VUL35" s="7"/>
      <c r="VUM35" s="7"/>
      <c r="VUN35" s="7"/>
      <c r="VUO35" s="7"/>
      <c r="VUP35" s="7"/>
      <c r="VUQ35" s="7"/>
      <c r="VUR35" s="7"/>
      <c r="VUS35" s="7"/>
      <c r="VUT35" s="7"/>
      <c r="VUU35" s="7"/>
      <c r="VUV35" s="7"/>
      <c r="VUW35" s="7"/>
      <c r="VUX35" s="7"/>
      <c r="VUY35" s="7"/>
      <c r="VUZ35" s="7"/>
      <c r="VVA35" s="7"/>
      <c r="VVB35" s="7"/>
      <c r="VVC35" s="7"/>
      <c r="VVD35" s="7"/>
      <c r="VVE35" s="7"/>
      <c r="VVF35" s="7"/>
      <c r="VVG35" s="7"/>
      <c r="VVH35" s="7"/>
      <c r="VVI35" s="7"/>
      <c r="VVJ35" s="7"/>
      <c r="VVK35" s="7"/>
      <c r="VVL35" s="7"/>
      <c r="VVM35" s="7"/>
      <c r="VVN35" s="7"/>
      <c r="VVO35" s="7"/>
      <c r="VVP35" s="7"/>
      <c r="VVQ35" s="7"/>
      <c r="VVR35" s="7"/>
      <c r="VVS35" s="7"/>
      <c r="VVT35" s="7"/>
      <c r="VVU35" s="7"/>
      <c r="VVV35" s="7"/>
      <c r="VVW35" s="7"/>
      <c r="VVX35" s="7"/>
      <c r="VVY35" s="7"/>
      <c r="VVZ35" s="7"/>
      <c r="VWA35" s="7"/>
      <c r="VWB35" s="7"/>
      <c r="VWC35" s="7"/>
      <c r="VWD35" s="7"/>
      <c r="VWE35" s="7"/>
      <c r="VWF35" s="7"/>
      <c r="VWG35" s="7"/>
      <c r="VWH35" s="7"/>
      <c r="VWI35" s="7"/>
      <c r="VWJ35" s="7"/>
      <c r="VWK35" s="7"/>
      <c r="VWL35" s="7"/>
      <c r="VWM35" s="7"/>
      <c r="VWN35" s="7"/>
      <c r="VWO35" s="7"/>
      <c r="VWP35" s="7"/>
      <c r="VWQ35" s="7"/>
      <c r="VWR35" s="7"/>
      <c r="VWS35" s="7"/>
      <c r="VWT35" s="7"/>
      <c r="VWU35" s="7"/>
      <c r="VWV35" s="7"/>
      <c r="VWW35" s="7"/>
      <c r="VWX35" s="7"/>
      <c r="VWY35" s="7"/>
      <c r="VWZ35" s="7"/>
      <c r="VXA35" s="7"/>
      <c r="VXB35" s="7"/>
      <c r="VXC35" s="7"/>
      <c r="VXD35" s="7"/>
      <c r="VXE35" s="7"/>
      <c r="VXF35" s="7"/>
      <c r="VXG35" s="7"/>
      <c r="VXH35" s="7"/>
      <c r="VXI35" s="7"/>
      <c r="VXJ35" s="7"/>
      <c r="VXK35" s="7"/>
      <c r="VXL35" s="7"/>
      <c r="VXM35" s="7"/>
      <c r="VXN35" s="7"/>
      <c r="VXO35" s="7"/>
      <c r="VXP35" s="7"/>
      <c r="VXQ35" s="7"/>
      <c r="VXR35" s="7"/>
      <c r="VXS35" s="7"/>
      <c r="VXT35" s="7"/>
      <c r="VXU35" s="7"/>
      <c r="VXV35" s="7"/>
      <c r="VXW35" s="7"/>
      <c r="VXX35" s="7"/>
      <c r="VXY35" s="7"/>
      <c r="VXZ35" s="7"/>
      <c r="VYA35" s="7"/>
      <c r="VYB35" s="7"/>
      <c r="VYC35" s="7"/>
      <c r="VYD35" s="7"/>
      <c r="VYE35" s="7"/>
      <c r="VYF35" s="7"/>
      <c r="VYG35" s="7"/>
      <c r="VYH35" s="7"/>
      <c r="VYI35" s="7"/>
      <c r="VYJ35" s="7"/>
      <c r="VYK35" s="7"/>
      <c r="VYL35" s="7"/>
      <c r="VYM35" s="7"/>
      <c r="VYN35" s="7"/>
      <c r="VYO35" s="7"/>
      <c r="VYP35" s="7"/>
      <c r="VYQ35" s="7"/>
      <c r="VYR35" s="7"/>
      <c r="VYS35" s="7"/>
      <c r="VYT35" s="7"/>
      <c r="VYU35" s="7"/>
      <c r="VYV35" s="7"/>
      <c r="VYW35" s="7"/>
      <c r="VYX35" s="7"/>
      <c r="VYY35" s="7"/>
      <c r="VYZ35" s="7"/>
      <c r="VZA35" s="7"/>
      <c r="VZB35" s="7"/>
      <c r="VZC35" s="7"/>
      <c r="VZD35" s="7"/>
      <c r="VZE35" s="7"/>
      <c r="VZF35" s="7"/>
      <c r="VZG35" s="7"/>
      <c r="VZH35" s="7"/>
      <c r="VZI35" s="7"/>
      <c r="VZJ35" s="7"/>
      <c r="VZK35" s="7"/>
      <c r="VZL35" s="7"/>
      <c r="VZM35" s="7"/>
      <c r="VZN35" s="7"/>
      <c r="VZO35" s="7"/>
      <c r="VZP35" s="7"/>
      <c r="VZQ35" s="7"/>
      <c r="VZR35" s="7"/>
      <c r="VZS35" s="7"/>
      <c r="VZT35" s="7"/>
      <c r="VZU35" s="7"/>
      <c r="VZV35" s="7"/>
      <c r="VZW35" s="7"/>
      <c r="VZX35" s="7"/>
      <c r="VZY35" s="7"/>
      <c r="VZZ35" s="7"/>
      <c r="WAA35" s="7"/>
      <c r="WAB35" s="7"/>
      <c r="WAC35" s="7"/>
      <c r="WAD35" s="7"/>
      <c r="WAE35" s="7"/>
      <c r="WAF35" s="7"/>
      <c r="WAG35" s="7"/>
      <c r="WAH35" s="7"/>
      <c r="WAI35" s="7"/>
      <c r="WAJ35" s="7"/>
      <c r="WAK35" s="7"/>
      <c r="WAL35" s="7"/>
      <c r="WAM35" s="7"/>
      <c r="WAN35" s="7"/>
      <c r="WAO35" s="7"/>
      <c r="WAP35" s="7"/>
      <c r="WAQ35" s="7"/>
      <c r="WAR35" s="7"/>
      <c r="WAS35" s="7"/>
      <c r="WAT35" s="7"/>
      <c r="WAU35" s="7"/>
      <c r="WAV35" s="7"/>
      <c r="WAW35" s="7"/>
      <c r="WAX35" s="7"/>
      <c r="WAY35" s="7"/>
      <c r="WAZ35" s="7"/>
      <c r="WBA35" s="7"/>
      <c r="WBB35" s="7"/>
      <c r="WBC35" s="7"/>
      <c r="WBD35" s="7"/>
      <c r="WBE35" s="7"/>
      <c r="WBF35" s="7"/>
      <c r="WBG35" s="7"/>
      <c r="WBH35" s="7"/>
      <c r="WBI35" s="7"/>
      <c r="WBJ35" s="7"/>
      <c r="WBK35" s="7"/>
      <c r="WBL35" s="7"/>
      <c r="WBM35" s="7"/>
      <c r="WBN35" s="7"/>
      <c r="WBO35" s="7"/>
      <c r="WBP35" s="7"/>
      <c r="WBQ35" s="7"/>
      <c r="WBR35" s="7"/>
      <c r="WBS35" s="7"/>
      <c r="WBT35" s="7"/>
      <c r="WBU35" s="7"/>
      <c r="WBV35" s="7"/>
      <c r="WBW35" s="7"/>
      <c r="WBX35" s="7"/>
      <c r="WBY35" s="7"/>
      <c r="WBZ35" s="7"/>
      <c r="WCA35" s="7"/>
      <c r="WCB35" s="7"/>
      <c r="WCC35" s="7"/>
      <c r="WCD35" s="7"/>
      <c r="WCE35" s="7"/>
      <c r="WCF35" s="7"/>
      <c r="WCG35" s="7"/>
      <c r="WCH35" s="7"/>
      <c r="WCI35" s="7"/>
      <c r="WCJ35" s="7"/>
      <c r="WCK35" s="7"/>
      <c r="WCL35" s="7"/>
      <c r="WCM35" s="7"/>
      <c r="WCN35" s="7"/>
      <c r="WCO35" s="7"/>
      <c r="WCP35" s="7"/>
      <c r="WCQ35" s="7"/>
      <c r="WCR35" s="7"/>
      <c r="WCS35" s="7"/>
      <c r="WCT35" s="7"/>
      <c r="WCU35" s="7"/>
      <c r="WCV35" s="7"/>
      <c r="WCW35" s="7"/>
      <c r="WCX35" s="7"/>
      <c r="WCY35" s="7"/>
      <c r="WCZ35" s="7"/>
      <c r="WDA35" s="7"/>
      <c r="WDB35" s="7"/>
      <c r="WDC35" s="7"/>
      <c r="WDD35" s="7"/>
      <c r="WDE35" s="7"/>
      <c r="WDF35" s="7"/>
      <c r="WDG35" s="7"/>
      <c r="WDH35" s="7"/>
      <c r="WDI35" s="7"/>
      <c r="WDJ35" s="7"/>
      <c r="WDK35" s="7"/>
      <c r="WDL35" s="7"/>
      <c r="WDM35" s="7"/>
      <c r="WDN35" s="7"/>
      <c r="WDO35" s="7"/>
      <c r="WDP35" s="7"/>
      <c r="WDQ35" s="7"/>
      <c r="WDR35" s="7"/>
      <c r="WDS35" s="7"/>
      <c r="WDT35" s="7"/>
      <c r="WDU35" s="7"/>
      <c r="WDV35" s="7"/>
      <c r="WDW35" s="7"/>
      <c r="WDX35" s="7"/>
      <c r="WDY35" s="7"/>
      <c r="WDZ35" s="7"/>
      <c r="WEA35" s="7"/>
      <c r="WEB35" s="7"/>
      <c r="WEC35" s="7"/>
      <c r="WED35" s="7"/>
      <c r="WEE35" s="7"/>
      <c r="WEF35" s="7"/>
      <c r="WEG35" s="7"/>
      <c r="WEH35" s="7"/>
      <c r="WEI35" s="7"/>
      <c r="WEJ35" s="7"/>
      <c r="WEK35" s="7"/>
      <c r="WEL35" s="7"/>
      <c r="WEM35" s="7"/>
      <c r="WEN35" s="7"/>
      <c r="WEO35" s="7"/>
      <c r="WEP35" s="7"/>
      <c r="WEQ35" s="7"/>
      <c r="WER35" s="7"/>
      <c r="WES35" s="7"/>
      <c r="WET35" s="7"/>
      <c r="WEU35" s="7"/>
      <c r="WEV35" s="7"/>
      <c r="WEW35" s="7"/>
      <c r="WEX35" s="7"/>
      <c r="WEY35" s="7"/>
      <c r="WEZ35" s="7"/>
      <c r="WFA35" s="7"/>
      <c r="WFB35" s="7"/>
      <c r="WFC35" s="7"/>
      <c r="WFD35" s="7"/>
      <c r="WFE35" s="7"/>
      <c r="WFF35" s="7"/>
      <c r="WFG35" s="7"/>
      <c r="WFH35" s="7"/>
      <c r="WFI35" s="7"/>
      <c r="WFJ35" s="7"/>
      <c r="WFK35" s="7"/>
      <c r="WFL35" s="7"/>
      <c r="WFM35" s="7"/>
      <c r="WFN35" s="7"/>
      <c r="WFO35" s="7"/>
      <c r="WFP35" s="7"/>
      <c r="WFQ35" s="7"/>
      <c r="WFR35" s="7"/>
      <c r="WFS35" s="7"/>
      <c r="WFT35" s="7"/>
      <c r="WFU35" s="7"/>
      <c r="WFV35" s="7"/>
      <c r="WFW35" s="7"/>
      <c r="WFX35" s="7"/>
      <c r="WFY35" s="7"/>
      <c r="WFZ35" s="7"/>
      <c r="WGA35" s="7"/>
      <c r="WGB35" s="7"/>
      <c r="WGC35" s="7"/>
      <c r="WGD35" s="7"/>
      <c r="WGE35" s="7"/>
      <c r="WGF35" s="7"/>
      <c r="WGG35" s="7"/>
      <c r="WGH35" s="7"/>
      <c r="WGI35" s="7"/>
      <c r="WGJ35" s="7"/>
      <c r="WGK35" s="7"/>
      <c r="WGL35" s="7"/>
      <c r="WGM35" s="7"/>
      <c r="WGN35" s="7"/>
      <c r="WGO35" s="7"/>
      <c r="WGP35" s="7"/>
      <c r="WGQ35" s="7"/>
      <c r="WGR35" s="7"/>
      <c r="WGS35" s="7"/>
      <c r="WGT35" s="7"/>
      <c r="WGU35" s="7"/>
      <c r="WGV35" s="7"/>
      <c r="WGW35" s="7"/>
      <c r="WGX35" s="7"/>
      <c r="WGY35" s="7"/>
      <c r="WGZ35" s="7"/>
      <c r="WHA35" s="7"/>
      <c r="WHB35" s="7"/>
      <c r="WHC35" s="7"/>
      <c r="WHD35" s="7"/>
      <c r="WHE35" s="7"/>
      <c r="WHF35" s="7"/>
      <c r="WHG35" s="7"/>
      <c r="WHH35" s="7"/>
      <c r="WHI35" s="7"/>
      <c r="WHJ35" s="7"/>
      <c r="WHK35" s="7"/>
      <c r="WHL35" s="7"/>
      <c r="WHM35" s="7"/>
      <c r="WHN35" s="7"/>
      <c r="WHO35" s="7"/>
      <c r="WHP35" s="7"/>
      <c r="WHQ35" s="7"/>
      <c r="WHR35" s="7"/>
      <c r="WHS35" s="7"/>
      <c r="WHT35" s="7"/>
      <c r="WHU35" s="7"/>
      <c r="WHV35" s="7"/>
      <c r="WHW35" s="7"/>
      <c r="WHX35" s="7"/>
      <c r="WHY35" s="7"/>
      <c r="WHZ35" s="7"/>
      <c r="WIA35" s="7"/>
      <c r="WIB35" s="7"/>
      <c r="WIC35" s="7"/>
      <c r="WID35" s="7"/>
      <c r="WIE35" s="7"/>
      <c r="WIF35" s="7"/>
      <c r="WIG35" s="7"/>
      <c r="WIH35" s="7"/>
      <c r="WII35" s="7"/>
      <c r="WIJ35" s="7"/>
      <c r="WIK35" s="7"/>
      <c r="WIL35" s="7"/>
      <c r="WIM35" s="7"/>
      <c r="WIN35" s="7"/>
      <c r="WIO35" s="7"/>
      <c r="WIP35" s="7"/>
      <c r="WIQ35" s="7"/>
      <c r="WIR35" s="7"/>
      <c r="WIS35" s="7"/>
      <c r="WIT35" s="7"/>
      <c r="WIU35" s="7"/>
      <c r="WIV35" s="7"/>
      <c r="WIW35" s="7"/>
      <c r="WIX35" s="7"/>
      <c r="WIY35" s="7"/>
      <c r="WIZ35" s="7"/>
      <c r="WJA35" s="7"/>
      <c r="WJB35" s="7"/>
      <c r="WJC35" s="7"/>
      <c r="WJD35" s="7"/>
      <c r="WJE35" s="7"/>
      <c r="WJF35" s="7"/>
      <c r="WJG35" s="7"/>
      <c r="WJH35" s="7"/>
      <c r="WJI35" s="7"/>
      <c r="WJJ35" s="7"/>
      <c r="WJK35" s="7"/>
      <c r="WJL35" s="7"/>
      <c r="WJM35" s="7"/>
      <c r="WJN35" s="7"/>
      <c r="WJO35" s="7"/>
      <c r="WJP35" s="7"/>
      <c r="WJQ35" s="7"/>
      <c r="WJR35" s="7"/>
      <c r="WJS35" s="7"/>
      <c r="WJT35" s="7"/>
      <c r="WJU35" s="7"/>
      <c r="WJV35" s="7"/>
      <c r="WJW35" s="7"/>
      <c r="WJX35" s="7"/>
      <c r="WJY35" s="7"/>
      <c r="WJZ35" s="7"/>
      <c r="WKA35" s="7"/>
      <c r="WKB35" s="7"/>
      <c r="WKC35" s="7"/>
      <c r="WKD35" s="7"/>
      <c r="WKE35" s="7"/>
      <c r="WKF35" s="7"/>
      <c r="WKG35" s="7"/>
      <c r="WKH35" s="7"/>
      <c r="WKI35" s="7"/>
      <c r="WKJ35" s="7"/>
      <c r="WKK35" s="7"/>
      <c r="WKL35" s="7"/>
      <c r="WKM35" s="7"/>
      <c r="WKN35" s="7"/>
      <c r="WKO35" s="7"/>
      <c r="WKP35" s="7"/>
      <c r="WKQ35" s="7"/>
      <c r="WKR35" s="7"/>
      <c r="WKS35" s="7"/>
      <c r="WKT35" s="7"/>
      <c r="WKU35" s="7"/>
      <c r="WKV35" s="7"/>
      <c r="WKW35" s="7"/>
      <c r="WKX35" s="7"/>
      <c r="WKY35" s="7"/>
      <c r="WKZ35" s="7"/>
      <c r="WLA35" s="7"/>
      <c r="WLB35" s="7"/>
      <c r="WLC35" s="7"/>
      <c r="WLD35" s="7"/>
      <c r="WLE35" s="7"/>
      <c r="WLF35" s="7"/>
      <c r="WLG35" s="7"/>
      <c r="WLH35" s="7"/>
      <c r="WLI35" s="7"/>
      <c r="WLJ35" s="7"/>
      <c r="WLK35" s="7"/>
      <c r="WLL35" s="7"/>
      <c r="WLM35" s="7"/>
      <c r="WLN35" s="7"/>
      <c r="WLO35" s="7"/>
      <c r="WLP35" s="7"/>
      <c r="WLQ35" s="7"/>
      <c r="WLR35" s="7"/>
      <c r="WLS35" s="7"/>
      <c r="WLT35" s="7"/>
      <c r="WLU35" s="7"/>
      <c r="WLV35" s="7"/>
      <c r="WLW35" s="7"/>
      <c r="WLX35" s="7"/>
      <c r="WLY35" s="7"/>
      <c r="WLZ35" s="7"/>
      <c r="WMA35" s="7"/>
      <c r="WMB35" s="7"/>
      <c r="WMC35" s="7"/>
      <c r="WMD35" s="7"/>
      <c r="WME35" s="7"/>
      <c r="WMF35" s="7"/>
      <c r="WMG35" s="7"/>
      <c r="WMH35" s="7"/>
      <c r="WMI35" s="7"/>
      <c r="WMJ35" s="7"/>
      <c r="WMK35" s="7"/>
      <c r="WML35" s="7"/>
      <c r="WMM35" s="7"/>
      <c r="WMN35" s="7"/>
      <c r="WMO35" s="7"/>
      <c r="WMP35" s="7"/>
      <c r="WMQ35" s="7"/>
      <c r="WMR35" s="7"/>
      <c r="WMS35" s="7"/>
      <c r="WMT35" s="7"/>
      <c r="WMU35" s="7"/>
      <c r="WMV35" s="7"/>
      <c r="WMW35" s="7"/>
      <c r="WMX35" s="7"/>
      <c r="WMY35" s="7"/>
      <c r="WMZ35" s="7"/>
      <c r="WNA35" s="7"/>
      <c r="WNB35" s="7"/>
      <c r="WNC35" s="7"/>
      <c r="WND35" s="7"/>
      <c r="WNE35" s="7"/>
      <c r="WNF35" s="7"/>
      <c r="WNG35" s="7"/>
      <c r="WNH35" s="7"/>
      <c r="WNI35" s="7"/>
      <c r="WNJ35" s="7"/>
      <c r="WNK35" s="7"/>
      <c r="WNL35" s="7"/>
      <c r="WNM35" s="7"/>
      <c r="WNN35" s="7"/>
      <c r="WNO35" s="7"/>
      <c r="WNP35" s="7"/>
      <c r="WNQ35" s="7"/>
      <c r="WNR35" s="7"/>
      <c r="WNS35" s="7"/>
      <c r="WNT35" s="7"/>
      <c r="WNU35" s="7"/>
      <c r="WNV35" s="7"/>
      <c r="WNW35" s="7"/>
      <c r="WNX35" s="7"/>
      <c r="WNY35" s="7"/>
      <c r="WNZ35" s="7"/>
      <c r="WOA35" s="7"/>
      <c r="WOB35" s="7"/>
      <c r="WOC35" s="7"/>
      <c r="WOD35" s="7"/>
      <c r="WOE35" s="7"/>
      <c r="WOF35" s="7"/>
      <c r="WOG35" s="7"/>
      <c r="WOH35" s="7"/>
      <c r="WOI35" s="7"/>
      <c r="WOJ35" s="7"/>
      <c r="WOK35" s="7"/>
      <c r="WOL35" s="7"/>
      <c r="WOM35" s="7"/>
      <c r="WON35" s="7"/>
      <c r="WOO35" s="7"/>
      <c r="WOP35" s="7"/>
      <c r="WOQ35" s="7"/>
      <c r="WOR35" s="7"/>
      <c r="WOS35" s="7"/>
      <c r="WOT35" s="7"/>
      <c r="WOU35" s="7"/>
      <c r="WOV35" s="7"/>
      <c r="WOW35" s="7"/>
      <c r="WOX35" s="7"/>
      <c r="WOY35" s="7"/>
      <c r="WOZ35" s="7"/>
      <c r="WPA35" s="7"/>
      <c r="WPB35" s="7"/>
      <c r="WPC35" s="7"/>
      <c r="WPD35" s="7"/>
      <c r="WPE35" s="7"/>
      <c r="WPF35" s="7"/>
      <c r="WPG35" s="7"/>
      <c r="WPH35" s="7"/>
      <c r="WPI35" s="7"/>
      <c r="WPJ35" s="7"/>
      <c r="WPK35" s="7"/>
      <c r="WPL35" s="7"/>
      <c r="WPM35" s="7"/>
      <c r="WPN35" s="7"/>
      <c r="WPO35" s="7"/>
      <c r="WPP35" s="7"/>
      <c r="WPQ35" s="7"/>
      <c r="WPR35" s="7"/>
      <c r="WPS35" s="7"/>
      <c r="WPT35" s="7"/>
      <c r="WPU35" s="7"/>
      <c r="WPV35" s="7"/>
      <c r="WPW35" s="7"/>
      <c r="WPX35" s="7"/>
      <c r="WPY35" s="7"/>
      <c r="WPZ35" s="7"/>
      <c r="WQA35" s="7"/>
      <c r="WQB35" s="7"/>
      <c r="WQC35" s="7"/>
      <c r="WQD35" s="7"/>
      <c r="WQE35" s="7"/>
      <c r="WQF35" s="7"/>
      <c r="WQG35" s="7"/>
      <c r="WQH35" s="7"/>
      <c r="WQI35" s="7"/>
      <c r="WQJ35" s="7"/>
      <c r="WQK35" s="7"/>
      <c r="WQL35" s="7"/>
      <c r="WQM35" s="7"/>
      <c r="WQN35" s="7"/>
      <c r="WQO35" s="7"/>
      <c r="WQP35" s="7"/>
      <c r="WQQ35" s="7"/>
      <c r="WQR35" s="7"/>
      <c r="WQS35" s="7"/>
      <c r="WQT35" s="7"/>
      <c r="WQU35" s="7"/>
      <c r="WQV35" s="7"/>
      <c r="WQW35" s="7"/>
      <c r="WQX35" s="7"/>
      <c r="WQY35" s="7"/>
      <c r="WQZ35" s="7"/>
      <c r="WRA35" s="7"/>
      <c r="WRB35" s="7"/>
      <c r="WRC35" s="7"/>
      <c r="WRD35" s="7"/>
      <c r="WRE35" s="7"/>
      <c r="WRF35" s="7"/>
      <c r="WRG35" s="7"/>
      <c r="WRH35" s="7"/>
      <c r="WRI35" s="7"/>
      <c r="WRJ35" s="7"/>
      <c r="WRK35" s="7"/>
      <c r="WRL35" s="7"/>
      <c r="WRM35" s="7"/>
      <c r="WRN35" s="7"/>
      <c r="WRO35" s="7"/>
      <c r="WRP35" s="7"/>
      <c r="WRQ35" s="7"/>
      <c r="WRR35" s="7"/>
      <c r="WRS35" s="7"/>
      <c r="WRT35" s="7"/>
      <c r="WRU35" s="7"/>
      <c r="WRV35" s="7"/>
      <c r="WRW35" s="7"/>
      <c r="WRX35" s="7"/>
      <c r="WRY35" s="7"/>
      <c r="WRZ35" s="7"/>
      <c r="WSA35" s="7"/>
      <c r="WSB35" s="7"/>
      <c r="WSC35" s="7"/>
      <c r="WSD35" s="7"/>
      <c r="WSE35" s="7"/>
      <c r="WSF35" s="7"/>
      <c r="WSG35" s="7"/>
      <c r="WSH35" s="7"/>
      <c r="WSI35" s="7"/>
      <c r="WSJ35" s="7"/>
      <c r="WSK35" s="7"/>
      <c r="WSL35" s="7"/>
      <c r="WSM35" s="7"/>
      <c r="WSN35" s="7"/>
      <c r="WSO35" s="7"/>
      <c r="WSP35" s="7"/>
      <c r="WSQ35" s="7"/>
      <c r="WSR35" s="7"/>
      <c r="WSS35" s="7"/>
      <c r="WST35" s="7"/>
      <c r="WSU35" s="7"/>
      <c r="WSV35" s="7"/>
      <c r="WSW35" s="7"/>
      <c r="WSX35" s="7"/>
      <c r="WSY35" s="7"/>
      <c r="WSZ35" s="7"/>
      <c r="WTA35" s="7"/>
      <c r="WTB35" s="7"/>
      <c r="WTC35" s="7"/>
      <c r="WTD35" s="7"/>
      <c r="WTE35" s="7"/>
      <c r="WTF35" s="7"/>
      <c r="WTG35" s="7"/>
      <c r="WTH35" s="7"/>
      <c r="WTI35" s="7"/>
      <c r="WTJ35" s="7"/>
      <c r="WTK35" s="7"/>
      <c r="WTL35" s="7"/>
      <c r="WTM35" s="7"/>
      <c r="WTN35" s="7"/>
      <c r="WTO35" s="7"/>
      <c r="WTP35" s="7"/>
      <c r="WTQ35" s="7"/>
      <c r="WTR35" s="7"/>
      <c r="WTS35" s="7"/>
      <c r="WTT35" s="7"/>
      <c r="WTU35" s="7"/>
      <c r="WTV35" s="7"/>
      <c r="WTW35" s="7"/>
      <c r="WTX35" s="7"/>
      <c r="WTY35" s="7"/>
      <c r="WTZ35" s="7"/>
      <c r="WUA35" s="7"/>
      <c r="WUB35" s="7"/>
      <c r="WUC35" s="7"/>
      <c r="WUD35" s="7"/>
      <c r="WUE35" s="7"/>
      <c r="WUF35" s="7"/>
      <c r="WUG35" s="7"/>
      <c r="WUH35" s="7"/>
      <c r="WUI35" s="7"/>
      <c r="WUJ35" s="7"/>
      <c r="WUK35" s="7"/>
      <c r="WUL35" s="7"/>
      <c r="WUM35" s="7"/>
      <c r="WUN35" s="7"/>
      <c r="WUO35" s="7"/>
      <c r="WUP35" s="7"/>
      <c r="WUQ35" s="7"/>
      <c r="WUR35" s="7"/>
      <c r="WUS35" s="7"/>
      <c r="WUT35" s="7"/>
      <c r="WUU35" s="7"/>
      <c r="WUV35" s="7"/>
      <c r="WUW35" s="7"/>
      <c r="WUX35" s="7"/>
      <c r="WUY35" s="7"/>
      <c r="WUZ35" s="7"/>
      <c r="WVA35" s="7"/>
      <c r="WVB35" s="7"/>
      <c r="WVC35" s="7"/>
      <c r="WVD35" s="7"/>
      <c r="WVE35" s="7"/>
      <c r="WVF35" s="7"/>
      <c r="WVG35" s="7"/>
      <c r="WVH35" s="7"/>
      <c r="WVI35" s="7"/>
      <c r="WVJ35" s="7"/>
      <c r="WVK35" s="7"/>
      <c r="WVL35" s="7"/>
      <c r="WVM35" s="7"/>
      <c r="WVN35" s="7"/>
      <c r="WVO35" s="7"/>
      <c r="WVP35" s="7"/>
      <c r="WVQ35" s="7"/>
      <c r="WVR35" s="7"/>
      <c r="WVS35" s="7"/>
      <c r="WVT35" s="7"/>
      <c r="WVU35" s="7"/>
      <c r="WVV35" s="7"/>
      <c r="WVW35" s="7"/>
      <c r="WVX35" s="7"/>
      <c r="WVY35" s="7"/>
      <c r="WVZ35" s="7"/>
      <c r="WWA35" s="7"/>
      <c r="WWB35" s="7"/>
      <c r="WWC35" s="7"/>
      <c r="WWD35" s="7"/>
      <c r="WWE35" s="7"/>
      <c r="WWF35" s="7"/>
      <c r="WWG35" s="7"/>
      <c r="WWH35" s="7"/>
      <c r="WWI35" s="7"/>
      <c r="WWJ35" s="7"/>
      <c r="WWK35" s="7"/>
      <c r="WWL35" s="7"/>
      <c r="WWM35" s="7"/>
      <c r="WWN35" s="7"/>
      <c r="WWO35" s="7"/>
      <c r="WWP35" s="7"/>
      <c r="WWQ35" s="7"/>
      <c r="WWR35" s="7"/>
      <c r="WWS35" s="7"/>
      <c r="WWT35" s="7"/>
      <c r="WWU35" s="7"/>
      <c r="WWV35" s="7"/>
      <c r="WWW35" s="7"/>
      <c r="WWX35" s="7"/>
      <c r="WWY35" s="7"/>
      <c r="WWZ35" s="7"/>
      <c r="WXA35" s="7"/>
      <c r="WXB35" s="7"/>
      <c r="WXC35" s="7"/>
      <c r="WXD35" s="7"/>
      <c r="WXE35" s="7"/>
      <c r="WXF35" s="7"/>
      <c r="WXG35" s="7"/>
      <c r="WXH35" s="7"/>
      <c r="WXI35" s="7"/>
      <c r="WXJ35" s="7"/>
      <c r="WXK35" s="7"/>
      <c r="WXL35" s="7"/>
      <c r="WXM35" s="7"/>
      <c r="WXN35" s="7"/>
      <c r="WXO35" s="7"/>
      <c r="WXP35" s="7"/>
      <c r="WXQ35" s="7"/>
      <c r="WXR35" s="7"/>
      <c r="WXS35" s="7"/>
      <c r="WXT35" s="7"/>
      <c r="WXU35" s="7"/>
      <c r="WXV35" s="7"/>
      <c r="WXW35" s="7"/>
      <c r="WXX35" s="7"/>
      <c r="WXY35" s="7"/>
      <c r="WXZ35" s="7"/>
      <c r="WYA35" s="7"/>
      <c r="WYB35" s="7"/>
      <c r="WYC35" s="7"/>
      <c r="WYD35" s="7"/>
      <c r="WYE35" s="7"/>
      <c r="WYF35" s="7"/>
      <c r="WYG35" s="7"/>
      <c r="WYH35" s="7"/>
      <c r="WYI35" s="7"/>
      <c r="WYJ35" s="7"/>
      <c r="WYK35" s="7"/>
      <c r="WYL35" s="7"/>
      <c r="WYM35" s="7"/>
      <c r="WYN35" s="7"/>
      <c r="WYO35" s="7"/>
      <c r="WYP35" s="7"/>
      <c r="WYQ35" s="7"/>
      <c r="WYR35" s="7"/>
      <c r="WYS35" s="7"/>
      <c r="WYT35" s="7"/>
      <c r="WYU35" s="7"/>
      <c r="WYV35" s="7"/>
      <c r="WYW35" s="7"/>
      <c r="WYX35" s="7"/>
      <c r="WYY35" s="7"/>
      <c r="WYZ35" s="7"/>
      <c r="WZA35" s="7"/>
      <c r="WZB35" s="7"/>
      <c r="WZC35" s="7"/>
      <c r="WZD35" s="7"/>
      <c r="WZE35" s="7"/>
      <c r="WZF35" s="7"/>
      <c r="WZG35" s="7"/>
      <c r="WZH35" s="7"/>
      <c r="WZI35" s="7"/>
      <c r="WZJ35" s="7"/>
      <c r="WZK35" s="7"/>
      <c r="WZL35" s="7"/>
      <c r="WZM35" s="7"/>
      <c r="WZN35" s="7"/>
      <c r="WZO35" s="7"/>
      <c r="WZP35" s="7"/>
      <c r="WZQ35" s="7"/>
      <c r="WZR35" s="7"/>
      <c r="WZS35" s="7"/>
      <c r="WZT35" s="7"/>
      <c r="WZU35" s="7"/>
      <c r="WZV35" s="7"/>
      <c r="WZW35" s="7"/>
      <c r="WZX35" s="7"/>
      <c r="WZY35" s="7"/>
      <c r="WZZ35" s="7"/>
      <c r="XAA35" s="7"/>
      <c r="XAB35" s="7"/>
      <c r="XAC35" s="7"/>
      <c r="XAD35" s="7"/>
      <c r="XAE35" s="7"/>
      <c r="XAF35" s="7"/>
      <c r="XAG35" s="7"/>
      <c r="XAH35" s="7"/>
      <c r="XAI35" s="7"/>
      <c r="XAJ35" s="7"/>
      <c r="XAK35" s="7"/>
      <c r="XAL35" s="7"/>
      <c r="XAM35" s="7"/>
      <c r="XAN35" s="7"/>
      <c r="XAO35" s="7"/>
      <c r="XAP35" s="7"/>
      <c r="XAQ35" s="7"/>
      <c r="XAR35" s="7"/>
      <c r="XAS35" s="7"/>
      <c r="XAT35" s="7"/>
      <c r="XAU35" s="7"/>
      <c r="XAV35" s="7"/>
      <c r="XAW35" s="7"/>
      <c r="XAX35" s="7"/>
      <c r="XAY35" s="7"/>
      <c r="XAZ35" s="7"/>
      <c r="XBA35" s="7"/>
      <c r="XBB35" s="7"/>
      <c r="XBC35" s="7"/>
      <c r="XBD35" s="7"/>
      <c r="XBE35" s="7"/>
      <c r="XBF35" s="7"/>
      <c r="XBG35" s="7"/>
      <c r="XBH35" s="7"/>
      <c r="XBI35" s="7"/>
      <c r="XBJ35" s="7"/>
      <c r="XBK35" s="7"/>
      <c r="XBL35" s="7"/>
      <c r="XBM35" s="7"/>
      <c r="XBN35" s="7"/>
      <c r="XBO35" s="7"/>
      <c r="XBP35" s="7"/>
      <c r="XBQ35" s="7"/>
      <c r="XBR35" s="7"/>
      <c r="XBS35" s="7"/>
      <c r="XBT35" s="7"/>
      <c r="XBU35" s="7"/>
      <c r="XBV35" s="7"/>
      <c r="XBW35" s="7"/>
      <c r="XBX35" s="7"/>
      <c r="XBY35" s="7"/>
      <c r="XBZ35" s="7"/>
      <c r="XCA35" s="7"/>
      <c r="XCB35" s="7"/>
      <c r="XCC35" s="7"/>
      <c r="XCD35" s="7"/>
      <c r="XCE35" s="7"/>
      <c r="XCF35" s="7"/>
      <c r="XCG35" s="7"/>
      <c r="XCH35" s="7"/>
      <c r="XCI35" s="7"/>
      <c r="XCJ35" s="7"/>
      <c r="XCK35" s="7"/>
      <c r="XCL35" s="7"/>
      <c r="XCM35" s="7"/>
      <c r="XCN35" s="7"/>
      <c r="XCO35" s="7"/>
      <c r="XCP35" s="7"/>
      <c r="XCQ35" s="7"/>
      <c r="XCR35" s="7"/>
      <c r="XCS35" s="7"/>
      <c r="XCT35" s="7"/>
      <c r="XCU35" s="7"/>
      <c r="XCV35" s="7"/>
      <c r="XCW35" s="7"/>
      <c r="XCX35" s="7"/>
      <c r="XCY35" s="7"/>
      <c r="XCZ35" s="7"/>
      <c r="XDA35" s="7"/>
      <c r="XDB35" s="7"/>
      <c r="XDC35" s="7"/>
      <c r="XDD35" s="7"/>
      <c r="XDE35" s="7"/>
      <c r="XDF35" s="7"/>
      <c r="XDG35" s="7"/>
      <c r="XDH35" s="7"/>
      <c r="XDI35" s="7"/>
      <c r="XDJ35" s="7"/>
      <c r="XDK35" s="7"/>
      <c r="XDL35" s="7"/>
      <c r="XDM35" s="7"/>
      <c r="XDN35" s="7"/>
      <c r="XDO35" s="7"/>
      <c r="XDP35" s="7"/>
      <c r="XDQ35" s="7"/>
      <c r="XDR35" s="7"/>
      <c r="XDS35" s="7"/>
      <c r="XDT35" s="7"/>
      <c r="XDU35" s="7"/>
      <c r="XDV35" s="7"/>
      <c r="XDW35" s="7"/>
      <c r="XDX35" s="7"/>
      <c r="XDY35" s="7"/>
      <c r="XDZ35" s="7"/>
      <c r="XEA35" s="7"/>
      <c r="XEB35" s="7"/>
      <c r="XEC35" s="7"/>
      <c r="XED35" s="7"/>
      <c r="XEE35" s="7"/>
      <c r="XEF35" s="7"/>
      <c r="XEG35" s="7"/>
      <c r="XEH35" s="7"/>
      <c r="XEI35" s="7"/>
      <c r="XEJ35" s="7"/>
      <c r="XEK35" s="7"/>
      <c r="XEL35" s="7"/>
      <c r="XEM35" s="7"/>
      <c r="XEN35" s="7"/>
      <c r="XEO35" s="7"/>
      <c r="XEP35" s="7"/>
      <c r="XEQ35" s="7"/>
      <c r="XER35" s="7"/>
      <c r="XES35" s="7"/>
      <c r="XET35" s="7"/>
      <c r="XEU35" s="7"/>
      <c r="XEV35" s="7"/>
      <c r="XEW35" s="7"/>
      <c r="XEX35" s="7"/>
      <c r="XEY35" s="7"/>
      <c r="XEZ35" s="7"/>
      <c r="XFA35" s="7"/>
      <c r="XFB35" s="7"/>
      <c r="XFC35" s="7"/>
      <c r="XFD35" s="7"/>
    </row>
    <row r="36" s="7" customFormat="1" ht="12.75" customHeight="1" spans="1:56">
      <c r="A36" s="34" t="s">
        <v>65</v>
      </c>
      <c r="B36" s="31">
        <f ca="1" t="shared" si="0"/>
        <v>43736</v>
      </c>
      <c r="C36" s="32">
        <f ca="1" t="shared" si="1"/>
        <v>44817</v>
      </c>
      <c r="D36" s="30" t="str">
        <f t="shared" si="2"/>
        <v>Project 436</v>
      </c>
      <c r="E36" s="30" t="str">
        <f t="shared" si="3"/>
        <v>Company AB 536</v>
      </c>
      <c r="F36" s="30" t="str">
        <f ca="1" t="shared" si="4"/>
        <v>Vingåker</v>
      </c>
      <c r="G36" s="37">
        <f ca="1" t="shared" si="5"/>
        <v>37</v>
      </c>
      <c r="H36" s="38" t="str">
        <f ca="1" t="shared" si="6"/>
        <v/>
      </c>
      <c r="I36" s="30" t="str">
        <f ca="1" t="shared" si="7"/>
        <v>Nyanslutning</v>
      </c>
      <c r="J36" s="30" t="str">
        <f ca="1" t="shared" si="8"/>
        <v>Produktion</v>
      </c>
      <c r="K36" s="41">
        <f ca="1" t="shared" si="9"/>
        <v>410</v>
      </c>
      <c r="L36" s="41">
        <f ca="1" t="shared" si="10"/>
        <v>372</v>
      </c>
      <c r="M36" s="44"/>
      <c r="N36" s="30" t="str">
        <f ca="1" t="shared" si="11"/>
        <v>Sarah Anderson 36</v>
      </c>
      <c r="O36" s="30" t="str">
        <f ca="1" t="shared" si="12"/>
        <v>Lars Johnson 36</v>
      </c>
      <c r="P36" s="30" t="str">
        <f ca="1" t="shared" si="13"/>
        <v>Erik Johanson 36</v>
      </c>
      <c r="Q36" s="30" t="str">
        <f ca="1" t="shared" si="14"/>
        <v>1.Anslutningsmöjlighet</v>
      </c>
      <c r="R36" s="45" t="str">
        <f ca="1" t="shared" si="15"/>
        <v/>
      </c>
      <c r="S36" s="45" t="str">
        <f ca="1" t="shared" si="16"/>
        <v>x</v>
      </c>
      <c r="T36" s="45" t="str">
        <f ca="1" t="shared" si="17"/>
        <v/>
      </c>
      <c r="U36" s="13"/>
      <c r="V36" s="34"/>
      <c r="W36" s="49" t="str">
        <f ca="1" t="shared" si="18"/>
        <v/>
      </c>
      <c r="X36" s="50" t="str">
        <f ca="1" t="shared" si="19"/>
        <v>Ja</v>
      </c>
      <c r="Y36" s="63">
        <f ca="1" t="shared" si="20"/>
        <v>45341</v>
      </c>
      <c r="Z36" s="63">
        <f ca="1" t="shared" si="21"/>
        <v>44897</v>
      </c>
      <c r="AA36" s="34"/>
      <c r="AB36" s="64">
        <f ca="1" t="shared" si="24"/>
        <v>44284.3951349979</v>
      </c>
      <c r="AC36" s="73">
        <f ca="1">INDEX(Anslutningspunkt!$A$2:$A$108,RANDBETWEEN(2,108),1)</f>
        <v>69</v>
      </c>
      <c r="AD36" s="30"/>
      <c r="AE36" s="30" t="str">
        <f ca="1" t="shared" si="22"/>
        <v/>
      </c>
      <c r="AF36" s="34"/>
      <c r="AG36" s="95"/>
      <c r="AH36" s="50" t="str">
        <f ca="1" t="shared" si="23"/>
        <v>Nej</v>
      </c>
      <c r="AI36" s="96"/>
      <c r="AM36" s="7">
        <f ca="1">VLOOKUP(AC36,Anslutningspunkt!A:B,2,0)+RANDBETWEEN(-10000,10000)</f>
        <v>6091057.672</v>
      </c>
      <c r="AN36" s="7">
        <f ca="1">VLOOKUP(AC36,Anslutningspunkt!A:C,3,0)+RANDBETWEEN(-10000,10000)</f>
        <v>435174.438</v>
      </c>
      <c r="AP36" s="7" t="str">
        <f ca="1" t="shared" si="25"/>
        <v>Nyanslutning</v>
      </c>
      <c r="AQ36" s="7" t="str">
        <f ca="1" t="shared" si="26"/>
        <v>Produktion</v>
      </c>
      <c r="AX36" s="31" t="str">
        <f ca="1" t="shared" si="27"/>
        <v/>
      </c>
      <c r="AZ36" s="31" t="str">
        <f ca="1">IF(SUM(IF({"4.Projekteringsavtal","5.Anslutningsavtal","6.Nätavtal"}=Q36,1,0))&gt;0,EDATE(AX36,RANDBETWEEN(0,6)),"")</f>
        <v/>
      </c>
      <c r="BB36" s="21" t="str">
        <f ca="1">IF(SUM(IF({"5.Anslutningsavtal","6.Nätavtal"}=Q36,1,0))&gt;0,EDATE(AZ36,RANDBETWEEN(0,3)),"")</f>
        <v/>
      </c>
      <c r="BD36" s="21" t="str">
        <f ca="1" t="shared" si="28"/>
        <v/>
      </c>
    </row>
    <row r="37" s="7" customFormat="1" ht="12.75" customHeight="1" spans="1:56">
      <c r="A37" s="34" t="s">
        <v>65</v>
      </c>
      <c r="B37" s="31">
        <f ca="1" t="shared" si="0"/>
        <v>44520</v>
      </c>
      <c r="C37" s="32">
        <f ca="1" t="shared" si="1"/>
        <v>44654</v>
      </c>
      <c r="D37" s="30" t="str">
        <f t="shared" si="2"/>
        <v>Project 437</v>
      </c>
      <c r="E37" s="30" t="str">
        <f t="shared" si="3"/>
        <v>Company AB 537</v>
      </c>
      <c r="F37" s="30" t="str">
        <f ca="1" t="shared" si="4"/>
        <v>Norberg</v>
      </c>
      <c r="G37" s="37">
        <f ca="1" t="shared" si="5"/>
        <v>37</v>
      </c>
      <c r="H37" s="38" t="str">
        <f ca="1" t="shared" si="6"/>
        <v>Ja</v>
      </c>
      <c r="I37" s="30" t="str">
        <f ca="1" t="shared" si="7"/>
        <v>Flytt</v>
      </c>
      <c r="J37" s="30" t="str">
        <f ca="1" t="shared" si="8"/>
        <v>Konsumtion</v>
      </c>
      <c r="K37" s="41">
        <f ca="1" t="shared" si="9"/>
        <v>500</v>
      </c>
      <c r="L37" s="41">
        <f ca="1" t="shared" si="10"/>
        <v>94</v>
      </c>
      <c r="M37" s="44"/>
      <c r="N37" s="30" t="str">
        <f ca="1" t="shared" si="11"/>
        <v>Sarah Anderson 37</v>
      </c>
      <c r="O37" s="30" t="str">
        <f ca="1" t="shared" si="12"/>
        <v>Lars Johnson 37</v>
      </c>
      <c r="P37" s="30" t="str">
        <f ca="1" t="shared" si="13"/>
        <v>Lars Johnson 37</v>
      </c>
      <c r="Q37" s="30" t="str">
        <f ca="1" t="shared" si="14"/>
        <v>5.Anslutningsavtal</v>
      </c>
      <c r="R37" s="45" t="str">
        <f ca="1" t="shared" si="15"/>
        <v/>
      </c>
      <c r="S37" s="45" t="str">
        <f ca="1" t="shared" si="16"/>
        <v/>
      </c>
      <c r="T37" s="45" t="str">
        <f ca="1" t="shared" si="17"/>
        <v/>
      </c>
      <c r="U37" s="13"/>
      <c r="V37" s="34"/>
      <c r="W37" s="49" t="str">
        <f ca="1" t="shared" si="18"/>
        <v>Reservationsavtal ska tecknas</v>
      </c>
      <c r="X37" s="50" t="str">
        <f ca="1" t="shared" si="19"/>
        <v/>
      </c>
      <c r="Y37" s="63" t="str">
        <f ca="1" t="shared" si="20"/>
        <v/>
      </c>
      <c r="Z37" s="63" t="str">
        <f ca="1" t="shared" si="21"/>
        <v/>
      </c>
      <c r="AA37" s="34"/>
      <c r="AB37" s="64" t="str">
        <f ca="1" t="shared" si="24"/>
        <v/>
      </c>
      <c r="AC37" s="73">
        <f ca="1">INDEX(Anslutningspunkt!$A$2:$A$108,RANDBETWEEN(2,108),1)</f>
        <v>63</v>
      </c>
      <c r="AD37" s="30"/>
      <c r="AE37" s="30" t="str">
        <f ca="1" t="shared" si="22"/>
        <v>Stamnät</v>
      </c>
      <c r="AF37" s="34"/>
      <c r="AG37" s="95"/>
      <c r="AH37" s="50" t="str">
        <f ca="1" t="shared" si="23"/>
        <v>Nej</v>
      </c>
      <c r="AI37" s="96"/>
      <c r="AM37" s="7">
        <f ca="1">VLOOKUP(AC37,Anslutningspunkt!A:B,2,0)+RANDBETWEEN(-10000,10000)</f>
        <v>6177862.672</v>
      </c>
      <c r="AN37" s="7">
        <f ca="1">VLOOKUP(AC37,Anslutningspunkt!A:C,3,0)+RANDBETWEEN(-10000,10000)</f>
        <v>411002.438</v>
      </c>
      <c r="AP37" s="7" t="str">
        <f ca="1" t="shared" si="25"/>
        <v>Flytt</v>
      </c>
      <c r="AQ37" s="7" t="str">
        <f ca="1" t="shared" si="26"/>
        <v>Konsumtion</v>
      </c>
      <c r="AX37" s="31">
        <f ca="1" t="shared" si="27"/>
        <v>44621.7268419546</v>
      </c>
      <c r="AZ37" s="31">
        <f ca="1">IF(SUM(IF({"4.Projekteringsavtal","5.Anslutningsavtal","6.Nätavtal"}=Q37,1,0))&gt;0,EDATE(AX37,RANDBETWEEN(0,6)),"")</f>
        <v>44682</v>
      </c>
      <c r="BB37" s="21">
        <f ca="1">IF(SUM(IF({"5.Anslutningsavtal","6.Nätavtal"}=Q37,1,0))&gt;0,EDATE(AZ37,RANDBETWEEN(0,3)),"")</f>
        <v>44743</v>
      </c>
      <c r="BD37" s="21" t="str">
        <f ca="1" t="shared" si="28"/>
        <v/>
      </c>
    </row>
    <row r="38" s="7" customFormat="1" ht="12.75" customHeight="1" spans="1:56">
      <c r="A38" s="34" t="s">
        <v>65</v>
      </c>
      <c r="B38" s="31">
        <f ca="1" t="shared" si="0"/>
        <v>44062</v>
      </c>
      <c r="C38" s="32">
        <f ca="1" t="shared" si="1"/>
        <v>44206</v>
      </c>
      <c r="D38" s="30" t="str">
        <f t="shared" si="2"/>
        <v>Project 438</v>
      </c>
      <c r="E38" s="30" t="str">
        <f t="shared" si="3"/>
        <v>Company AB 538</v>
      </c>
      <c r="F38" s="30" t="str">
        <f ca="1" t="shared" si="4"/>
        <v>Upplans Bro</v>
      </c>
      <c r="G38" s="37">
        <f ca="1" t="shared" si="5"/>
        <v>38</v>
      </c>
      <c r="H38" s="38" t="str">
        <f ca="1" t="shared" si="6"/>
        <v/>
      </c>
      <c r="I38" s="30" t="str">
        <f ca="1" t="shared" si="7"/>
        <v>Nyanslutning</v>
      </c>
      <c r="J38" s="30" t="str">
        <f ca="1" t="shared" si="8"/>
        <v>Konsumtion</v>
      </c>
      <c r="K38" s="41">
        <f ca="1" t="shared" si="9"/>
        <v>570</v>
      </c>
      <c r="L38" s="41">
        <f ca="1" t="shared" si="10"/>
        <v>49</v>
      </c>
      <c r="M38" s="44"/>
      <c r="N38" s="30" t="str">
        <f ca="1" t="shared" si="11"/>
        <v>Lars Johnson 38</v>
      </c>
      <c r="O38" s="30" t="str">
        <f ca="1" t="shared" si="12"/>
        <v>Lars Johnson 38</v>
      </c>
      <c r="P38" s="30" t="str">
        <f ca="1" t="shared" si="13"/>
        <v>Lars Johnson 38</v>
      </c>
      <c r="Q38" s="30" t="str">
        <f ca="1" t="shared" si="14"/>
        <v>5.Anslutningsavtal</v>
      </c>
      <c r="R38" s="45" t="str">
        <f ca="1" t="shared" si="15"/>
        <v/>
      </c>
      <c r="S38" s="45" t="str">
        <f ca="1" t="shared" si="16"/>
        <v/>
      </c>
      <c r="T38" s="45" t="str">
        <f ca="1" t="shared" si="17"/>
        <v/>
      </c>
      <c r="U38" s="13"/>
      <c r="V38" s="34"/>
      <c r="W38" s="49" t="str">
        <f ca="1" t="shared" si="18"/>
        <v>Ansluts till LN 20 kV</v>
      </c>
      <c r="X38" s="50" t="str">
        <f ca="1" t="shared" si="19"/>
        <v>Ja</v>
      </c>
      <c r="Y38" s="63">
        <f ca="1" t="shared" si="20"/>
        <v>45265</v>
      </c>
      <c r="Z38" s="63">
        <f ca="1" t="shared" si="21"/>
        <v>44809</v>
      </c>
      <c r="AA38" s="34"/>
      <c r="AB38" s="64" t="str">
        <f ca="1" t="shared" si="24"/>
        <v/>
      </c>
      <c r="AC38" s="73">
        <f ca="1">INDEX(Anslutningspunkt!$A$2:$A$108,RANDBETWEEN(2,108),1)</f>
        <v>81</v>
      </c>
      <c r="AD38" s="30"/>
      <c r="AE38" s="30" t="str">
        <f ca="1" t="shared" si="22"/>
        <v>Stamnät Regionnät</v>
      </c>
      <c r="AF38" s="34"/>
      <c r="AG38" s="95"/>
      <c r="AH38" s="50" t="str">
        <f ca="1" t="shared" si="23"/>
        <v/>
      </c>
      <c r="AI38" s="96"/>
      <c r="AM38" s="7">
        <f ca="1">VLOOKUP(AC38,Anslutningspunkt!A:B,2,0)+RANDBETWEEN(-10000,10000)</f>
        <v>6154533.672</v>
      </c>
      <c r="AN38" s="7">
        <f ca="1">VLOOKUP(AC38,Anslutningspunkt!A:C,3,0)+RANDBETWEEN(-10000,10000)</f>
        <v>442136.438</v>
      </c>
      <c r="AP38" s="7" t="str">
        <f ca="1" t="shared" si="25"/>
        <v>Nyanslutning</v>
      </c>
      <c r="AQ38" s="7" t="str">
        <f ca="1" t="shared" si="26"/>
        <v>Konsumtion</v>
      </c>
      <c r="AX38" s="31">
        <f ca="1" t="shared" si="27"/>
        <v>44224.7140998086</v>
      </c>
      <c r="AZ38" s="31">
        <f ca="1">IF(SUM(IF({"4.Projekteringsavtal","5.Anslutningsavtal","6.Nätavtal"}=Q38,1,0))&gt;0,EDATE(AX38,RANDBETWEEN(0,6)),"")</f>
        <v>44375</v>
      </c>
      <c r="BB38" s="21">
        <f ca="1">IF(SUM(IF({"5.Anslutningsavtal","6.Nätavtal"}=Q38,1,0))&gt;0,EDATE(AZ38,RANDBETWEEN(0,3)),"")</f>
        <v>44405</v>
      </c>
      <c r="BD38" s="21" t="str">
        <f ca="1" t="shared" si="28"/>
        <v/>
      </c>
    </row>
    <row r="39" s="7" customFormat="1" ht="12.75" customHeight="1" spans="1:56">
      <c r="A39" s="34" t="s">
        <v>65</v>
      </c>
      <c r="B39" s="31">
        <f ca="1" t="shared" si="0"/>
        <v>44278</v>
      </c>
      <c r="C39" s="32">
        <f ca="1" t="shared" si="1"/>
        <v>44613</v>
      </c>
      <c r="D39" s="30" t="str">
        <f t="shared" si="2"/>
        <v>Project 439</v>
      </c>
      <c r="E39" s="30" t="str">
        <f t="shared" si="3"/>
        <v>Company AB 539</v>
      </c>
      <c r="F39" s="30" t="str">
        <f ca="1" t="shared" si="4"/>
        <v>Huddinge</v>
      </c>
      <c r="G39" s="37">
        <f ca="1" t="shared" si="5"/>
        <v>30</v>
      </c>
      <c r="H39" s="38" t="str">
        <f ca="1" t="shared" si="6"/>
        <v>Ja</v>
      </c>
      <c r="I39" s="30" t="str">
        <f ca="1" t="shared" si="7"/>
        <v>Nyanslutning</v>
      </c>
      <c r="J39" s="30" t="str">
        <f ca="1" t="shared" si="8"/>
        <v>Konsumtion</v>
      </c>
      <c r="K39" s="41">
        <f ca="1" t="shared" si="9"/>
        <v>100</v>
      </c>
      <c r="L39" s="41">
        <f ca="1" t="shared" si="10"/>
        <v>27</v>
      </c>
      <c r="M39" s="44"/>
      <c r="N39" s="30" t="str">
        <f ca="1" t="shared" si="11"/>
        <v>Erik Johanson 39</v>
      </c>
      <c r="O39" s="30" t="str">
        <f ca="1" t="shared" si="12"/>
        <v>Erik Johanson 39</v>
      </c>
      <c r="P39" s="30" t="str">
        <f ca="1" t="shared" si="13"/>
        <v>Anders Erikson 39</v>
      </c>
      <c r="Q39" s="30" t="str">
        <f ca="1" t="shared" si="14"/>
        <v>5.Anslutningsavtal</v>
      </c>
      <c r="R39" s="45" t="str">
        <f ca="1" t="shared" si="15"/>
        <v>Ja</v>
      </c>
      <c r="S39" s="45" t="str">
        <f ca="1" t="shared" si="16"/>
        <v/>
      </c>
      <c r="T39" s="45" t="str">
        <f ca="1" t="shared" si="17"/>
        <v/>
      </c>
      <c r="U39" s="13"/>
      <c r="V39" s="34"/>
      <c r="W39" s="49" t="str">
        <f ca="1" t="shared" si="18"/>
        <v/>
      </c>
      <c r="X39" s="50" t="str">
        <f ca="1" t="shared" si="19"/>
        <v/>
      </c>
      <c r="Y39" s="63" t="str">
        <f ca="1" t="shared" si="20"/>
        <v/>
      </c>
      <c r="Z39" s="63" t="str">
        <f ca="1" t="shared" si="21"/>
        <v/>
      </c>
      <c r="AA39" s="34"/>
      <c r="AB39" s="64" t="str">
        <f ca="1" t="shared" si="24"/>
        <v/>
      </c>
      <c r="AC39" s="73">
        <f ca="1">INDEX(Anslutningspunkt!$A$2:$A$108,RANDBETWEEN(2,108),1)</f>
        <v>51</v>
      </c>
      <c r="AD39" s="30"/>
      <c r="AE39" s="30" t="str">
        <f ca="1" t="shared" si="22"/>
        <v>Stamnät</v>
      </c>
      <c r="AF39" s="34"/>
      <c r="AG39" s="95"/>
      <c r="AH39" s="50" t="str">
        <f ca="1" t="shared" si="23"/>
        <v/>
      </c>
      <c r="AI39" s="96"/>
      <c r="AM39" s="7">
        <f ca="1">VLOOKUP(AC39,Anslutningspunkt!A:B,2,0)+RANDBETWEEN(-10000,10000)</f>
        <v>6136876.672</v>
      </c>
      <c r="AN39" s="7">
        <f ca="1">VLOOKUP(AC39,Anslutningspunkt!A:C,3,0)+RANDBETWEEN(-10000,10000)</f>
        <v>407897.438</v>
      </c>
      <c r="AP39" s="7" t="str">
        <f ca="1" t="shared" si="25"/>
        <v>Nyanslutning</v>
      </c>
      <c r="AQ39" s="7" t="str">
        <f ca="1" t="shared" si="26"/>
        <v>Konsumtion</v>
      </c>
      <c r="AX39" s="31">
        <f ca="1" t="shared" si="27"/>
        <v>44536.8047763114</v>
      </c>
      <c r="AZ39" s="31">
        <f ca="1">IF(SUM(IF({"4.Projekteringsavtal","5.Anslutningsavtal","6.Nätavtal"}=Q39,1,0))&gt;0,EDATE(AX39,RANDBETWEEN(0,6)),"")</f>
        <v>44626</v>
      </c>
      <c r="BB39" s="21">
        <f ca="1">IF(SUM(IF({"5.Anslutningsavtal","6.Nätavtal"}=Q39,1,0))&gt;0,EDATE(AZ39,RANDBETWEEN(0,3)),"")</f>
        <v>44626</v>
      </c>
      <c r="BD39" s="21" t="str">
        <f ca="1" t="shared" si="28"/>
        <v/>
      </c>
    </row>
    <row r="40" s="7" customFormat="1" ht="12.75" customHeight="1" spans="1:56">
      <c r="A40" s="34" t="s">
        <v>65</v>
      </c>
      <c r="B40" s="31">
        <f ca="1" t="shared" si="0"/>
        <v>43550</v>
      </c>
      <c r="C40" s="32">
        <f ca="1" t="shared" si="1"/>
        <v>43645</v>
      </c>
      <c r="D40" s="30" t="str">
        <f t="shared" si="2"/>
        <v>Project 440</v>
      </c>
      <c r="E40" s="30" t="str">
        <f t="shared" si="3"/>
        <v>Company AB 540</v>
      </c>
      <c r="F40" s="30" t="str">
        <f ca="1" t="shared" si="4"/>
        <v>Vallentuna</v>
      </c>
      <c r="G40" s="37">
        <f ca="1" t="shared" si="5"/>
        <v>32</v>
      </c>
      <c r="H40" s="38" t="str">
        <f ca="1" t="shared" si="6"/>
        <v>Ja</v>
      </c>
      <c r="I40" s="30" t="str">
        <f ca="1" t="shared" si="7"/>
        <v>Flytt</v>
      </c>
      <c r="J40" s="30" t="str">
        <f ca="1" t="shared" si="8"/>
        <v>Konsumtion</v>
      </c>
      <c r="K40" s="41">
        <f ca="1" t="shared" si="9"/>
        <v>420</v>
      </c>
      <c r="L40" s="41">
        <f ca="1" t="shared" si="10"/>
        <v>43</v>
      </c>
      <c r="M40" s="44"/>
      <c r="N40" s="30" t="str">
        <f ca="1" t="shared" si="11"/>
        <v>Sarah Anderson 40</v>
      </c>
      <c r="O40" s="30" t="str">
        <f ca="1" t="shared" si="12"/>
        <v>Erik Johanson 40</v>
      </c>
      <c r="P40" s="30" t="str">
        <f ca="1" t="shared" si="13"/>
        <v>Lars Johnson 40</v>
      </c>
      <c r="Q40" s="30" t="str">
        <f ca="1" t="shared" si="14"/>
        <v>2.Reservationsavtal</v>
      </c>
      <c r="R40" s="45" t="str">
        <f ca="1" t="shared" si="15"/>
        <v>?</v>
      </c>
      <c r="S40" s="45" t="str">
        <f ca="1" t="shared" si="16"/>
        <v>x</v>
      </c>
      <c r="T40" s="45" t="str">
        <f ca="1" t="shared" si="17"/>
        <v/>
      </c>
      <c r="U40" s="13"/>
      <c r="V40" s="34"/>
      <c r="W40" s="49" t="str">
        <f ca="1" t="shared" si="18"/>
        <v/>
      </c>
      <c r="X40" s="50" t="str">
        <f ca="1" t="shared" si="19"/>
        <v>Ja</v>
      </c>
      <c r="Y40" s="63">
        <f ca="1" t="shared" si="20"/>
        <v>45401</v>
      </c>
      <c r="Z40" s="63">
        <f ca="1" t="shared" si="21"/>
        <v>44284</v>
      </c>
      <c r="AA40" s="34"/>
      <c r="AB40" s="64" t="str">
        <f ca="1" t="shared" si="24"/>
        <v/>
      </c>
      <c r="AC40" s="73">
        <f ca="1">INDEX(Anslutningspunkt!$A$2:$A$108,RANDBETWEEN(2,108),1)</f>
        <v>70</v>
      </c>
      <c r="AD40" s="30"/>
      <c r="AE40" s="30" t="str">
        <f ca="1" t="shared" si="22"/>
        <v>Regionnät</v>
      </c>
      <c r="AF40" s="34"/>
      <c r="AG40" s="95"/>
      <c r="AH40" s="50" t="str">
        <f ca="1" t="shared" si="23"/>
        <v/>
      </c>
      <c r="AI40" s="96"/>
      <c r="AM40" s="7">
        <f ca="1">VLOOKUP(AC40,Anslutningspunkt!A:B,2,0)+RANDBETWEEN(-10000,10000)</f>
        <v>6001792.672</v>
      </c>
      <c r="AN40" s="7">
        <f ca="1">VLOOKUP(AC40,Anslutningspunkt!A:C,3,0)+RANDBETWEEN(-10000,10000)</f>
        <v>317657.438</v>
      </c>
      <c r="AP40" s="7" t="str">
        <f ca="1" t="shared" si="25"/>
        <v>Flytt</v>
      </c>
      <c r="AQ40" s="7" t="str">
        <f ca="1" t="shared" si="26"/>
        <v>Konsumtion</v>
      </c>
      <c r="AX40" s="31">
        <f ca="1" t="shared" si="27"/>
        <v>43657.623038196</v>
      </c>
      <c r="AZ40" s="31" t="str">
        <f ca="1">IF(SUM(IF({"4.Projekteringsavtal","5.Anslutningsavtal","6.Nätavtal"}=Q40,1,0))&gt;0,EDATE(AX40,RANDBETWEEN(0,6)),"")</f>
        <v/>
      </c>
      <c r="BB40" s="21" t="str">
        <f ca="1">IF(SUM(IF({"5.Anslutningsavtal","6.Nätavtal"}=Q40,1,0))&gt;0,EDATE(AZ40,RANDBETWEEN(0,3)),"")</f>
        <v/>
      </c>
      <c r="BD40" s="21" t="str">
        <f ca="1" t="shared" si="28"/>
        <v/>
      </c>
    </row>
    <row r="41" s="7" customFormat="1" ht="12.75" customHeight="1" spans="1:56">
      <c r="A41" s="34" t="s">
        <v>65</v>
      </c>
      <c r="B41" s="31">
        <f ca="1" t="shared" si="0"/>
        <v>43754</v>
      </c>
      <c r="C41" s="32">
        <f ca="1" t="shared" si="1"/>
        <v>44415</v>
      </c>
      <c r="D41" s="30" t="str">
        <f t="shared" si="2"/>
        <v>Project 441</v>
      </c>
      <c r="E41" s="30" t="str">
        <f t="shared" si="3"/>
        <v>Company AB 541</v>
      </c>
      <c r="F41" s="30" t="str">
        <f ca="1" t="shared" si="4"/>
        <v>Surahamar</v>
      </c>
      <c r="G41" s="37">
        <f ca="1" t="shared" si="5"/>
        <v>32</v>
      </c>
      <c r="H41" s="38" t="str">
        <f ca="1" t="shared" si="6"/>
        <v/>
      </c>
      <c r="I41" s="30" t="str">
        <f ca="1" t="shared" si="7"/>
        <v>Utökning</v>
      </c>
      <c r="J41" s="30" t="str">
        <f ca="1" t="shared" si="8"/>
        <v>Konsumtion</v>
      </c>
      <c r="K41" s="41">
        <f ca="1" t="shared" si="9"/>
        <v>560</v>
      </c>
      <c r="L41" s="41">
        <f ca="1" t="shared" si="10"/>
        <v>24</v>
      </c>
      <c r="M41" s="44"/>
      <c r="N41" s="30" t="str">
        <f ca="1" t="shared" si="11"/>
        <v>Erik Johanson 41</v>
      </c>
      <c r="O41" s="30" t="str">
        <f ca="1" t="shared" si="12"/>
        <v>Sarah Anderson 41</v>
      </c>
      <c r="P41" s="30" t="str">
        <f ca="1" t="shared" si="13"/>
        <v>Lars Johnson 41</v>
      </c>
      <c r="Q41" s="30" t="str">
        <f ca="1" t="shared" si="14"/>
        <v>5.Anslutningsavtal</v>
      </c>
      <c r="R41" s="45" t="str">
        <f ca="1" t="shared" si="15"/>
        <v>nej</v>
      </c>
      <c r="S41" s="45" t="str">
        <f ca="1" t="shared" si="16"/>
        <v/>
      </c>
      <c r="T41" s="45" t="str">
        <f ca="1" t="shared" si="17"/>
        <v/>
      </c>
      <c r="U41" s="13"/>
      <c r="V41" s="34"/>
      <c r="W41" s="49" t="str">
        <f ca="1" t="shared" si="18"/>
        <v>Ansluts till LN 20 kV</v>
      </c>
      <c r="X41" s="50" t="str">
        <f ca="1" t="shared" si="19"/>
        <v>Ja</v>
      </c>
      <c r="Y41" s="63">
        <f ca="1" t="shared" si="20"/>
        <v>45446</v>
      </c>
      <c r="Z41" s="63">
        <f ca="1" t="shared" si="21"/>
        <v>44892</v>
      </c>
      <c r="AA41" s="34"/>
      <c r="AB41" s="64" t="str">
        <f ca="1" t="shared" si="24"/>
        <v/>
      </c>
      <c r="AC41" s="73">
        <f ca="1">INDEX(Anslutningspunkt!$A$2:$A$108,RANDBETWEEN(2,108),1)</f>
        <v>78</v>
      </c>
      <c r="AD41" s="30"/>
      <c r="AE41" s="30" t="str">
        <f ca="1" t="shared" si="22"/>
        <v>Regionnät</v>
      </c>
      <c r="AF41" s="34"/>
      <c r="AG41" s="95"/>
      <c r="AH41" s="50" t="str">
        <f ca="1" t="shared" si="23"/>
        <v/>
      </c>
      <c r="AI41" s="96"/>
      <c r="AM41" s="7">
        <f ca="1">VLOOKUP(AC41,Anslutningspunkt!A:B,2,0)+RANDBETWEEN(-10000,10000)</f>
        <v>6064956.672</v>
      </c>
      <c r="AN41" s="7">
        <f ca="1">VLOOKUP(AC41,Anslutningspunkt!A:C,3,0)+RANDBETWEEN(-10000,10000)</f>
        <v>330530.438</v>
      </c>
      <c r="AP41" s="7" t="str">
        <f ca="1" t="shared" si="25"/>
        <v>Utökning</v>
      </c>
      <c r="AQ41" s="7" t="str">
        <f ca="1" t="shared" si="26"/>
        <v>Konsumtion</v>
      </c>
      <c r="AX41" s="31">
        <f ca="1" t="shared" si="27"/>
        <v>43765.0320443075</v>
      </c>
      <c r="AZ41" s="31">
        <f ca="1">IF(SUM(IF({"4.Projekteringsavtal","5.Anslutningsavtal","6.Nätavtal"}=Q41,1,0))&gt;0,EDATE(AX41,RANDBETWEEN(0,6)),"")</f>
        <v>43826</v>
      </c>
      <c r="BB41" s="21">
        <f ca="1">IF(SUM(IF({"5.Anslutningsavtal","6.Nätavtal"}=Q41,1,0))&gt;0,EDATE(AZ41,RANDBETWEEN(0,3)),"")</f>
        <v>43857</v>
      </c>
      <c r="BD41" s="21" t="str">
        <f ca="1" t="shared" si="28"/>
        <v/>
      </c>
    </row>
    <row r="42" s="7" customFormat="1" ht="12.75" customHeight="1" spans="1:56">
      <c r="A42" s="34" t="s">
        <v>65</v>
      </c>
      <c r="B42" s="31">
        <f ca="1" t="shared" si="0"/>
        <v>44404</v>
      </c>
      <c r="C42" s="32">
        <f ca="1" t="shared" si="1"/>
        <v>44677</v>
      </c>
      <c r="D42" s="30" t="str">
        <f t="shared" si="2"/>
        <v>Project 442</v>
      </c>
      <c r="E42" s="30" t="str">
        <f t="shared" si="3"/>
        <v>Company AB 542</v>
      </c>
      <c r="F42" s="30" t="str">
        <f ca="1" t="shared" si="4"/>
        <v>Köping</v>
      </c>
      <c r="G42" s="37">
        <f ca="1" t="shared" si="5"/>
        <v>37</v>
      </c>
      <c r="H42" s="38" t="str">
        <f ca="1" t="shared" si="6"/>
        <v>Nej</v>
      </c>
      <c r="I42" s="30" t="str">
        <f ca="1" t="shared" si="7"/>
        <v>Nyanslutning</v>
      </c>
      <c r="J42" s="30" t="str">
        <f ca="1" t="shared" si="8"/>
        <v>Produktion</v>
      </c>
      <c r="K42" s="41">
        <f ca="1" t="shared" si="9"/>
        <v>430</v>
      </c>
      <c r="L42" s="41">
        <f ca="1" t="shared" si="10"/>
        <v>3</v>
      </c>
      <c r="M42" s="44"/>
      <c r="N42" s="30" t="str">
        <f ca="1" t="shared" si="11"/>
        <v>Lars Johnson 42</v>
      </c>
      <c r="O42" s="30" t="str">
        <f ca="1" t="shared" si="12"/>
        <v>Erik Johanson 42</v>
      </c>
      <c r="P42" s="30" t="str">
        <f ca="1" t="shared" si="13"/>
        <v>Erik Johanson 42</v>
      </c>
      <c r="Q42" s="30" t="str">
        <f ca="1" t="shared" si="14"/>
        <v>5.Anslutningsavtal</v>
      </c>
      <c r="R42" s="45" t="str">
        <f ca="1" t="shared" si="15"/>
        <v/>
      </c>
      <c r="S42" s="45" t="str">
        <f ca="1" t="shared" si="16"/>
        <v>x</v>
      </c>
      <c r="T42" s="45" t="str">
        <f ca="1" t="shared" si="17"/>
        <v/>
      </c>
      <c r="U42" s="13"/>
      <c r="V42" s="34"/>
      <c r="W42" s="49" t="str">
        <f ca="1" t="shared" si="18"/>
        <v>Länk</v>
      </c>
      <c r="X42" s="50" t="str">
        <f ca="1" t="shared" si="19"/>
        <v>Ja</v>
      </c>
      <c r="Y42" s="63">
        <f ca="1" t="shared" si="20"/>
        <v>45555</v>
      </c>
      <c r="Z42" s="63">
        <f ca="1" t="shared" si="21"/>
        <v>45551</v>
      </c>
      <c r="AA42" s="34"/>
      <c r="AB42" s="64" t="str">
        <f ca="1" t="shared" si="24"/>
        <v/>
      </c>
      <c r="AC42" s="73">
        <f ca="1">INDEX(Anslutningspunkt!$A$2:$A$108,RANDBETWEEN(2,108),1)</f>
        <v>39</v>
      </c>
      <c r="AD42" s="30"/>
      <c r="AE42" s="30" t="str">
        <f ca="1" t="shared" si="22"/>
        <v>Regionnät</v>
      </c>
      <c r="AF42" s="34"/>
      <c r="AG42" s="95"/>
      <c r="AH42" s="50" t="str">
        <f ca="1" t="shared" si="23"/>
        <v>Nej</v>
      </c>
      <c r="AI42" s="96"/>
      <c r="AM42" s="7">
        <f ca="1">VLOOKUP(AC42,Anslutningspunkt!A:B,2,0)+RANDBETWEEN(-10000,10000)</f>
        <v>6016404.672</v>
      </c>
      <c r="AN42" s="7">
        <f ca="1">VLOOKUP(AC42,Anslutningspunkt!A:C,3,0)+RANDBETWEEN(-10000,10000)</f>
        <v>362746.438</v>
      </c>
      <c r="AP42" s="7" t="str">
        <f ca="1" t="shared" si="25"/>
        <v>Nyanslutning</v>
      </c>
      <c r="AQ42" s="7" t="str">
        <f ca="1" t="shared" si="26"/>
        <v>Produktion</v>
      </c>
      <c r="AX42" s="31">
        <f ca="1" t="shared" si="27"/>
        <v>44642.4350655162</v>
      </c>
      <c r="AZ42" s="31">
        <f ca="1">IF(SUM(IF({"4.Projekteringsavtal","5.Anslutningsavtal","6.Nätavtal"}=Q42,1,0))&gt;0,EDATE(AX42,RANDBETWEEN(0,6)),"")</f>
        <v>44795</v>
      </c>
      <c r="BB42" s="21">
        <f ca="1">IF(SUM(IF({"5.Anslutningsavtal","6.Nätavtal"}=Q42,1,0))&gt;0,EDATE(AZ42,RANDBETWEEN(0,3)),"")</f>
        <v>44795</v>
      </c>
      <c r="BD42" s="21" t="str">
        <f ca="1" t="shared" si="28"/>
        <v/>
      </c>
    </row>
    <row r="43" s="7" customFormat="1" ht="12.75" customHeight="1" spans="1:56">
      <c r="A43" s="34" t="s">
        <v>65</v>
      </c>
      <c r="B43" s="31">
        <f ca="1" t="shared" si="0"/>
        <v>44443</v>
      </c>
      <c r="C43" s="32">
        <f ca="1" t="shared" si="1"/>
        <v>45414</v>
      </c>
      <c r="D43" s="30" t="str">
        <f t="shared" si="2"/>
        <v>Project 443</v>
      </c>
      <c r="E43" s="30" t="str">
        <f t="shared" si="3"/>
        <v>Company AB 543</v>
      </c>
      <c r="F43" s="30" t="str">
        <f ca="1" t="shared" si="4"/>
        <v>Nacka</v>
      </c>
      <c r="G43" s="37">
        <f ca="1" t="shared" si="5"/>
        <v>35</v>
      </c>
      <c r="H43" s="38" t="str">
        <f ca="1" t="shared" si="6"/>
        <v>Nej</v>
      </c>
      <c r="I43" s="30" t="str">
        <f ca="1" t="shared" si="7"/>
        <v>Nyanslutning</v>
      </c>
      <c r="J43" s="30" t="str">
        <f ca="1" t="shared" si="8"/>
        <v>Konsumtion</v>
      </c>
      <c r="K43" s="41">
        <f ca="1" t="shared" si="9"/>
        <v>580</v>
      </c>
      <c r="L43" s="41">
        <f ca="1" t="shared" si="10"/>
        <v>161</v>
      </c>
      <c r="M43" s="44"/>
      <c r="N43" s="30" t="str">
        <f ca="1" t="shared" si="11"/>
        <v>Sarah Anderson 43</v>
      </c>
      <c r="O43" s="30" t="str">
        <f ca="1" t="shared" si="12"/>
        <v>Sarah Anderson 43</v>
      </c>
      <c r="P43" s="30" t="str">
        <f ca="1" t="shared" si="13"/>
        <v>Erik Johanson 43</v>
      </c>
      <c r="Q43" s="30" t="str">
        <f ca="1" t="shared" si="14"/>
        <v>4.Projekteringsavtal</v>
      </c>
      <c r="R43" s="45" t="str">
        <f ca="1" t="shared" si="15"/>
        <v>N/A</v>
      </c>
      <c r="S43" s="45" t="str">
        <f ca="1" t="shared" si="16"/>
        <v/>
      </c>
      <c r="T43" s="45" t="str">
        <f ca="1" t="shared" si="17"/>
        <v>x</v>
      </c>
      <c r="U43" s="13"/>
      <c r="V43" s="34"/>
      <c r="W43" s="49" t="str">
        <f ca="1" t="shared" si="18"/>
        <v>Ansluts till LN 20 kV</v>
      </c>
      <c r="X43" s="50" t="str">
        <f ca="1" t="shared" si="19"/>
        <v>Ja</v>
      </c>
      <c r="Y43" s="63">
        <f ca="1" t="shared" si="20"/>
        <v>45577</v>
      </c>
      <c r="Z43" s="63">
        <f ca="1" t="shared" si="21"/>
        <v>45562</v>
      </c>
      <c r="AA43" s="34"/>
      <c r="AB43" s="64" t="str">
        <f ca="1" t="shared" si="24"/>
        <v/>
      </c>
      <c r="AC43" s="73">
        <f ca="1">INDEX(Anslutningspunkt!$A$2:$A$108,RANDBETWEEN(2,108),1)</f>
        <v>91</v>
      </c>
      <c r="AD43" s="30"/>
      <c r="AE43" s="30" t="str">
        <f ca="1" t="shared" si="22"/>
        <v>Stamnät</v>
      </c>
      <c r="AF43" s="34"/>
      <c r="AG43" s="95"/>
      <c r="AH43" s="13"/>
      <c r="AI43" s="96"/>
      <c r="AM43" s="7">
        <f ca="1">VLOOKUP(AC43,Anslutningspunkt!A:B,2,0)+RANDBETWEEN(-10000,10000)</f>
        <v>6174149.672</v>
      </c>
      <c r="AN43" s="7">
        <f ca="1">VLOOKUP(AC43,Anslutningspunkt!A:C,3,0)+RANDBETWEEN(-10000,10000)</f>
        <v>458487.438</v>
      </c>
      <c r="AP43" s="7" t="str">
        <f ca="1" t="shared" si="25"/>
        <v>Nyanslutning</v>
      </c>
      <c r="AQ43" s="7" t="str">
        <f ca="1" t="shared" si="26"/>
        <v>Konsumtion</v>
      </c>
      <c r="AX43" s="31">
        <f ca="1" t="shared" si="27"/>
        <v>44915.1361491251</v>
      </c>
      <c r="AZ43" s="31">
        <f ca="1">IF(SUM(IF({"4.Projekteringsavtal","5.Anslutningsavtal","6.Nätavtal"}=Q43,1,0))&gt;0,EDATE(AX43,RANDBETWEEN(0,6)),"")</f>
        <v>45005</v>
      </c>
      <c r="BB43" s="21" t="str">
        <f ca="1">IF(SUM(IF({"5.Anslutningsavtal","6.Nätavtal"}=Q43,1,0))&gt;0,EDATE(AZ43,RANDBETWEEN(0,3)),"")</f>
        <v/>
      </c>
      <c r="BD43" s="21" t="str">
        <f ca="1" t="shared" si="28"/>
        <v/>
      </c>
    </row>
    <row r="44" s="7" customFormat="1" ht="12.75" customHeight="1" spans="1:56">
      <c r="A44" s="34" t="s">
        <v>65</v>
      </c>
      <c r="B44" s="31">
        <f ca="1" t="shared" si="0"/>
        <v>44692</v>
      </c>
      <c r="C44" s="32">
        <f ca="1" t="shared" si="1"/>
        <v>45113</v>
      </c>
      <c r="D44" s="30" t="str">
        <f t="shared" si="2"/>
        <v>Project 444</v>
      </c>
      <c r="E44" s="30" t="str">
        <f t="shared" si="3"/>
        <v>Company AB 544</v>
      </c>
      <c r="F44" s="30" t="str">
        <f ca="1" t="shared" si="4"/>
        <v>Stockholm</v>
      </c>
      <c r="G44" s="37">
        <f ca="1" t="shared" si="5"/>
        <v>38</v>
      </c>
      <c r="H44" s="38" t="str">
        <f ca="1" t="shared" si="6"/>
        <v/>
      </c>
      <c r="I44" s="30" t="str">
        <f ca="1" t="shared" si="7"/>
        <v>Utökning</v>
      </c>
      <c r="J44" s="30" t="str">
        <f ca="1" t="shared" si="8"/>
        <v>Konsumtion</v>
      </c>
      <c r="K44" s="41">
        <f ca="1" t="shared" si="9"/>
        <v>400</v>
      </c>
      <c r="L44" s="41">
        <f ca="1" t="shared" si="10"/>
        <v>397</v>
      </c>
      <c r="M44" s="44"/>
      <c r="N44" s="30" t="str">
        <f ca="1" t="shared" si="11"/>
        <v>Sarah Anderson 44</v>
      </c>
      <c r="O44" s="30" t="str">
        <f ca="1" t="shared" si="12"/>
        <v>Sarah Anderson 44</v>
      </c>
      <c r="P44" s="30" t="str">
        <f ca="1" t="shared" si="13"/>
        <v>Erik Johanson 44</v>
      </c>
      <c r="Q44" s="30" t="str">
        <f ca="1" t="shared" si="14"/>
        <v>6.Nätavtal</v>
      </c>
      <c r="R44" s="45" t="str">
        <f ca="1" t="shared" si="15"/>
        <v/>
      </c>
      <c r="S44" s="45" t="str">
        <f ca="1" t="shared" si="16"/>
        <v>x</v>
      </c>
      <c r="T44" s="45" t="str">
        <f ca="1" t="shared" si="17"/>
        <v/>
      </c>
      <c r="U44" s="13"/>
      <c r="V44" s="34"/>
      <c r="W44" s="49" t="str">
        <f ca="1" t="shared" si="18"/>
        <v>Länk</v>
      </c>
      <c r="X44" s="50" t="str">
        <f ca="1" t="shared" si="19"/>
        <v>Ja</v>
      </c>
      <c r="Y44" s="63">
        <f ca="1" t="shared" si="20"/>
        <v>45217</v>
      </c>
      <c r="Z44" s="63">
        <f ca="1" t="shared" si="21"/>
        <v>45197</v>
      </c>
      <c r="AA44" s="34"/>
      <c r="AB44" s="64" t="str">
        <f ca="1" t="shared" si="24"/>
        <v/>
      </c>
      <c r="AC44" s="73">
        <f ca="1">INDEX(Anslutningspunkt!$A$2:$A$108,RANDBETWEEN(2,108),1)</f>
        <v>27</v>
      </c>
      <c r="AD44" s="30"/>
      <c r="AE44" s="30" t="str">
        <f ca="1" t="shared" si="22"/>
        <v/>
      </c>
      <c r="AF44" s="34"/>
      <c r="AG44" s="95"/>
      <c r="AH44" s="13"/>
      <c r="AI44" s="96"/>
      <c r="AM44" s="7">
        <f ca="1">VLOOKUP(AC44,Anslutningspunkt!A:B,2,0)+RANDBETWEEN(-10000,10000)</f>
        <v>6040384.672</v>
      </c>
      <c r="AN44" s="7">
        <f ca="1">VLOOKUP(AC44,Anslutningspunkt!A:C,3,0)+RANDBETWEEN(-10000,10000)</f>
        <v>378558.438</v>
      </c>
      <c r="AP44" s="7" t="str">
        <f ca="1" t="shared" si="25"/>
        <v>Utökning</v>
      </c>
      <c r="AQ44" s="7" t="str">
        <f ca="1" t="shared" si="26"/>
        <v>Konsumtion</v>
      </c>
      <c r="AX44" s="31">
        <f ca="1" t="shared" si="27"/>
        <v>44775.6280766721</v>
      </c>
      <c r="AZ44" s="31">
        <f ca="1">IF(SUM(IF({"4.Projekteringsavtal","5.Anslutningsavtal","6.Nätavtal"}=Q44,1,0))&gt;0,EDATE(AX44,RANDBETWEEN(0,6)),"")</f>
        <v>44959</v>
      </c>
      <c r="BB44" s="21">
        <f ca="1">IF(SUM(IF({"5.Anslutningsavtal","6.Nätavtal"}=Q44,1,0))&gt;0,EDATE(AZ44,RANDBETWEEN(0,3)),"")</f>
        <v>44959</v>
      </c>
      <c r="BD44" s="21">
        <f ca="1" t="shared" si="28"/>
        <v>45048</v>
      </c>
    </row>
    <row r="45" s="7" customFormat="1" ht="12.75" customHeight="1" spans="1:56">
      <c r="A45" s="34" t="s">
        <v>65</v>
      </c>
      <c r="B45" s="31">
        <f ca="1" t="shared" si="0"/>
        <v>43460</v>
      </c>
      <c r="C45" s="32">
        <f ca="1" t="shared" si="1"/>
        <v>44350</v>
      </c>
      <c r="D45" s="30" t="str">
        <f t="shared" si="2"/>
        <v>Project 445</v>
      </c>
      <c r="E45" s="30" t="str">
        <f t="shared" si="3"/>
        <v>Company AB 545</v>
      </c>
      <c r="F45" s="30" t="str">
        <f ca="1" t="shared" si="4"/>
        <v>Uppsala</v>
      </c>
      <c r="G45" s="37">
        <f ca="1" t="shared" si="5"/>
        <v>38</v>
      </c>
      <c r="H45" s="38" t="str">
        <f ca="1" t="shared" si="6"/>
        <v>Nej</v>
      </c>
      <c r="I45" s="30" t="str">
        <f ca="1" t="shared" si="7"/>
        <v>Nyanslutning</v>
      </c>
      <c r="J45" s="30" t="str">
        <f ca="1" t="shared" si="8"/>
        <v>Konsumtion</v>
      </c>
      <c r="K45" s="41">
        <f ca="1" t="shared" si="9"/>
        <v>480</v>
      </c>
      <c r="L45" s="41">
        <f ca="1" t="shared" si="10"/>
        <v>108</v>
      </c>
      <c r="M45" s="44"/>
      <c r="N45" s="30" t="str">
        <f ca="1" t="shared" si="11"/>
        <v>Lars Johnson 45</v>
      </c>
      <c r="O45" s="30" t="str">
        <f ca="1" t="shared" si="12"/>
        <v>Anders Erikson 45</v>
      </c>
      <c r="P45" s="30" t="str">
        <f ca="1" t="shared" si="13"/>
        <v>Anders Erikson 45</v>
      </c>
      <c r="Q45" s="30" t="str">
        <f ca="1" t="shared" si="14"/>
        <v>5.Anslutningsavtal</v>
      </c>
      <c r="R45" s="45" t="str">
        <f ca="1" t="shared" si="15"/>
        <v>n</v>
      </c>
      <c r="S45" s="45" t="str">
        <f ca="1" t="shared" si="16"/>
        <v>x</v>
      </c>
      <c r="T45" s="45" t="str">
        <f ca="1" t="shared" si="17"/>
        <v/>
      </c>
      <c r="U45" s="13"/>
      <c r="V45" s="34"/>
      <c r="W45" s="49" t="str">
        <f ca="1" t="shared" si="18"/>
        <v/>
      </c>
      <c r="X45" s="50" t="str">
        <f ca="1" t="shared" si="19"/>
        <v/>
      </c>
      <c r="Y45" s="63" t="str">
        <f ca="1" t="shared" si="20"/>
        <v/>
      </c>
      <c r="Z45" s="63" t="str">
        <f ca="1" t="shared" si="21"/>
        <v/>
      </c>
      <c r="AA45" s="34"/>
      <c r="AB45" s="64" t="str">
        <f ca="1" t="shared" si="24"/>
        <v/>
      </c>
      <c r="AC45" s="73">
        <f ca="1">INDEX(Anslutningspunkt!$A$2:$A$108,RANDBETWEEN(2,108),1)</f>
        <v>106</v>
      </c>
      <c r="AD45" s="30"/>
      <c r="AE45" s="30" t="str">
        <f ca="1" t="shared" si="22"/>
        <v>Stamnät</v>
      </c>
      <c r="AF45" s="34"/>
      <c r="AG45" s="95"/>
      <c r="AH45" s="13"/>
      <c r="AI45" s="96"/>
      <c r="AM45" s="7">
        <f ca="1">VLOOKUP(AC45,Anslutningspunkt!A:B,2,0)+RANDBETWEEN(-10000,10000)</f>
        <v>6183144.672</v>
      </c>
      <c r="AN45" s="7">
        <f ca="1">VLOOKUP(AC45,Anslutningspunkt!A:C,3,0)+RANDBETWEEN(-10000,10000)</f>
        <v>454230.438</v>
      </c>
      <c r="AP45" s="7" t="str">
        <f ca="1" t="shared" si="25"/>
        <v>Nyanslutning</v>
      </c>
      <c r="AQ45" s="7" t="str">
        <f ca="1" t="shared" si="26"/>
        <v>Konsumtion</v>
      </c>
      <c r="AX45" s="31">
        <f ca="1" t="shared" si="27"/>
        <v>43911.708389342</v>
      </c>
      <c r="AZ45" s="31">
        <f ca="1">IF(SUM(IF({"4.Projekteringsavtal","5.Anslutningsavtal","6.Nätavtal"}=Q45,1,0))&gt;0,EDATE(AX45,RANDBETWEEN(0,6)),"")</f>
        <v>44003</v>
      </c>
      <c r="BB45" s="21">
        <f ca="1">IF(SUM(IF({"5.Anslutningsavtal","6.Nätavtal"}=Q45,1,0))&gt;0,EDATE(AZ45,RANDBETWEEN(0,3)),"")</f>
        <v>44033</v>
      </c>
      <c r="BD45" s="21" t="str">
        <f ca="1" t="shared" si="28"/>
        <v/>
      </c>
    </row>
    <row r="46" s="7" customFormat="1" ht="12.75" customHeight="1" spans="1:56">
      <c r="A46" s="34" t="s">
        <v>65</v>
      </c>
      <c r="B46" s="31">
        <f ca="1" t="shared" si="0"/>
        <v>43720</v>
      </c>
      <c r="C46" s="32">
        <f ca="1" t="shared" si="1"/>
        <v>45002</v>
      </c>
      <c r="D46" s="30" t="str">
        <f t="shared" si="2"/>
        <v>Project 446</v>
      </c>
      <c r="E46" s="30" t="str">
        <f t="shared" si="3"/>
        <v>Company AB 546</v>
      </c>
      <c r="F46" s="30" t="str">
        <f ca="1" t="shared" si="4"/>
        <v>Järfälla</v>
      </c>
      <c r="G46" s="37">
        <f ca="1" t="shared" si="5"/>
        <v>30</v>
      </c>
      <c r="H46" s="38" t="str">
        <f ca="1" t="shared" si="6"/>
        <v/>
      </c>
      <c r="I46" s="30" t="str">
        <f ca="1" t="shared" si="7"/>
        <v>Nyanslutning</v>
      </c>
      <c r="J46" s="30" t="str">
        <f ca="1" t="shared" si="8"/>
        <v>Produktion</v>
      </c>
      <c r="K46" s="41">
        <f ca="1" t="shared" si="9"/>
        <v>560</v>
      </c>
      <c r="L46" s="41">
        <f ca="1" t="shared" si="10"/>
        <v>119</v>
      </c>
      <c r="M46" s="12"/>
      <c r="N46" s="30" t="str">
        <f ca="1" t="shared" si="11"/>
        <v>Sarah Anderson 46</v>
      </c>
      <c r="O46" s="30" t="str">
        <f ca="1" t="shared" si="12"/>
        <v>Anders Erikson 46</v>
      </c>
      <c r="P46" s="30" t="str">
        <f ca="1" t="shared" si="13"/>
        <v>Anders Erikson 46</v>
      </c>
      <c r="Q46" s="30" t="str">
        <f ca="1" t="shared" si="14"/>
        <v>1.Anslutningsmöjlighet</v>
      </c>
      <c r="R46" s="45" t="str">
        <f ca="1" t="shared" si="15"/>
        <v>n</v>
      </c>
      <c r="S46" s="45" t="str">
        <f ca="1" t="shared" si="16"/>
        <v/>
      </c>
      <c r="T46" s="45" t="str">
        <f ca="1" t="shared" si="17"/>
        <v/>
      </c>
      <c r="U46" s="13"/>
      <c r="V46" s="34"/>
      <c r="W46" s="49" t="str">
        <f ca="1" t="shared" si="18"/>
        <v/>
      </c>
      <c r="X46" s="50" t="str">
        <f ca="1" t="shared" si="19"/>
        <v/>
      </c>
      <c r="Y46" s="63" t="str">
        <f ca="1" t="shared" si="20"/>
        <v/>
      </c>
      <c r="Z46" s="63" t="str">
        <f ca="1" t="shared" si="21"/>
        <v/>
      </c>
      <c r="AA46" s="34"/>
      <c r="AB46" s="64" t="str">
        <f ca="1" t="shared" si="24"/>
        <v/>
      </c>
      <c r="AC46" s="73">
        <f ca="1">INDEX(Anslutningspunkt!$A$2:$A$108,RANDBETWEEN(2,108),1)</f>
        <v>34</v>
      </c>
      <c r="AD46" s="30"/>
      <c r="AE46" s="30" t="str">
        <f ca="1" t="shared" si="22"/>
        <v>Stamnät</v>
      </c>
      <c r="AF46" s="34"/>
      <c r="AG46" s="95"/>
      <c r="AH46" s="13"/>
      <c r="AI46" s="96"/>
      <c r="AM46" s="7">
        <f ca="1">VLOOKUP(AC46,Anslutningspunkt!A:B,2,0)+RANDBETWEEN(-10000,10000)</f>
        <v>6095570.672</v>
      </c>
      <c r="AN46" s="7">
        <f ca="1">VLOOKUP(AC46,Anslutningspunkt!A:C,3,0)+RANDBETWEEN(-10000,10000)</f>
        <v>332670.438</v>
      </c>
      <c r="AP46" s="7" t="str">
        <f ca="1" t="shared" si="25"/>
        <v>Nyanslutning</v>
      </c>
      <c r="AQ46" s="7" t="str">
        <f ca="1" t="shared" si="26"/>
        <v>Produktion</v>
      </c>
      <c r="AX46" s="31" t="str">
        <f ca="1" t="shared" si="27"/>
        <v/>
      </c>
      <c r="AZ46" s="31" t="str">
        <f ca="1">IF(SUM(IF({"4.Projekteringsavtal","5.Anslutningsavtal","6.Nätavtal"}=Q46,1,0))&gt;0,EDATE(AX46,RANDBETWEEN(0,6)),"")</f>
        <v/>
      </c>
      <c r="BB46" s="21" t="str">
        <f ca="1">IF(SUM(IF({"5.Anslutningsavtal","6.Nätavtal"}=Q46,1,0))&gt;0,EDATE(AZ46,RANDBETWEEN(0,3)),"")</f>
        <v/>
      </c>
      <c r="BD46" s="21" t="str">
        <f ca="1" t="shared" si="28"/>
        <v/>
      </c>
    </row>
    <row r="47" s="7" customFormat="1" ht="12.75" customHeight="1" spans="1:56">
      <c r="A47" s="34" t="s">
        <v>65</v>
      </c>
      <c r="B47" s="31">
        <f ca="1" t="shared" si="0"/>
        <v>43737</v>
      </c>
      <c r="C47" s="32">
        <f ca="1" t="shared" si="1"/>
        <v>44621</v>
      </c>
      <c r="D47" s="30" t="str">
        <f t="shared" si="2"/>
        <v>Project 447</v>
      </c>
      <c r="E47" s="30" t="str">
        <f t="shared" si="3"/>
        <v>Company AB 547</v>
      </c>
      <c r="F47" s="30" t="str">
        <f ca="1" t="shared" si="4"/>
        <v>Norberg</v>
      </c>
      <c r="G47" s="37">
        <f ca="1" t="shared" si="5"/>
        <v>32</v>
      </c>
      <c r="H47" s="38" t="str">
        <f ca="1" t="shared" si="6"/>
        <v>Nej</v>
      </c>
      <c r="I47" s="30" t="str">
        <f ca="1" t="shared" si="7"/>
        <v>Flytt</v>
      </c>
      <c r="J47" s="30" t="str">
        <f ca="1" t="shared" si="8"/>
        <v>Konsumtion</v>
      </c>
      <c r="K47" s="41">
        <f ca="1" t="shared" si="9"/>
        <v>120</v>
      </c>
      <c r="L47" s="41">
        <f ca="1" t="shared" si="10"/>
        <v>112</v>
      </c>
      <c r="M47" s="12"/>
      <c r="N47" s="30" t="str">
        <f ca="1" t="shared" si="11"/>
        <v>Erik Johanson 47</v>
      </c>
      <c r="O47" s="30" t="str">
        <f ca="1" t="shared" si="12"/>
        <v>Sarah Anderson 47</v>
      </c>
      <c r="P47" s="30" t="str">
        <f ca="1" t="shared" si="13"/>
        <v>Sarah Anderson 47</v>
      </c>
      <c r="Q47" s="30" t="str">
        <f ca="1" t="shared" si="14"/>
        <v>1.Anslutningsmöjlighet</v>
      </c>
      <c r="R47" s="45" t="str">
        <f ca="1" t="shared" si="15"/>
        <v/>
      </c>
      <c r="S47" s="45" t="str">
        <f ca="1" t="shared" si="16"/>
        <v/>
      </c>
      <c r="T47" s="45" t="str">
        <f ca="1" t="shared" si="17"/>
        <v/>
      </c>
      <c r="U47" s="13"/>
      <c r="V47" s="34"/>
      <c r="W47" s="49" t="str">
        <f ca="1" t="shared" si="18"/>
        <v>Länk</v>
      </c>
      <c r="X47" s="50" t="str">
        <f ca="1" t="shared" si="19"/>
        <v>Ja</v>
      </c>
      <c r="Y47" s="63">
        <f ca="1" t="shared" si="20"/>
        <v>45297</v>
      </c>
      <c r="Z47" s="63">
        <f ca="1" t="shared" si="21"/>
        <v>45160</v>
      </c>
      <c r="AA47" s="34"/>
      <c r="AB47" s="64">
        <f ca="1" t="shared" si="24"/>
        <v>44120.9325985648</v>
      </c>
      <c r="AC47" s="73">
        <f ca="1">INDEX(Anslutningspunkt!$A$2:$A$108,RANDBETWEEN(2,108),1)</f>
        <v>20</v>
      </c>
      <c r="AD47" s="30"/>
      <c r="AE47" s="30" t="str">
        <f ca="1" t="shared" si="22"/>
        <v>Regionnät</v>
      </c>
      <c r="AF47" s="34"/>
      <c r="AG47" s="95"/>
      <c r="AH47" s="13"/>
      <c r="AI47" s="96"/>
      <c r="AM47" s="7">
        <f ca="1">VLOOKUP(AC47,Anslutningspunkt!A:B,2,0)+RANDBETWEEN(-10000,10000)</f>
        <v>6011163.672</v>
      </c>
      <c r="AN47" s="7">
        <f ca="1">VLOOKUP(AC47,Anslutningspunkt!A:C,3,0)+RANDBETWEEN(-10000,10000)</f>
        <v>413059.438</v>
      </c>
      <c r="AP47" s="7" t="str">
        <f ca="1" t="shared" si="25"/>
        <v>Flytt</v>
      </c>
      <c r="AQ47" s="7" t="str">
        <f ca="1" t="shared" si="26"/>
        <v>Konsumtion</v>
      </c>
      <c r="AX47" s="31" t="str">
        <f ca="1" t="shared" si="27"/>
        <v/>
      </c>
      <c r="AZ47" s="31" t="str">
        <f ca="1">IF(SUM(IF({"4.Projekteringsavtal","5.Anslutningsavtal","6.Nätavtal"}=Q47,1,0))&gt;0,EDATE(AX47,RANDBETWEEN(0,6)),"")</f>
        <v/>
      </c>
      <c r="BB47" s="21" t="str">
        <f ca="1">IF(SUM(IF({"5.Anslutningsavtal","6.Nätavtal"}=Q47,1,0))&gt;0,EDATE(AZ47,RANDBETWEEN(0,3)),"")</f>
        <v/>
      </c>
      <c r="BD47" s="21" t="str">
        <f ca="1" t="shared" si="28"/>
        <v/>
      </c>
    </row>
    <row r="48" s="7" customFormat="1" ht="12.75" customHeight="1" spans="1:56">
      <c r="A48" s="34" t="s">
        <v>65</v>
      </c>
      <c r="B48" s="31">
        <f ca="1" t="shared" si="0"/>
        <v>44195</v>
      </c>
      <c r="C48" s="32">
        <f ca="1" t="shared" si="1"/>
        <v>45511</v>
      </c>
      <c r="D48" s="30" t="str">
        <f t="shared" si="2"/>
        <v>Project 448</v>
      </c>
      <c r="E48" s="30" t="str">
        <f t="shared" si="3"/>
        <v>Company AB 548</v>
      </c>
      <c r="F48" s="30" t="str">
        <f ca="1" t="shared" si="4"/>
        <v>Hofors</v>
      </c>
      <c r="G48" s="37">
        <f ca="1" t="shared" si="5"/>
        <v>30</v>
      </c>
      <c r="H48" s="38" t="str">
        <f ca="1" t="shared" si="6"/>
        <v>Nej</v>
      </c>
      <c r="I48" s="30" t="str">
        <f ca="1" t="shared" si="7"/>
        <v>Flytt</v>
      </c>
      <c r="J48" s="30" t="str">
        <f ca="1" t="shared" si="8"/>
        <v>Produktion</v>
      </c>
      <c r="K48" s="41">
        <f ca="1" t="shared" si="9"/>
        <v>490</v>
      </c>
      <c r="L48" s="41">
        <f ca="1" t="shared" si="10"/>
        <v>205</v>
      </c>
      <c r="M48" s="12"/>
      <c r="N48" s="30" t="str">
        <f ca="1" t="shared" si="11"/>
        <v>Anders Erikson 48</v>
      </c>
      <c r="O48" s="30" t="str">
        <f ca="1" t="shared" si="12"/>
        <v>Anders Erikson 48</v>
      </c>
      <c r="P48" s="30" t="str">
        <f ca="1" t="shared" si="13"/>
        <v>Lars Johnson 48</v>
      </c>
      <c r="Q48" s="30" t="str">
        <f ca="1" t="shared" si="14"/>
        <v>2.Reservationsavtal</v>
      </c>
      <c r="R48" s="45" t="str">
        <f ca="1" t="shared" si="15"/>
        <v>N/A</v>
      </c>
      <c r="S48" s="45" t="str">
        <f ca="1" t="shared" si="16"/>
        <v>x</v>
      </c>
      <c r="T48" s="45" t="str">
        <f ca="1" t="shared" si="17"/>
        <v/>
      </c>
      <c r="U48" s="13"/>
      <c r="V48" s="34"/>
      <c r="W48" s="49" t="str">
        <f ca="1" t="shared" si="18"/>
        <v>Reservationsavtal ska tecknas</v>
      </c>
      <c r="X48" s="50" t="str">
        <f ca="1" t="shared" si="19"/>
        <v/>
      </c>
      <c r="Y48" s="63" t="str">
        <f ca="1" t="shared" si="20"/>
        <v/>
      </c>
      <c r="Z48" s="63" t="str">
        <f ca="1" t="shared" si="21"/>
        <v/>
      </c>
      <c r="AA48" s="34"/>
      <c r="AB48" s="64" t="str">
        <f ca="1" t="shared" si="24"/>
        <v/>
      </c>
      <c r="AC48" s="73">
        <f ca="1">INDEX(Anslutningspunkt!$A$2:$A$108,RANDBETWEEN(2,108),1)</f>
        <v>16</v>
      </c>
      <c r="AD48" s="30"/>
      <c r="AE48" s="30" t="str">
        <f ca="1" t="shared" si="22"/>
        <v/>
      </c>
      <c r="AF48" s="77"/>
      <c r="AG48" s="95"/>
      <c r="AH48" s="13"/>
      <c r="AI48" s="96"/>
      <c r="AM48" s="7">
        <f ca="1">VLOOKUP(AC48,Anslutningspunkt!A:B,2,0)+RANDBETWEEN(-10000,10000)</f>
        <v>6067911.672</v>
      </c>
      <c r="AN48" s="7">
        <f ca="1">VLOOKUP(AC48,Anslutningspunkt!A:C,3,0)+RANDBETWEEN(-10000,10000)</f>
        <v>333940.438</v>
      </c>
      <c r="AP48" s="7" t="str">
        <f ca="1" t="shared" si="25"/>
        <v>Flytt</v>
      </c>
      <c r="AQ48" s="7" t="str">
        <f ca="1" t="shared" si="26"/>
        <v>Produktion</v>
      </c>
      <c r="AX48" s="31">
        <f ca="1" t="shared" si="27"/>
        <v>45337.0475682219</v>
      </c>
      <c r="AZ48" s="31" t="str">
        <f ca="1">IF(SUM(IF({"4.Projekteringsavtal","5.Anslutningsavtal","6.Nätavtal"}=Q48,1,0))&gt;0,EDATE(AX48,RANDBETWEEN(0,6)),"")</f>
        <v/>
      </c>
      <c r="BB48" s="21" t="str">
        <f ca="1">IF(SUM(IF({"5.Anslutningsavtal","6.Nätavtal"}=Q48,1,0))&gt;0,EDATE(AZ48,RANDBETWEEN(0,3)),"")</f>
        <v/>
      </c>
      <c r="BD48" s="21" t="str">
        <f ca="1" t="shared" si="28"/>
        <v/>
      </c>
    </row>
    <row r="49" s="7" customFormat="1" ht="12.75" customHeight="1" spans="1:56">
      <c r="A49" s="34" t="s">
        <v>65</v>
      </c>
      <c r="B49" s="31">
        <f ca="1" t="shared" si="0"/>
        <v>44153</v>
      </c>
      <c r="C49" s="32">
        <f ca="1" t="shared" si="1"/>
        <v>45125</v>
      </c>
      <c r="D49" s="30" t="str">
        <f t="shared" si="2"/>
        <v>Project 449</v>
      </c>
      <c r="E49" s="30" t="str">
        <f t="shared" si="3"/>
        <v>Company AB 549</v>
      </c>
      <c r="F49" s="30" t="str">
        <f ca="1" t="shared" si="4"/>
        <v>Gävle/Sandviken</v>
      </c>
      <c r="G49" s="37">
        <f ca="1" t="shared" si="5"/>
        <v>38</v>
      </c>
      <c r="H49" s="38" t="str">
        <f ca="1" t="shared" si="6"/>
        <v/>
      </c>
      <c r="I49" s="30" t="str">
        <f ca="1" t="shared" si="7"/>
        <v>Nyanslutning</v>
      </c>
      <c r="J49" s="30" t="str">
        <f ca="1" t="shared" si="8"/>
        <v>Konsumtion</v>
      </c>
      <c r="K49" s="41">
        <f ca="1" t="shared" si="9"/>
        <v>560</v>
      </c>
      <c r="L49" s="41">
        <f ca="1" t="shared" si="10"/>
        <v>378</v>
      </c>
      <c r="M49" s="12"/>
      <c r="N49" s="30" t="str">
        <f ca="1" t="shared" si="11"/>
        <v>Erik Johanson 49</v>
      </c>
      <c r="O49" s="30" t="str">
        <f ca="1" t="shared" si="12"/>
        <v>Erik Johanson 49</v>
      </c>
      <c r="P49" s="30" t="str">
        <f ca="1" t="shared" si="13"/>
        <v>Erik Johanson 49</v>
      </c>
      <c r="Q49" s="30" t="str">
        <f ca="1" t="shared" si="14"/>
        <v>5.Anslutningsavtal</v>
      </c>
      <c r="R49" s="45" t="str">
        <f ca="1" t="shared" si="15"/>
        <v/>
      </c>
      <c r="S49" s="45" t="str">
        <f ca="1" t="shared" si="16"/>
        <v/>
      </c>
      <c r="T49" s="45" t="str">
        <f ca="1" t="shared" si="17"/>
        <v>x</v>
      </c>
      <c r="U49" s="13"/>
      <c r="V49" s="34"/>
      <c r="W49" s="49" t="str">
        <f ca="1" t="shared" si="18"/>
        <v/>
      </c>
      <c r="X49" s="50" t="str">
        <f ca="1" t="shared" si="19"/>
        <v/>
      </c>
      <c r="Y49" s="63" t="str">
        <f ca="1" t="shared" si="20"/>
        <v/>
      </c>
      <c r="Z49" s="63" t="str">
        <f ca="1" t="shared" si="21"/>
        <v/>
      </c>
      <c r="AA49" s="34"/>
      <c r="AB49" s="64" t="str">
        <f ca="1" t="shared" si="24"/>
        <v/>
      </c>
      <c r="AC49" s="73">
        <f ca="1">INDEX(Anslutningspunkt!$A$2:$A$108,RANDBETWEEN(2,108),1)</f>
        <v>31</v>
      </c>
      <c r="AD49" s="30"/>
      <c r="AE49" s="30" t="str">
        <f ca="1" t="shared" si="22"/>
        <v>Regionnät</v>
      </c>
      <c r="AF49" s="77"/>
      <c r="AG49" s="95"/>
      <c r="AH49" s="13"/>
      <c r="AI49" s="96"/>
      <c r="AM49" s="7">
        <f ca="1">VLOOKUP(AC49,Anslutningspunkt!A:B,2,0)+RANDBETWEEN(-10000,10000)</f>
        <v>6027754.672</v>
      </c>
      <c r="AN49" s="7">
        <f ca="1">VLOOKUP(AC49,Anslutningspunkt!A:C,3,0)+RANDBETWEEN(-10000,10000)</f>
        <v>270045.438</v>
      </c>
      <c r="AP49" s="7" t="str">
        <f ca="1" t="shared" si="25"/>
        <v>Nyanslutning</v>
      </c>
      <c r="AQ49" s="7" t="str">
        <f ca="1" t="shared" si="26"/>
        <v>Konsumtion</v>
      </c>
      <c r="AX49" s="31">
        <f ca="1" t="shared" si="27"/>
        <v>45012.1512411225</v>
      </c>
      <c r="AZ49" s="31">
        <f ca="1">IF(SUM(IF({"4.Projekteringsavtal","5.Anslutningsavtal","6.Nätavtal"}=Q49,1,0))&gt;0,EDATE(AX49,RANDBETWEEN(0,6)),"")</f>
        <v>45196</v>
      </c>
      <c r="BB49" s="21">
        <f ca="1">IF(SUM(IF({"5.Anslutningsavtal","6.Nätavtal"}=Q49,1,0))&gt;0,EDATE(AZ49,RANDBETWEEN(0,3)),"")</f>
        <v>45287</v>
      </c>
      <c r="BD49" s="21" t="str">
        <f ca="1" t="shared" si="28"/>
        <v/>
      </c>
    </row>
    <row r="50" s="7" customFormat="1" ht="12.75" customHeight="1" spans="1:56">
      <c r="A50" s="34" t="s">
        <v>65</v>
      </c>
      <c r="B50" s="31">
        <f ca="1" t="shared" si="0"/>
        <v>44640</v>
      </c>
      <c r="C50" s="32">
        <f ca="1" t="shared" si="1"/>
        <v>45091</v>
      </c>
      <c r="D50" s="30" t="str">
        <f t="shared" si="2"/>
        <v>Project 450</v>
      </c>
      <c r="E50" s="30" t="str">
        <f t="shared" si="3"/>
        <v>Company AB 550</v>
      </c>
      <c r="F50" s="30" t="str">
        <f ca="1" t="shared" si="4"/>
        <v>Åker</v>
      </c>
      <c r="G50" s="37">
        <f ca="1" t="shared" si="5"/>
        <v>36</v>
      </c>
      <c r="H50" s="38" t="str">
        <f ca="1" t="shared" si="6"/>
        <v>Ja</v>
      </c>
      <c r="I50" s="30" t="str">
        <f ca="1" t="shared" si="7"/>
        <v>Flytt</v>
      </c>
      <c r="J50" s="30" t="str">
        <f ca="1" t="shared" si="8"/>
        <v>Produktion</v>
      </c>
      <c r="K50" s="41">
        <f ca="1" t="shared" si="9"/>
        <v>560</v>
      </c>
      <c r="L50" s="41">
        <f ca="1" t="shared" si="10"/>
        <v>43</v>
      </c>
      <c r="M50" s="12"/>
      <c r="N50" s="30" t="str">
        <f ca="1" t="shared" si="11"/>
        <v>Erik Johanson 50</v>
      </c>
      <c r="O50" s="30" t="str">
        <f ca="1" t="shared" si="12"/>
        <v>Erik Johanson 50</v>
      </c>
      <c r="P50" s="30" t="str">
        <f ca="1" t="shared" si="13"/>
        <v>Sarah Anderson 50</v>
      </c>
      <c r="Q50" s="30" t="str">
        <f ca="1" t="shared" si="14"/>
        <v>5.Anslutningsavtal</v>
      </c>
      <c r="R50" s="45" t="str">
        <f ca="1" t="shared" si="15"/>
        <v>n</v>
      </c>
      <c r="S50" s="45" t="str">
        <f ca="1" t="shared" si="16"/>
        <v/>
      </c>
      <c r="T50" s="45" t="str">
        <f ca="1" t="shared" si="17"/>
        <v>x</v>
      </c>
      <c r="U50" s="13"/>
      <c r="V50" s="34"/>
      <c r="W50" s="49" t="str">
        <f ca="1" t="shared" si="18"/>
        <v>Reservationsavtal ska tecknas</v>
      </c>
      <c r="X50" s="50" t="str">
        <f ca="1" t="shared" si="19"/>
        <v/>
      </c>
      <c r="Y50" s="63" t="str">
        <f ca="1" t="shared" si="20"/>
        <v/>
      </c>
      <c r="Z50" s="63" t="str">
        <f ca="1" t="shared" si="21"/>
        <v/>
      </c>
      <c r="AA50" s="34"/>
      <c r="AB50" s="64" t="str">
        <f ca="1" t="shared" si="24"/>
        <v/>
      </c>
      <c r="AC50" s="73">
        <f ca="1">INDEX(Anslutningspunkt!$A$2:$A$108,RANDBETWEEN(2,108),1)</f>
        <v>9</v>
      </c>
      <c r="AD50" s="30"/>
      <c r="AE50" s="30" t="str">
        <f ca="1" t="shared" si="22"/>
        <v>Regionnät</v>
      </c>
      <c r="AF50" s="34"/>
      <c r="AG50" s="95"/>
      <c r="AH50" s="13"/>
      <c r="AI50" s="96"/>
      <c r="AM50" s="7">
        <f ca="1">VLOOKUP(AC50,Anslutningspunkt!A:B,2,0)+RANDBETWEEN(-10000,10000)</f>
        <v>6045548.672</v>
      </c>
      <c r="AN50" s="7">
        <f ca="1">VLOOKUP(AC50,Anslutningspunkt!A:C,3,0)+RANDBETWEEN(-10000,10000)</f>
        <v>311664.438</v>
      </c>
      <c r="AP50" s="7" t="str">
        <f ca="1" t="shared" si="25"/>
        <v>Flytt</v>
      </c>
      <c r="AQ50" s="7" t="str">
        <f ca="1" t="shared" si="26"/>
        <v>Produktion</v>
      </c>
      <c r="AX50" s="31">
        <f ca="1" t="shared" si="27"/>
        <v>45058.4897034404</v>
      </c>
      <c r="AZ50" s="31">
        <f ca="1">IF(SUM(IF({"4.Projekteringsavtal","5.Anslutningsavtal","6.Nätavtal"}=Q50,1,0))&gt;0,EDATE(AX50,RANDBETWEEN(0,6)),"")</f>
        <v>45058</v>
      </c>
      <c r="BB50" s="21">
        <f ca="1">IF(SUM(IF({"5.Anslutningsavtal","6.Nätavtal"}=Q50,1,0))&gt;0,EDATE(AZ50,RANDBETWEEN(0,3)),"")</f>
        <v>45058</v>
      </c>
      <c r="BD50" s="21" t="str">
        <f ca="1" t="shared" si="28"/>
        <v/>
      </c>
    </row>
    <row r="51" s="9" customFormat="1" ht="12.75" customHeight="1" spans="1:16384">
      <c r="A51" s="34" t="s">
        <v>65</v>
      </c>
      <c r="B51" s="31">
        <f ca="1" t="shared" si="0"/>
        <v>43415</v>
      </c>
      <c r="C51" s="32">
        <f ca="1" t="shared" si="1"/>
        <v>43902</v>
      </c>
      <c r="D51" s="30" t="str">
        <f t="shared" si="2"/>
        <v>Project 451</v>
      </c>
      <c r="E51" s="30" t="str">
        <f t="shared" si="3"/>
        <v>Company AB 551</v>
      </c>
      <c r="F51" s="30" t="str">
        <f ca="1" t="shared" si="4"/>
        <v>Sigtuna</v>
      </c>
      <c r="G51" s="37">
        <f ca="1" t="shared" si="5"/>
        <v>32</v>
      </c>
      <c r="H51" s="38" t="str">
        <f ca="1" t="shared" si="6"/>
        <v/>
      </c>
      <c r="I51" s="30" t="str">
        <f ca="1" t="shared" si="7"/>
        <v>Flytt</v>
      </c>
      <c r="J51" s="30" t="str">
        <f ca="1" t="shared" si="8"/>
        <v>Konsumtion</v>
      </c>
      <c r="K51" s="41">
        <f ca="1" t="shared" si="9"/>
        <v>270</v>
      </c>
      <c r="L51" s="41">
        <f ca="1" t="shared" si="10"/>
        <v>12</v>
      </c>
      <c r="M51" s="12"/>
      <c r="N51" s="30" t="str">
        <f ca="1" t="shared" si="11"/>
        <v>Sarah Anderson 51</v>
      </c>
      <c r="O51" s="30" t="str">
        <f ca="1" t="shared" si="12"/>
        <v>Sarah Anderson 51</v>
      </c>
      <c r="P51" s="30" t="str">
        <f ca="1" t="shared" si="13"/>
        <v>Lars Johnson 51</v>
      </c>
      <c r="Q51" s="30" t="str">
        <f ca="1" t="shared" si="14"/>
        <v>1.Anslutningsmöjlighet</v>
      </c>
      <c r="R51" s="45" t="str">
        <f ca="1" t="shared" si="15"/>
        <v>Ja</v>
      </c>
      <c r="S51" s="45" t="str">
        <f ca="1" t="shared" si="16"/>
        <v/>
      </c>
      <c r="T51" s="45" t="str">
        <f ca="1" t="shared" si="17"/>
        <v/>
      </c>
      <c r="U51" s="13"/>
      <c r="V51" s="34"/>
      <c r="W51" s="49" t="str">
        <f ca="1" t="shared" si="18"/>
        <v/>
      </c>
      <c r="X51" s="50" t="str">
        <f ca="1" t="shared" si="19"/>
        <v>Ja</v>
      </c>
      <c r="Y51" s="63">
        <f ca="1" t="shared" si="20"/>
        <v>45558</v>
      </c>
      <c r="Z51" s="63">
        <f ca="1" t="shared" si="21"/>
        <v>44878</v>
      </c>
      <c r="AA51" s="34"/>
      <c r="AB51" s="64" t="str">
        <f ca="1" t="shared" si="24"/>
        <v/>
      </c>
      <c r="AC51" s="73">
        <f ca="1">INDEX(Anslutningspunkt!$A$2:$A$108,RANDBETWEEN(2,108),1)</f>
        <v>69</v>
      </c>
      <c r="AD51" s="30"/>
      <c r="AE51" s="30" t="str">
        <f ca="1" t="shared" si="22"/>
        <v>Stamnät Regionnät</v>
      </c>
      <c r="AF51" s="34"/>
      <c r="AG51" s="95"/>
      <c r="AH51" s="13"/>
      <c r="AI51" s="96"/>
      <c r="AM51" s="7">
        <f ca="1">VLOOKUP(AC51,Anslutningspunkt!A:B,2,0)+RANDBETWEEN(-10000,10000)</f>
        <v>6091344.672</v>
      </c>
      <c r="AN51" s="7">
        <f ca="1">VLOOKUP(AC51,Anslutningspunkt!A:C,3,0)+RANDBETWEEN(-10000,10000)</f>
        <v>428580.438</v>
      </c>
      <c r="AO51" s="7"/>
      <c r="AP51" s="7" t="str">
        <f ca="1" t="shared" si="25"/>
        <v>Flytt</v>
      </c>
      <c r="AQ51" s="7" t="str">
        <f ca="1" t="shared" si="26"/>
        <v>Konsumtion</v>
      </c>
      <c r="AR51" s="7"/>
      <c r="AS51" s="7"/>
      <c r="AT51" s="7"/>
      <c r="AU51" s="7"/>
      <c r="AV51" s="7"/>
      <c r="AW51" s="7"/>
      <c r="AX51" s="31" t="str">
        <f ca="1" t="shared" si="27"/>
        <v/>
      </c>
      <c r="AY51" s="7"/>
      <c r="AZ51" s="31" t="str">
        <f ca="1">IF(SUM(IF({"4.Projekteringsavtal","5.Anslutningsavtal","6.Nätavtal"}=Q51,1,0))&gt;0,EDATE(AX51,RANDBETWEEN(0,6)),"")</f>
        <v/>
      </c>
      <c r="BA51" s="7"/>
      <c r="BB51" s="21" t="str">
        <f ca="1">IF(SUM(IF({"5.Anslutningsavtal","6.Nätavtal"}=Q51,1,0))&gt;0,EDATE(AZ51,RANDBETWEEN(0,3)),"")</f>
        <v/>
      </c>
      <c r="BC51" s="7"/>
      <c r="BD51" s="21" t="str">
        <f ca="1" t="shared" si="28"/>
        <v/>
      </c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NRF51" s="7"/>
      <c r="NRG51" s="7"/>
      <c r="NRH51" s="7"/>
      <c r="NRI51" s="7"/>
      <c r="NRJ51" s="7"/>
      <c r="NRK51" s="7"/>
      <c r="NRL51" s="7"/>
      <c r="NRM51" s="7"/>
      <c r="NRN51" s="7"/>
      <c r="NRO51" s="7"/>
      <c r="NRP51" s="7"/>
      <c r="NRQ51" s="7"/>
      <c r="NRR51" s="7"/>
      <c r="NRS51" s="7"/>
      <c r="NRT51" s="7"/>
      <c r="NRU51" s="7"/>
      <c r="NRV51" s="7"/>
      <c r="NRW51" s="7"/>
      <c r="NRX51" s="7"/>
      <c r="NRY51" s="7"/>
      <c r="NRZ51" s="7"/>
      <c r="NSA51" s="7"/>
      <c r="NSB51" s="7"/>
      <c r="NSC51" s="7"/>
      <c r="NSD51" s="7"/>
      <c r="NSE51" s="7"/>
      <c r="NSF51" s="7"/>
      <c r="NSG51" s="7"/>
      <c r="NSH51" s="7"/>
      <c r="NSI51" s="7"/>
      <c r="NSJ51" s="7"/>
      <c r="NSK51" s="7"/>
      <c r="NSL51" s="7"/>
      <c r="NSM51" s="7"/>
      <c r="NSN51" s="7"/>
      <c r="NSO51" s="7"/>
      <c r="NSP51" s="7"/>
      <c r="NSQ51" s="7"/>
      <c r="NSR51" s="7"/>
      <c r="NSS51" s="7"/>
      <c r="NST51" s="7"/>
      <c r="NSU51" s="7"/>
      <c r="NSV51" s="7"/>
      <c r="NSW51" s="7"/>
      <c r="NSX51" s="7"/>
      <c r="NSY51" s="7"/>
      <c r="NSZ51" s="7"/>
      <c r="NTA51" s="7"/>
      <c r="NTB51" s="7"/>
      <c r="NTC51" s="7"/>
      <c r="NTD51" s="7"/>
      <c r="NTE51" s="7"/>
      <c r="NTF51" s="7"/>
      <c r="NTG51" s="7"/>
      <c r="NTH51" s="7"/>
      <c r="NTI51" s="7"/>
      <c r="NTJ51" s="7"/>
      <c r="NTK51" s="7"/>
      <c r="NTL51" s="7"/>
      <c r="NTM51" s="7"/>
      <c r="NTN51" s="7"/>
      <c r="NTO51" s="7"/>
      <c r="NTP51" s="7"/>
      <c r="NTQ51" s="7"/>
      <c r="NTR51" s="7"/>
      <c r="NTS51" s="7"/>
      <c r="NTT51" s="7"/>
      <c r="NTU51" s="7"/>
      <c r="NTV51" s="7"/>
      <c r="NTW51" s="7"/>
      <c r="NTX51" s="7"/>
      <c r="NTY51" s="7"/>
      <c r="NTZ51" s="7"/>
      <c r="NUA51" s="7"/>
      <c r="NUB51" s="7"/>
      <c r="NUC51" s="7"/>
      <c r="NUD51" s="7"/>
      <c r="NUE51" s="7"/>
      <c r="NUF51" s="7"/>
      <c r="NUG51" s="7"/>
      <c r="NUH51" s="7"/>
      <c r="NUI51" s="7"/>
      <c r="NUJ51" s="7"/>
      <c r="NUK51" s="7"/>
      <c r="NUL51" s="7"/>
      <c r="NUM51" s="7"/>
      <c r="NUN51" s="7"/>
      <c r="NUO51" s="7"/>
      <c r="NUP51" s="7"/>
      <c r="NUQ51" s="7"/>
      <c r="NUR51" s="7"/>
      <c r="NUS51" s="7"/>
      <c r="NUT51" s="7"/>
      <c r="NUU51" s="7"/>
      <c r="NUV51" s="7"/>
      <c r="NUW51" s="7"/>
      <c r="NUX51" s="7"/>
      <c r="NUY51" s="7"/>
      <c r="NUZ51" s="7"/>
      <c r="NVA51" s="7"/>
      <c r="NVB51" s="7"/>
      <c r="NVC51" s="7"/>
      <c r="NVD51" s="7"/>
      <c r="NVE51" s="7"/>
      <c r="NVF51" s="7"/>
      <c r="NVG51" s="7"/>
      <c r="NVH51" s="7"/>
      <c r="NVI51" s="7"/>
      <c r="NVJ51" s="7"/>
      <c r="NVK51" s="7"/>
      <c r="NVL51" s="7"/>
      <c r="NVM51" s="7"/>
      <c r="NVN51" s="7"/>
      <c r="NVO51" s="7"/>
      <c r="NVP51" s="7"/>
      <c r="NVQ51" s="7"/>
      <c r="NVR51" s="7"/>
      <c r="NVS51" s="7"/>
      <c r="NVT51" s="7"/>
      <c r="NVU51" s="7"/>
      <c r="NVV51" s="7"/>
      <c r="NVW51" s="7"/>
      <c r="NVX51" s="7"/>
      <c r="NVY51" s="7"/>
      <c r="NVZ51" s="7"/>
      <c r="NWA51" s="7"/>
      <c r="NWB51" s="7"/>
      <c r="NWC51" s="7"/>
      <c r="NWD51" s="7"/>
      <c r="NWE51" s="7"/>
      <c r="NWF51" s="7"/>
      <c r="NWG51" s="7"/>
      <c r="NWH51" s="7"/>
      <c r="NWI51" s="7"/>
      <c r="NWJ51" s="7"/>
      <c r="NWK51" s="7"/>
      <c r="NWL51" s="7"/>
      <c r="NWM51" s="7"/>
      <c r="NWN51" s="7"/>
      <c r="NWO51" s="7"/>
      <c r="NWP51" s="7"/>
      <c r="NWQ51" s="7"/>
      <c r="NWR51" s="7"/>
      <c r="NWS51" s="7"/>
      <c r="NWT51" s="7"/>
      <c r="NWU51" s="7"/>
      <c r="NWV51" s="7"/>
      <c r="NWW51" s="7"/>
      <c r="NWX51" s="7"/>
      <c r="NWY51" s="7"/>
      <c r="NWZ51" s="7"/>
      <c r="NXA51" s="7"/>
      <c r="NXB51" s="7"/>
      <c r="NXC51" s="7"/>
      <c r="NXD51" s="7"/>
      <c r="NXE51" s="7"/>
      <c r="NXF51" s="7"/>
      <c r="NXG51" s="7"/>
      <c r="NXH51" s="7"/>
      <c r="NXI51" s="7"/>
      <c r="NXJ51" s="7"/>
      <c r="NXK51" s="7"/>
      <c r="NXL51" s="7"/>
      <c r="NXM51" s="7"/>
      <c r="NXN51" s="7"/>
      <c r="NXO51" s="7"/>
      <c r="NXP51" s="7"/>
      <c r="NXQ51" s="7"/>
      <c r="NXR51" s="7"/>
      <c r="NXS51" s="7"/>
      <c r="NXT51" s="7"/>
      <c r="NXU51" s="7"/>
      <c r="NXV51" s="7"/>
      <c r="NXW51" s="7"/>
      <c r="NXX51" s="7"/>
      <c r="NXY51" s="7"/>
      <c r="NXZ51" s="7"/>
      <c r="NYA51" s="7"/>
      <c r="NYB51" s="7"/>
      <c r="NYC51" s="7"/>
      <c r="NYD51" s="7"/>
      <c r="NYE51" s="7"/>
      <c r="NYF51" s="7"/>
      <c r="NYG51" s="7"/>
      <c r="NYH51" s="7"/>
      <c r="NYI51" s="7"/>
      <c r="NYJ51" s="7"/>
      <c r="NYK51" s="7"/>
      <c r="NYL51" s="7"/>
      <c r="NYM51" s="7"/>
      <c r="NYN51" s="7"/>
      <c r="NYO51" s="7"/>
      <c r="NYP51" s="7"/>
      <c r="NYQ51" s="7"/>
      <c r="NYR51" s="7"/>
      <c r="NYS51" s="7"/>
      <c r="NYT51" s="7"/>
      <c r="NYU51" s="7"/>
      <c r="NYV51" s="7"/>
      <c r="NYW51" s="7"/>
      <c r="NYX51" s="7"/>
      <c r="NYY51" s="7"/>
      <c r="NYZ51" s="7"/>
      <c r="NZA51" s="7"/>
      <c r="NZB51" s="7"/>
      <c r="NZC51" s="7"/>
      <c r="NZD51" s="7"/>
      <c r="NZE51" s="7"/>
      <c r="NZF51" s="7"/>
      <c r="NZG51" s="7"/>
      <c r="NZH51" s="7"/>
      <c r="NZI51" s="7"/>
      <c r="NZJ51" s="7"/>
      <c r="NZK51" s="7"/>
      <c r="NZL51" s="7"/>
      <c r="NZM51" s="7"/>
      <c r="NZN51" s="7"/>
      <c r="NZO51" s="7"/>
      <c r="NZP51" s="7"/>
      <c r="NZQ51" s="7"/>
      <c r="NZR51" s="7"/>
      <c r="NZS51" s="7"/>
      <c r="NZT51" s="7"/>
      <c r="NZU51" s="7"/>
      <c r="NZV51" s="7"/>
      <c r="NZW51" s="7"/>
      <c r="NZX51" s="7"/>
      <c r="NZY51" s="7"/>
      <c r="NZZ51" s="7"/>
      <c r="OAA51" s="7"/>
      <c r="OAB51" s="7"/>
      <c r="OAC51" s="7"/>
      <c r="OAD51" s="7"/>
      <c r="OAE51" s="7"/>
      <c r="OAF51" s="7"/>
      <c r="OAG51" s="7"/>
      <c r="OAH51" s="7"/>
      <c r="OAI51" s="7"/>
      <c r="OAJ51" s="7"/>
      <c r="OAK51" s="7"/>
      <c r="OAL51" s="7"/>
      <c r="OAM51" s="7"/>
      <c r="OAN51" s="7"/>
      <c r="OAO51" s="7"/>
      <c r="OAP51" s="7"/>
      <c r="OAQ51" s="7"/>
      <c r="OAR51" s="7"/>
      <c r="OAS51" s="7"/>
      <c r="OAT51" s="7"/>
      <c r="OAU51" s="7"/>
      <c r="OAV51" s="7"/>
      <c r="OAW51" s="7"/>
      <c r="OAX51" s="7"/>
      <c r="OAY51" s="7"/>
      <c r="OAZ51" s="7"/>
      <c r="OBA51" s="7"/>
      <c r="OBB51" s="7"/>
      <c r="OBC51" s="7"/>
      <c r="OBD51" s="7"/>
      <c r="OBE51" s="7"/>
      <c r="OBF51" s="7"/>
      <c r="OBG51" s="7"/>
      <c r="OBH51" s="7"/>
      <c r="OBI51" s="7"/>
      <c r="OBJ51" s="7"/>
      <c r="OBK51" s="7"/>
      <c r="OBL51" s="7"/>
      <c r="OBM51" s="7"/>
      <c r="OBN51" s="7"/>
      <c r="OBO51" s="7"/>
      <c r="OBP51" s="7"/>
      <c r="OBQ51" s="7"/>
      <c r="OBR51" s="7"/>
      <c r="OBS51" s="7"/>
      <c r="OBT51" s="7"/>
      <c r="OBU51" s="7"/>
      <c r="OBV51" s="7"/>
      <c r="OBW51" s="7"/>
      <c r="OBX51" s="7"/>
      <c r="OBY51" s="7"/>
      <c r="OBZ51" s="7"/>
      <c r="OCA51" s="7"/>
      <c r="OCB51" s="7"/>
      <c r="OCC51" s="7"/>
      <c r="OCD51" s="7"/>
      <c r="OCE51" s="7"/>
      <c r="OCF51" s="7"/>
      <c r="OCG51" s="7"/>
      <c r="OCH51" s="7"/>
      <c r="OCI51" s="7"/>
      <c r="OCJ51" s="7"/>
      <c r="OCK51" s="7"/>
      <c r="OCL51" s="7"/>
      <c r="OCM51" s="7"/>
      <c r="OCN51" s="7"/>
      <c r="OCO51" s="7"/>
      <c r="OCP51" s="7"/>
      <c r="OCQ51" s="7"/>
      <c r="OCR51" s="7"/>
      <c r="OCS51" s="7"/>
      <c r="OCT51" s="7"/>
      <c r="OCU51" s="7"/>
      <c r="OCV51" s="7"/>
      <c r="OCW51" s="7"/>
      <c r="OCX51" s="7"/>
      <c r="OCY51" s="7"/>
      <c r="OCZ51" s="7"/>
      <c r="ODA51" s="7"/>
      <c r="ODB51" s="7"/>
      <c r="ODC51" s="7"/>
      <c r="ODD51" s="7"/>
      <c r="ODE51" s="7"/>
      <c r="ODF51" s="7"/>
      <c r="ODG51" s="7"/>
      <c r="ODH51" s="7"/>
      <c r="ODI51" s="7"/>
      <c r="ODJ51" s="7"/>
      <c r="ODK51" s="7"/>
      <c r="ODL51" s="7"/>
      <c r="ODM51" s="7"/>
      <c r="ODN51" s="7"/>
      <c r="ODO51" s="7"/>
      <c r="ODP51" s="7"/>
      <c r="ODQ51" s="7"/>
      <c r="ODR51" s="7"/>
      <c r="ODS51" s="7"/>
      <c r="ODT51" s="7"/>
      <c r="ODU51" s="7"/>
      <c r="ODV51" s="7"/>
      <c r="ODW51" s="7"/>
      <c r="ODX51" s="7"/>
      <c r="ODY51" s="7"/>
      <c r="ODZ51" s="7"/>
      <c r="OEA51" s="7"/>
      <c r="OEB51" s="7"/>
      <c r="OEC51" s="7"/>
      <c r="OED51" s="7"/>
      <c r="OEE51" s="7"/>
      <c r="OEF51" s="7"/>
      <c r="OEG51" s="7"/>
      <c r="OEH51" s="7"/>
      <c r="OEI51" s="7"/>
      <c r="OEJ51" s="7"/>
      <c r="OEK51" s="7"/>
      <c r="OEL51" s="7"/>
      <c r="OEM51" s="7"/>
      <c r="OEN51" s="7"/>
      <c r="OEO51" s="7"/>
      <c r="OEP51" s="7"/>
      <c r="OEQ51" s="7"/>
      <c r="OER51" s="7"/>
      <c r="OES51" s="7"/>
      <c r="OET51" s="7"/>
      <c r="OEU51" s="7"/>
      <c r="OEV51" s="7"/>
      <c r="OEW51" s="7"/>
      <c r="OEX51" s="7"/>
      <c r="OEY51" s="7"/>
      <c r="OEZ51" s="7"/>
      <c r="OFA51" s="7"/>
      <c r="OFB51" s="7"/>
      <c r="OFC51" s="7"/>
      <c r="OFD51" s="7"/>
      <c r="OFE51" s="7"/>
      <c r="OFF51" s="7"/>
      <c r="OFG51" s="7"/>
      <c r="OFH51" s="7"/>
      <c r="OFI51" s="7"/>
      <c r="OFJ51" s="7"/>
      <c r="OFK51" s="7"/>
      <c r="OFL51" s="7"/>
      <c r="OFM51" s="7"/>
      <c r="OFN51" s="7"/>
      <c r="OFO51" s="7"/>
      <c r="OFP51" s="7"/>
      <c r="OFQ51" s="7"/>
      <c r="OFR51" s="7"/>
      <c r="OFS51" s="7"/>
      <c r="OFT51" s="7"/>
      <c r="OFU51" s="7"/>
      <c r="OFV51" s="7"/>
      <c r="OFW51" s="7"/>
      <c r="OFX51" s="7"/>
      <c r="OFY51" s="7"/>
      <c r="OFZ51" s="7"/>
      <c r="OGA51" s="7"/>
      <c r="OGB51" s="7"/>
      <c r="OGC51" s="7"/>
      <c r="OGD51" s="7"/>
      <c r="OGE51" s="7"/>
      <c r="OGF51" s="7"/>
      <c r="OGG51" s="7"/>
      <c r="OGH51" s="7"/>
      <c r="OGI51" s="7"/>
      <c r="OGJ51" s="7"/>
      <c r="OGK51" s="7"/>
      <c r="OGL51" s="7"/>
      <c r="OGM51" s="7"/>
      <c r="OGN51" s="7"/>
      <c r="OGO51" s="7"/>
      <c r="OGP51" s="7"/>
      <c r="OGQ51" s="7"/>
      <c r="OGR51" s="7"/>
      <c r="OGS51" s="7"/>
      <c r="OGT51" s="7"/>
      <c r="OGU51" s="7"/>
      <c r="OGV51" s="7"/>
      <c r="OGW51" s="7"/>
      <c r="OGX51" s="7"/>
      <c r="OGY51" s="7"/>
      <c r="OGZ51" s="7"/>
      <c r="OHA51" s="7"/>
      <c r="OHB51" s="7"/>
      <c r="OHC51" s="7"/>
      <c r="OHD51" s="7"/>
      <c r="OHE51" s="7"/>
      <c r="OHF51" s="7"/>
      <c r="OHG51" s="7"/>
      <c r="OHH51" s="7"/>
      <c r="OHI51" s="7"/>
      <c r="OHJ51" s="7"/>
      <c r="OHK51" s="7"/>
      <c r="OHL51" s="7"/>
      <c r="OHM51" s="7"/>
      <c r="OHN51" s="7"/>
      <c r="OHO51" s="7"/>
      <c r="OHP51" s="7"/>
      <c r="OHQ51" s="7"/>
      <c r="OHR51" s="7"/>
      <c r="OHS51" s="7"/>
      <c r="OHT51" s="7"/>
      <c r="OHU51" s="7"/>
      <c r="OHV51" s="7"/>
      <c r="OHW51" s="7"/>
      <c r="OHX51" s="7"/>
      <c r="OHY51" s="7"/>
      <c r="OHZ51" s="7"/>
      <c r="OIA51" s="7"/>
      <c r="OIB51" s="7"/>
      <c r="OIC51" s="7"/>
      <c r="OID51" s="7"/>
      <c r="OIE51" s="7"/>
      <c r="OIF51" s="7"/>
      <c r="OIG51" s="7"/>
      <c r="OIH51" s="7"/>
      <c r="OII51" s="7"/>
      <c r="OIJ51" s="7"/>
      <c r="OIK51" s="7"/>
      <c r="OIL51" s="7"/>
      <c r="OIM51" s="7"/>
      <c r="OIN51" s="7"/>
      <c r="OIO51" s="7"/>
      <c r="OIP51" s="7"/>
      <c r="OIQ51" s="7"/>
      <c r="OIR51" s="7"/>
      <c r="OIS51" s="7"/>
      <c r="OIT51" s="7"/>
      <c r="OIU51" s="7"/>
      <c r="OIV51" s="7"/>
      <c r="OIW51" s="7"/>
      <c r="OIX51" s="7"/>
      <c r="OIY51" s="7"/>
      <c r="OIZ51" s="7"/>
      <c r="OJA51" s="7"/>
      <c r="OJB51" s="7"/>
      <c r="OJC51" s="7"/>
      <c r="OJD51" s="7"/>
      <c r="OJE51" s="7"/>
      <c r="OJF51" s="7"/>
      <c r="OJG51" s="7"/>
      <c r="OJH51" s="7"/>
      <c r="OJI51" s="7"/>
      <c r="OJJ51" s="7"/>
      <c r="OJK51" s="7"/>
      <c r="OJL51" s="7"/>
      <c r="OJM51" s="7"/>
      <c r="OJN51" s="7"/>
      <c r="OJO51" s="7"/>
      <c r="OJP51" s="7"/>
      <c r="OJQ51" s="7"/>
      <c r="OJR51" s="7"/>
      <c r="OJS51" s="7"/>
      <c r="OJT51" s="7"/>
      <c r="OJU51" s="7"/>
      <c r="OJV51" s="7"/>
      <c r="OJW51" s="7"/>
      <c r="OJX51" s="7"/>
      <c r="OJY51" s="7"/>
      <c r="OJZ51" s="7"/>
      <c r="OKA51" s="7"/>
      <c r="OKB51" s="7"/>
      <c r="OKC51" s="7"/>
      <c r="OKD51" s="7"/>
      <c r="OKE51" s="7"/>
      <c r="OKF51" s="7"/>
      <c r="OKG51" s="7"/>
      <c r="OKH51" s="7"/>
      <c r="OKI51" s="7"/>
      <c r="OKJ51" s="7"/>
      <c r="OKK51" s="7"/>
      <c r="OKL51" s="7"/>
      <c r="OKM51" s="7"/>
      <c r="OKN51" s="7"/>
      <c r="OKO51" s="7"/>
      <c r="OKP51" s="7"/>
      <c r="OKQ51" s="7"/>
      <c r="OKR51" s="7"/>
      <c r="OKS51" s="7"/>
      <c r="OKT51" s="7"/>
      <c r="OKU51" s="7"/>
      <c r="OKV51" s="7"/>
      <c r="OKW51" s="7"/>
      <c r="OKX51" s="7"/>
      <c r="OKY51" s="7"/>
      <c r="OKZ51" s="7"/>
      <c r="OLA51" s="7"/>
      <c r="OLB51" s="7"/>
      <c r="OLC51" s="7"/>
      <c r="OLD51" s="7"/>
      <c r="OLE51" s="7"/>
      <c r="OLF51" s="7"/>
      <c r="OLG51" s="7"/>
      <c r="OLH51" s="7"/>
      <c r="OLI51" s="7"/>
      <c r="OLJ51" s="7"/>
      <c r="OLK51" s="7"/>
      <c r="OLL51" s="7"/>
      <c r="OLM51" s="7"/>
      <c r="OLN51" s="7"/>
      <c r="OLO51" s="7"/>
      <c r="OLP51" s="7"/>
      <c r="OLQ51" s="7"/>
      <c r="OLR51" s="7"/>
      <c r="OLS51" s="7"/>
      <c r="OLT51" s="7"/>
      <c r="OLU51" s="7"/>
      <c r="OLV51" s="7"/>
      <c r="OLW51" s="7"/>
      <c r="OLX51" s="7"/>
      <c r="OLY51" s="7"/>
      <c r="OLZ51" s="7"/>
      <c r="OMA51" s="7"/>
      <c r="OMB51" s="7"/>
      <c r="OMC51" s="7"/>
      <c r="OMD51" s="7"/>
      <c r="OME51" s="7"/>
      <c r="OMF51" s="7"/>
      <c r="OMG51" s="7"/>
      <c r="OMH51" s="7"/>
      <c r="OMI51" s="7"/>
      <c r="OMJ51" s="7"/>
      <c r="OMK51" s="7"/>
      <c r="OML51" s="7"/>
      <c r="OMM51" s="7"/>
      <c r="OMN51" s="7"/>
      <c r="OMO51" s="7"/>
      <c r="OMP51" s="7"/>
      <c r="OMQ51" s="7"/>
      <c r="OMR51" s="7"/>
      <c r="OMS51" s="7"/>
      <c r="OMT51" s="7"/>
      <c r="OMU51" s="7"/>
      <c r="OMV51" s="7"/>
      <c r="OMW51" s="7"/>
      <c r="OMX51" s="7"/>
      <c r="OMY51" s="7"/>
      <c r="OMZ51" s="7"/>
      <c r="ONA51" s="7"/>
      <c r="ONB51" s="7"/>
      <c r="ONC51" s="7"/>
      <c r="OND51" s="7"/>
      <c r="ONE51" s="7"/>
      <c r="ONF51" s="7"/>
      <c r="ONG51" s="7"/>
      <c r="ONH51" s="7"/>
      <c r="ONI51" s="7"/>
      <c r="ONJ51" s="7"/>
      <c r="ONK51" s="7"/>
      <c r="ONL51" s="7"/>
      <c r="ONM51" s="7"/>
      <c r="ONN51" s="7"/>
      <c r="ONO51" s="7"/>
      <c r="ONP51" s="7"/>
      <c r="ONQ51" s="7"/>
      <c r="ONR51" s="7"/>
      <c r="ONS51" s="7"/>
      <c r="ONT51" s="7"/>
      <c r="ONU51" s="7"/>
      <c r="ONV51" s="7"/>
      <c r="ONW51" s="7"/>
      <c r="ONX51" s="7"/>
      <c r="ONY51" s="7"/>
      <c r="ONZ51" s="7"/>
      <c r="OOA51" s="7"/>
      <c r="OOB51" s="7"/>
      <c r="OOC51" s="7"/>
      <c r="OOD51" s="7"/>
      <c r="OOE51" s="7"/>
      <c r="OOF51" s="7"/>
      <c r="OOG51" s="7"/>
      <c r="OOH51" s="7"/>
      <c r="OOI51" s="7"/>
      <c r="OOJ51" s="7"/>
      <c r="OOK51" s="7"/>
      <c r="OOL51" s="7"/>
      <c r="OOM51" s="7"/>
      <c r="OON51" s="7"/>
      <c r="OOO51" s="7"/>
      <c r="OOP51" s="7"/>
      <c r="OOQ51" s="7"/>
      <c r="OOR51" s="7"/>
      <c r="OOS51" s="7"/>
      <c r="OOT51" s="7"/>
      <c r="OOU51" s="7"/>
      <c r="OOV51" s="7"/>
      <c r="OOW51" s="7"/>
      <c r="OOX51" s="7"/>
      <c r="OOY51" s="7"/>
      <c r="OOZ51" s="7"/>
      <c r="OPA51" s="7"/>
      <c r="OPB51" s="7"/>
      <c r="OPC51" s="7"/>
      <c r="OPD51" s="7"/>
      <c r="OPE51" s="7"/>
      <c r="OPF51" s="7"/>
      <c r="OPG51" s="7"/>
      <c r="OPH51" s="7"/>
      <c r="OPI51" s="7"/>
      <c r="OPJ51" s="7"/>
      <c r="OPK51" s="7"/>
      <c r="OPL51" s="7"/>
      <c r="OPM51" s="7"/>
      <c r="OPN51" s="7"/>
      <c r="OPO51" s="7"/>
      <c r="OPP51" s="7"/>
      <c r="OPQ51" s="7"/>
      <c r="OPR51" s="7"/>
      <c r="OPS51" s="7"/>
      <c r="OPT51" s="7"/>
      <c r="OPU51" s="7"/>
      <c r="OPV51" s="7"/>
      <c r="OPW51" s="7"/>
      <c r="OPX51" s="7"/>
      <c r="OPY51" s="7"/>
      <c r="OPZ51" s="7"/>
      <c r="OQA51" s="7"/>
      <c r="OQB51" s="7"/>
      <c r="OQC51" s="7"/>
      <c r="OQD51" s="7"/>
      <c r="OQE51" s="7"/>
      <c r="OQF51" s="7"/>
      <c r="OQG51" s="7"/>
      <c r="OQH51" s="7"/>
      <c r="OQI51" s="7"/>
      <c r="OQJ51" s="7"/>
      <c r="OQK51" s="7"/>
      <c r="OQL51" s="7"/>
      <c r="OQM51" s="7"/>
      <c r="OQN51" s="7"/>
      <c r="OQO51" s="7"/>
      <c r="OQP51" s="7"/>
      <c r="OQQ51" s="7"/>
      <c r="OQR51" s="7"/>
      <c r="OQS51" s="7"/>
      <c r="OQT51" s="7"/>
      <c r="OQU51" s="7"/>
      <c r="OQV51" s="7"/>
      <c r="OQW51" s="7"/>
      <c r="OQX51" s="7"/>
      <c r="OQY51" s="7"/>
      <c r="OQZ51" s="7"/>
      <c r="ORA51" s="7"/>
      <c r="ORB51" s="7"/>
      <c r="ORC51" s="7"/>
      <c r="ORD51" s="7"/>
      <c r="ORE51" s="7"/>
      <c r="ORF51" s="7"/>
      <c r="ORG51" s="7"/>
      <c r="ORH51" s="7"/>
      <c r="ORI51" s="7"/>
      <c r="ORJ51" s="7"/>
      <c r="ORK51" s="7"/>
      <c r="ORL51" s="7"/>
      <c r="ORM51" s="7"/>
      <c r="ORN51" s="7"/>
      <c r="ORO51" s="7"/>
      <c r="ORP51" s="7"/>
      <c r="ORQ51" s="7"/>
      <c r="ORR51" s="7"/>
      <c r="ORS51" s="7"/>
      <c r="ORT51" s="7"/>
      <c r="ORU51" s="7"/>
      <c r="ORV51" s="7"/>
      <c r="ORW51" s="7"/>
      <c r="ORX51" s="7"/>
      <c r="ORY51" s="7"/>
      <c r="ORZ51" s="7"/>
      <c r="OSA51" s="7"/>
      <c r="OSB51" s="7"/>
      <c r="OSC51" s="7"/>
      <c r="OSD51" s="7"/>
      <c r="OSE51" s="7"/>
      <c r="OSF51" s="7"/>
      <c r="OSG51" s="7"/>
      <c r="OSH51" s="7"/>
      <c r="OSI51" s="7"/>
      <c r="OSJ51" s="7"/>
      <c r="OSK51" s="7"/>
      <c r="OSL51" s="7"/>
      <c r="OSM51" s="7"/>
      <c r="OSN51" s="7"/>
      <c r="OSO51" s="7"/>
      <c r="OSP51" s="7"/>
      <c r="OSQ51" s="7"/>
      <c r="OSR51" s="7"/>
      <c r="OSS51" s="7"/>
      <c r="OST51" s="7"/>
      <c r="OSU51" s="7"/>
      <c r="OSV51" s="7"/>
      <c r="OSW51" s="7"/>
      <c r="OSX51" s="7"/>
      <c r="OSY51" s="7"/>
      <c r="OSZ51" s="7"/>
      <c r="OTA51" s="7"/>
      <c r="OTB51" s="7"/>
      <c r="OTC51" s="7"/>
      <c r="OTD51" s="7"/>
      <c r="OTE51" s="7"/>
      <c r="OTF51" s="7"/>
      <c r="OTG51" s="7"/>
      <c r="OTH51" s="7"/>
      <c r="OTI51" s="7"/>
      <c r="OTJ51" s="7"/>
      <c r="OTK51" s="7"/>
      <c r="OTL51" s="7"/>
      <c r="OTM51" s="7"/>
      <c r="OTN51" s="7"/>
      <c r="OTO51" s="7"/>
      <c r="OTP51" s="7"/>
      <c r="OTQ51" s="7"/>
      <c r="OTR51" s="7"/>
      <c r="OTS51" s="7"/>
      <c r="OTT51" s="7"/>
      <c r="OTU51" s="7"/>
      <c r="OTV51" s="7"/>
      <c r="OTW51" s="7"/>
      <c r="OTX51" s="7"/>
      <c r="OTY51" s="7"/>
      <c r="OTZ51" s="7"/>
      <c r="OUA51" s="7"/>
      <c r="OUB51" s="7"/>
      <c r="OUC51" s="7"/>
      <c r="OUD51" s="7"/>
      <c r="OUE51" s="7"/>
      <c r="OUF51" s="7"/>
      <c r="OUG51" s="7"/>
      <c r="OUH51" s="7"/>
      <c r="OUI51" s="7"/>
      <c r="OUJ51" s="7"/>
      <c r="OUK51" s="7"/>
      <c r="OUL51" s="7"/>
      <c r="OUM51" s="7"/>
      <c r="OUN51" s="7"/>
      <c r="OUO51" s="7"/>
      <c r="OUP51" s="7"/>
      <c r="OUQ51" s="7"/>
      <c r="OUR51" s="7"/>
      <c r="OUS51" s="7"/>
      <c r="OUT51" s="7"/>
      <c r="OUU51" s="7"/>
      <c r="OUV51" s="7"/>
      <c r="OUW51" s="7"/>
      <c r="OUX51" s="7"/>
      <c r="OUY51" s="7"/>
      <c r="OUZ51" s="7"/>
      <c r="OVA51" s="7"/>
      <c r="OVB51" s="7"/>
      <c r="OVC51" s="7"/>
      <c r="OVD51" s="7"/>
      <c r="OVE51" s="7"/>
      <c r="OVF51" s="7"/>
      <c r="OVG51" s="7"/>
      <c r="OVH51" s="7"/>
      <c r="OVI51" s="7"/>
      <c r="OVJ51" s="7"/>
      <c r="OVK51" s="7"/>
      <c r="OVL51" s="7"/>
      <c r="OVM51" s="7"/>
      <c r="OVN51" s="7"/>
      <c r="OVO51" s="7"/>
      <c r="OVP51" s="7"/>
      <c r="OVQ51" s="7"/>
      <c r="OVR51" s="7"/>
      <c r="OVS51" s="7"/>
      <c r="OVT51" s="7"/>
      <c r="OVU51" s="7"/>
      <c r="OVV51" s="7"/>
      <c r="OVW51" s="7"/>
      <c r="OVX51" s="7"/>
      <c r="OVY51" s="7"/>
      <c r="OVZ51" s="7"/>
      <c r="OWA51" s="7"/>
      <c r="OWB51" s="7"/>
      <c r="OWC51" s="7"/>
      <c r="OWD51" s="7"/>
      <c r="OWE51" s="7"/>
      <c r="OWF51" s="7"/>
      <c r="OWG51" s="7"/>
      <c r="OWH51" s="7"/>
      <c r="OWI51" s="7"/>
      <c r="OWJ51" s="7"/>
      <c r="OWK51" s="7"/>
      <c r="OWL51" s="7"/>
      <c r="OWM51" s="7"/>
      <c r="OWN51" s="7"/>
      <c r="OWO51" s="7"/>
      <c r="OWP51" s="7"/>
      <c r="OWQ51" s="7"/>
      <c r="OWR51" s="7"/>
      <c r="OWS51" s="7"/>
      <c r="OWT51" s="7"/>
      <c r="OWU51" s="7"/>
      <c r="OWV51" s="7"/>
      <c r="OWW51" s="7"/>
      <c r="OWX51" s="7"/>
      <c r="OWY51" s="7"/>
      <c r="OWZ51" s="7"/>
      <c r="OXA51" s="7"/>
      <c r="OXB51" s="7"/>
      <c r="OXC51" s="7"/>
      <c r="OXD51" s="7"/>
      <c r="OXE51" s="7"/>
      <c r="OXF51" s="7"/>
      <c r="OXG51" s="7"/>
      <c r="OXH51" s="7"/>
      <c r="OXI51" s="7"/>
      <c r="OXJ51" s="7"/>
      <c r="OXK51" s="7"/>
      <c r="OXL51" s="7"/>
      <c r="OXM51" s="7"/>
      <c r="OXN51" s="7"/>
      <c r="OXO51" s="7"/>
      <c r="OXP51" s="7"/>
      <c r="OXQ51" s="7"/>
      <c r="OXR51" s="7"/>
      <c r="OXS51" s="7"/>
      <c r="OXT51" s="7"/>
      <c r="OXU51" s="7"/>
      <c r="OXV51" s="7"/>
      <c r="OXW51" s="7"/>
      <c r="OXX51" s="7"/>
      <c r="OXY51" s="7"/>
      <c r="OXZ51" s="7"/>
      <c r="OYA51" s="7"/>
      <c r="OYB51" s="7"/>
      <c r="OYC51" s="7"/>
      <c r="OYD51" s="7"/>
      <c r="OYE51" s="7"/>
      <c r="OYF51" s="7"/>
      <c r="OYG51" s="7"/>
      <c r="OYH51" s="7"/>
      <c r="OYI51" s="7"/>
      <c r="OYJ51" s="7"/>
      <c r="OYK51" s="7"/>
      <c r="OYL51" s="7"/>
      <c r="OYM51" s="7"/>
      <c r="OYN51" s="7"/>
      <c r="OYO51" s="7"/>
      <c r="OYP51" s="7"/>
      <c r="OYQ51" s="7"/>
      <c r="OYR51" s="7"/>
      <c r="OYS51" s="7"/>
      <c r="OYT51" s="7"/>
      <c r="OYU51" s="7"/>
      <c r="OYV51" s="7"/>
      <c r="OYW51" s="7"/>
      <c r="OYX51" s="7"/>
      <c r="OYY51" s="7"/>
      <c r="OYZ51" s="7"/>
      <c r="OZA51" s="7"/>
      <c r="OZB51" s="7"/>
      <c r="OZC51" s="7"/>
      <c r="OZD51" s="7"/>
      <c r="OZE51" s="7"/>
      <c r="OZF51" s="7"/>
      <c r="OZG51" s="7"/>
      <c r="OZH51" s="7"/>
      <c r="OZI51" s="7"/>
      <c r="OZJ51" s="7"/>
      <c r="OZK51" s="7"/>
      <c r="OZL51" s="7"/>
      <c r="OZM51" s="7"/>
      <c r="OZN51" s="7"/>
      <c r="OZO51" s="7"/>
      <c r="OZP51" s="7"/>
      <c r="OZQ51" s="7"/>
      <c r="OZR51" s="7"/>
      <c r="OZS51" s="7"/>
      <c r="OZT51" s="7"/>
      <c r="OZU51" s="7"/>
      <c r="OZV51" s="7"/>
      <c r="OZW51" s="7"/>
      <c r="OZX51" s="7"/>
      <c r="OZY51" s="7"/>
      <c r="OZZ51" s="7"/>
      <c r="PAA51" s="7"/>
      <c r="PAB51" s="7"/>
      <c r="PAC51" s="7"/>
      <c r="PAD51" s="7"/>
      <c r="PAE51" s="7"/>
      <c r="PAF51" s="7"/>
      <c r="PAG51" s="7"/>
      <c r="PAH51" s="7"/>
      <c r="PAI51" s="7"/>
      <c r="PAJ51" s="7"/>
      <c r="PAK51" s="7"/>
      <c r="PAL51" s="7"/>
      <c r="PAM51" s="7"/>
      <c r="PAN51" s="7"/>
      <c r="PAO51" s="7"/>
      <c r="PAP51" s="7"/>
      <c r="PAQ51" s="7"/>
      <c r="PAR51" s="7"/>
      <c r="PAS51" s="7"/>
      <c r="PAT51" s="7"/>
      <c r="PAU51" s="7"/>
      <c r="PAV51" s="7"/>
      <c r="PAW51" s="7"/>
      <c r="PAX51" s="7"/>
      <c r="PAY51" s="7"/>
      <c r="PAZ51" s="7"/>
      <c r="PBA51" s="7"/>
      <c r="PBB51" s="7"/>
      <c r="PBC51" s="7"/>
      <c r="PBD51" s="7"/>
      <c r="PBE51" s="7"/>
      <c r="PBF51" s="7"/>
      <c r="PBG51" s="7"/>
      <c r="PBH51" s="7"/>
      <c r="PBI51" s="7"/>
      <c r="PBJ51" s="7"/>
      <c r="PBK51" s="7"/>
      <c r="PBL51" s="7"/>
      <c r="PBM51" s="7"/>
      <c r="PBN51" s="7"/>
      <c r="PBO51" s="7"/>
      <c r="PBP51" s="7"/>
      <c r="PBQ51" s="7"/>
      <c r="PBR51" s="7"/>
      <c r="PBS51" s="7"/>
      <c r="PBT51" s="7"/>
      <c r="PBU51" s="7"/>
      <c r="PBV51" s="7"/>
      <c r="PBW51" s="7"/>
      <c r="PBX51" s="7"/>
      <c r="PBY51" s="7"/>
      <c r="PBZ51" s="7"/>
      <c r="PCA51" s="7"/>
      <c r="PCB51" s="7"/>
      <c r="PCC51" s="7"/>
      <c r="PCD51" s="7"/>
      <c r="PCE51" s="7"/>
      <c r="PCF51" s="7"/>
      <c r="PCG51" s="7"/>
      <c r="PCH51" s="7"/>
      <c r="PCI51" s="7"/>
      <c r="PCJ51" s="7"/>
      <c r="PCK51" s="7"/>
      <c r="PCL51" s="7"/>
      <c r="PCM51" s="7"/>
      <c r="PCN51" s="7"/>
      <c r="PCO51" s="7"/>
      <c r="PCP51" s="7"/>
      <c r="PCQ51" s="7"/>
      <c r="PCR51" s="7"/>
      <c r="PCS51" s="7"/>
      <c r="PCT51" s="7"/>
      <c r="PCU51" s="7"/>
      <c r="PCV51" s="7"/>
      <c r="PCW51" s="7"/>
      <c r="PCX51" s="7"/>
      <c r="PCY51" s="7"/>
      <c r="PCZ51" s="7"/>
      <c r="PDA51" s="7"/>
      <c r="PDB51" s="7"/>
      <c r="PDC51" s="7"/>
      <c r="PDD51" s="7"/>
      <c r="PDE51" s="7"/>
      <c r="PDF51" s="7"/>
      <c r="PDG51" s="7"/>
      <c r="PDH51" s="7"/>
      <c r="PDI51" s="7"/>
      <c r="PDJ51" s="7"/>
      <c r="PDK51" s="7"/>
      <c r="PDL51" s="7"/>
      <c r="PDM51" s="7"/>
      <c r="PDN51" s="7"/>
      <c r="PDO51" s="7"/>
      <c r="PDP51" s="7"/>
      <c r="PDQ51" s="7"/>
      <c r="PDR51" s="7"/>
      <c r="PDS51" s="7"/>
      <c r="PDT51" s="7"/>
      <c r="PDU51" s="7"/>
      <c r="PDV51" s="7"/>
      <c r="PDW51" s="7"/>
      <c r="PDX51" s="7"/>
      <c r="PDY51" s="7"/>
      <c r="PDZ51" s="7"/>
      <c r="PEA51" s="7"/>
      <c r="PEB51" s="7"/>
      <c r="PEC51" s="7"/>
      <c r="PED51" s="7"/>
      <c r="PEE51" s="7"/>
      <c r="PEF51" s="7"/>
      <c r="PEG51" s="7"/>
      <c r="PEH51" s="7"/>
      <c r="PEI51" s="7"/>
      <c r="PEJ51" s="7"/>
      <c r="PEK51" s="7"/>
      <c r="PEL51" s="7"/>
      <c r="PEM51" s="7"/>
      <c r="PEN51" s="7"/>
      <c r="PEO51" s="7"/>
      <c r="PEP51" s="7"/>
      <c r="PEQ51" s="7"/>
      <c r="PER51" s="7"/>
      <c r="PES51" s="7"/>
      <c r="PET51" s="7"/>
      <c r="PEU51" s="7"/>
      <c r="PEV51" s="7"/>
      <c r="PEW51" s="7"/>
      <c r="PEX51" s="7"/>
      <c r="PEY51" s="7"/>
      <c r="PEZ51" s="7"/>
      <c r="PFA51" s="7"/>
      <c r="PFB51" s="7"/>
      <c r="PFC51" s="7"/>
      <c r="PFD51" s="7"/>
      <c r="PFE51" s="7"/>
      <c r="PFF51" s="7"/>
      <c r="PFG51" s="7"/>
      <c r="PFH51" s="7"/>
      <c r="PFI51" s="7"/>
      <c r="PFJ51" s="7"/>
      <c r="PFK51" s="7"/>
      <c r="PFL51" s="7"/>
      <c r="PFM51" s="7"/>
      <c r="PFN51" s="7"/>
      <c r="PFO51" s="7"/>
      <c r="PFP51" s="7"/>
      <c r="PFQ51" s="7"/>
      <c r="PFR51" s="7"/>
      <c r="PFS51" s="7"/>
      <c r="PFT51" s="7"/>
      <c r="PFU51" s="7"/>
      <c r="PFV51" s="7"/>
      <c r="PFW51" s="7"/>
      <c r="PFX51" s="7"/>
      <c r="PFY51" s="7"/>
      <c r="PFZ51" s="7"/>
      <c r="PGA51" s="7"/>
      <c r="PGB51" s="7"/>
      <c r="PGC51" s="7"/>
      <c r="PGD51" s="7"/>
      <c r="PGE51" s="7"/>
      <c r="PGF51" s="7"/>
      <c r="PGG51" s="7"/>
      <c r="PGH51" s="7"/>
      <c r="PGI51" s="7"/>
      <c r="PGJ51" s="7"/>
      <c r="PGK51" s="7"/>
      <c r="PGL51" s="7"/>
      <c r="PGM51" s="7"/>
      <c r="PGN51" s="7"/>
      <c r="PGO51" s="7"/>
      <c r="PGP51" s="7"/>
      <c r="PGQ51" s="7"/>
      <c r="PGR51" s="7"/>
      <c r="PGS51" s="7"/>
      <c r="PGT51" s="7"/>
      <c r="PGU51" s="7"/>
      <c r="PGV51" s="7"/>
      <c r="PGW51" s="7"/>
      <c r="PGX51" s="7"/>
      <c r="PGY51" s="7"/>
      <c r="PGZ51" s="7"/>
      <c r="PHA51" s="7"/>
      <c r="PHB51" s="7"/>
      <c r="PHC51" s="7"/>
      <c r="PHD51" s="7"/>
      <c r="PHE51" s="7"/>
      <c r="PHF51" s="7"/>
      <c r="PHG51" s="7"/>
      <c r="PHH51" s="7"/>
      <c r="PHI51" s="7"/>
      <c r="PHJ51" s="7"/>
      <c r="PHK51" s="7"/>
      <c r="PHL51" s="7"/>
      <c r="PHM51" s="7"/>
      <c r="PHN51" s="7"/>
      <c r="PHO51" s="7"/>
      <c r="PHP51" s="7"/>
      <c r="PHQ51" s="7"/>
      <c r="PHR51" s="7"/>
      <c r="PHS51" s="7"/>
      <c r="PHT51" s="7"/>
      <c r="PHU51" s="7"/>
      <c r="PHV51" s="7"/>
      <c r="PHW51" s="7"/>
      <c r="PHX51" s="7"/>
      <c r="PHY51" s="7"/>
      <c r="PHZ51" s="7"/>
      <c r="PIA51" s="7"/>
      <c r="PIB51" s="7"/>
      <c r="PIC51" s="7"/>
      <c r="PID51" s="7"/>
      <c r="PIE51" s="7"/>
      <c r="PIF51" s="7"/>
      <c r="PIG51" s="7"/>
      <c r="PIH51" s="7"/>
      <c r="PII51" s="7"/>
      <c r="PIJ51" s="7"/>
      <c r="PIK51" s="7"/>
      <c r="PIL51" s="7"/>
      <c r="PIM51" s="7"/>
      <c r="PIN51" s="7"/>
      <c r="PIO51" s="7"/>
      <c r="PIP51" s="7"/>
      <c r="PIQ51" s="7"/>
      <c r="PIR51" s="7"/>
      <c r="PIS51" s="7"/>
      <c r="PIT51" s="7"/>
      <c r="PIU51" s="7"/>
      <c r="PIV51" s="7"/>
      <c r="PIW51" s="7"/>
      <c r="PIX51" s="7"/>
      <c r="PIY51" s="7"/>
      <c r="PIZ51" s="7"/>
      <c r="PJA51" s="7"/>
      <c r="PJB51" s="7"/>
      <c r="PJC51" s="7"/>
      <c r="PJD51" s="7"/>
      <c r="PJE51" s="7"/>
      <c r="PJF51" s="7"/>
      <c r="PJG51" s="7"/>
      <c r="PJH51" s="7"/>
      <c r="PJI51" s="7"/>
      <c r="PJJ51" s="7"/>
      <c r="PJK51" s="7"/>
      <c r="PJL51" s="7"/>
      <c r="PJM51" s="7"/>
      <c r="PJN51" s="7"/>
      <c r="PJO51" s="7"/>
      <c r="PJP51" s="7"/>
      <c r="PJQ51" s="7"/>
      <c r="PJR51" s="7"/>
      <c r="PJS51" s="7"/>
      <c r="PJT51" s="7"/>
      <c r="PJU51" s="7"/>
      <c r="PJV51" s="7"/>
      <c r="PJW51" s="7"/>
      <c r="PJX51" s="7"/>
      <c r="PJY51" s="7"/>
      <c r="PJZ51" s="7"/>
      <c r="PKA51" s="7"/>
      <c r="PKB51" s="7"/>
      <c r="PKC51" s="7"/>
      <c r="PKD51" s="7"/>
      <c r="PKE51" s="7"/>
      <c r="PKF51" s="7"/>
      <c r="PKG51" s="7"/>
      <c r="PKH51" s="7"/>
      <c r="PKI51" s="7"/>
      <c r="PKJ51" s="7"/>
      <c r="PKK51" s="7"/>
      <c r="PKL51" s="7"/>
      <c r="PKM51" s="7"/>
      <c r="PKN51" s="7"/>
      <c r="PKO51" s="7"/>
      <c r="PKP51" s="7"/>
      <c r="PKQ51" s="7"/>
      <c r="PKR51" s="7"/>
      <c r="PKS51" s="7"/>
      <c r="PKT51" s="7"/>
      <c r="PKU51" s="7"/>
      <c r="PKV51" s="7"/>
      <c r="PKW51" s="7"/>
      <c r="PKX51" s="7"/>
      <c r="PKY51" s="7"/>
      <c r="PKZ51" s="7"/>
      <c r="PLA51" s="7"/>
      <c r="PLB51" s="7"/>
      <c r="PLC51" s="7"/>
      <c r="PLD51" s="7"/>
      <c r="PLE51" s="7"/>
      <c r="PLF51" s="7"/>
      <c r="PLG51" s="7"/>
      <c r="PLH51" s="7"/>
      <c r="PLI51" s="7"/>
      <c r="PLJ51" s="7"/>
      <c r="PLK51" s="7"/>
      <c r="PLL51" s="7"/>
      <c r="PLM51" s="7"/>
      <c r="PLN51" s="7"/>
      <c r="PLO51" s="7"/>
      <c r="PLP51" s="7"/>
      <c r="PLQ51" s="7"/>
      <c r="PLR51" s="7"/>
      <c r="PLS51" s="7"/>
      <c r="PLT51" s="7"/>
      <c r="PLU51" s="7"/>
      <c r="PLV51" s="7"/>
      <c r="PLW51" s="7"/>
      <c r="PLX51" s="7"/>
      <c r="PLY51" s="7"/>
      <c r="PLZ51" s="7"/>
      <c r="PMA51" s="7"/>
      <c r="PMB51" s="7"/>
      <c r="PMC51" s="7"/>
      <c r="PMD51" s="7"/>
      <c r="PME51" s="7"/>
      <c r="PMF51" s="7"/>
      <c r="PMG51" s="7"/>
      <c r="PMH51" s="7"/>
      <c r="PMI51" s="7"/>
      <c r="PMJ51" s="7"/>
      <c r="PMK51" s="7"/>
      <c r="PML51" s="7"/>
      <c r="PMM51" s="7"/>
      <c r="PMN51" s="7"/>
      <c r="PMO51" s="7"/>
      <c r="PMP51" s="7"/>
      <c r="PMQ51" s="7"/>
      <c r="PMR51" s="7"/>
      <c r="PMS51" s="7"/>
      <c r="PMT51" s="7"/>
      <c r="PMU51" s="7"/>
      <c r="PMV51" s="7"/>
      <c r="PMW51" s="7"/>
      <c r="PMX51" s="7"/>
      <c r="PMY51" s="7"/>
      <c r="PMZ51" s="7"/>
      <c r="PNA51" s="7"/>
      <c r="PNB51" s="7"/>
      <c r="PNC51" s="7"/>
      <c r="PND51" s="7"/>
      <c r="PNE51" s="7"/>
      <c r="PNF51" s="7"/>
      <c r="PNG51" s="7"/>
      <c r="PNH51" s="7"/>
      <c r="PNI51" s="7"/>
      <c r="PNJ51" s="7"/>
      <c r="PNK51" s="7"/>
      <c r="PNL51" s="7"/>
      <c r="PNM51" s="7"/>
      <c r="PNN51" s="7"/>
      <c r="PNO51" s="7"/>
      <c r="PNP51" s="7"/>
      <c r="PNQ51" s="7"/>
      <c r="PNR51" s="7"/>
      <c r="PNS51" s="7"/>
      <c r="PNT51" s="7"/>
      <c r="PNU51" s="7"/>
      <c r="PNV51" s="7"/>
      <c r="PNW51" s="7"/>
      <c r="PNX51" s="7"/>
      <c r="PNY51" s="7"/>
      <c r="PNZ51" s="7"/>
      <c r="POA51" s="7"/>
      <c r="POB51" s="7"/>
      <c r="POC51" s="7"/>
      <c r="POD51" s="7"/>
      <c r="POE51" s="7"/>
      <c r="POF51" s="7"/>
      <c r="POG51" s="7"/>
      <c r="POH51" s="7"/>
      <c r="POI51" s="7"/>
      <c r="POJ51" s="7"/>
      <c r="POK51" s="7"/>
      <c r="POL51" s="7"/>
      <c r="POM51" s="7"/>
      <c r="PON51" s="7"/>
      <c r="POO51" s="7"/>
      <c r="POP51" s="7"/>
      <c r="POQ51" s="7"/>
      <c r="POR51" s="7"/>
      <c r="POS51" s="7"/>
      <c r="POT51" s="7"/>
      <c r="POU51" s="7"/>
      <c r="POV51" s="7"/>
      <c r="POW51" s="7"/>
      <c r="POX51" s="7"/>
      <c r="POY51" s="7"/>
      <c r="POZ51" s="7"/>
      <c r="PPA51" s="7"/>
      <c r="PPB51" s="7"/>
      <c r="PPC51" s="7"/>
      <c r="PPD51" s="7"/>
      <c r="PPE51" s="7"/>
      <c r="PPF51" s="7"/>
      <c r="PPG51" s="7"/>
      <c r="PPH51" s="7"/>
      <c r="PPI51" s="7"/>
      <c r="PPJ51" s="7"/>
      <c r="PPK51" s="7"/>
      <c r="PPL51" s="7"/>
      <c r="PPM51" s="7"/>
      <c r="PPN51" s="7"/>
      <c r="PPO51" s="7"/>
      <c r="PPP51" s="7"/>
      <c r="PPQ51" s="7"/>
      <c r="PPR51" s="7"/>
      <c r="PPS51" s="7"/>
      <c r="PPT51" s="7"/>
      <c r="PPU51" s="7"/>
      <c r="PPV51" s="7"/>
      <c r="PPW51" s="7"/>
      <c r="PPX51" s="7"/>
      <c r="PPY51" s="7"/>
      <c r="PPZ51" s="7"/>
      <c r="PQA51" s="7"/>
      <c r="PQB51" s="7"/>
      <c r="PQC51" s="7"/>
      <c r="PQD51" s="7"/>
      <c r="PQE51" s="7"/>
      <c r="PQF51" s="7"/>
      <c r="PQG51" s="7"/>
      <c r="PQH51" s="7"/>
      <c r="PQI51" s="7"/>
      <c r="PQJ51" s="7"/>
      <c r="PQK51" s="7"/>
      <c r="PQL51" s="7"/>
      <c r="PQM51" s="7"/>
      <c r="PQN51" s="7"/>
      <c r="PQO51" s="7"/>
      <c r="PQP51" s="7"/>
      <c r="PQQ51" s="7"/>
      <c r="PQR51" s="7"/>
      <c r="PQS51" s="7"/>
      <c r="PQT51" s="7"/>
      <c r="PQU51" s="7"/>
      <c r="PQV51" s="7"/>
      <c r="PQW51" s="7"/>
      <c r="PQX51" s="7"/>
      <c r="PQY51" s="7"/>
      <c r="PQZ51" s="7"/>
      <c r="PRA51" s="7"/>
      <c r="PRB51" s="7"/>
      <c r="PRC51" s="7"/>
      <c r="PRD51" s="7"/>
      <c r="PRE51" s="7"/>
      <c r="PRF51" s="7"/>
      <c r="PRG51" s="7"/>
      <c r="PRH51" s="7"/>
      <c r="PRI51" s="7"/>
      <c r="PRJ51" s="7"/>
      <c r="PRK51" s="7"/>
      <c r="PRL51" s="7"/>
      <c r="PRM51" s="7"/>
      <c r="PRN51" s="7"/>
      <c r="PRO51" s="7"/>
      <c r="PRP51" s="7"/>
      <c r="PRQ51" s="7"/>
      <c r="PRR51" s="7"/>
      <c r="PRS51" s="7"/>
      <c r="PRT51" s="7"/>
      <c r="PRU51" s="7"/>
      <c r="PRV51" s="7"/>
      <c r="PRW51" s="7"/>
      <c r="PRX51" s="7"/>
      <c r="PRY51" s="7"/>
      <c r="PRZ51" s="7"/>
      <c r="PSA51" s="7"/>
      <c r="PSB51" s="7"/>
      <c r="PSC51" s="7"/>
      <c r="PSD51" s="7"/>
      <c r="PSE51" s="7"/>
      <c r="PSF51" s="7"/>
      <c r="PSG51" s="7"/>
      <c r="PSH51" s="7"/>
      <c r="PSI51" s="7"/>
      <c r="PSJ51" s="7"/>
      <c r="PSK51" s="7"/>
      <c r="PSL51" s="7"/>
      <c r="PSM51" s="7"/>
      <c r="PSN51" s="7"/>
      <c r="PSO51" s="7"/>
      <c r="PSP51" s="7"/>
      <c r="PSQ51" s="7"/>
      <c r="PSR51" s="7"/>
      <c r="PSS51" s="7"/>
      <c r="PST51" s="7"/>
      <c r="PSU51" s="7"/>
      <c r="PSV51" s="7"/>
      <c r="PSW51" s="7"/>
      <c r="PSX51" s="7"/>
      <c r="PSY51" s="7"/>
      <c r="PSZ51" s="7"/>
      <c r="PTA51" s="7"/>
      <c r="PTB51" s="7"/>
      <c r="PTC51" s="7"/>
      <c r="PTD51" s="7"/>
      <c r="PTE51" s="7"/>
      <c r="PTF51" s="7"/>
      <c r="PTG51" s="7"/>
      <c r="PTH51" s="7"/>
      <c r="PTI51" s="7"/>
      <c r="PTJ51" s="7"/>
      <c r="PTK51" s="7"/>
      <c r="PTL51" s="7"/>
      <c r="PTM51" s="7"/>
      <c r="PTN51" s="7"/>
      <c r="PTO51" s="7"/>
      <c r="PTP51" s="7"/>
      <c r="PTQ51" s="7"/>
      <c r="PTR51" s="7"/>
      <c r="PTS51" s="7"/>
      <c r="PTT51" s="7"/>
      <c r="PTU51" s="7"/>
      <c r="PTV51" s="7"/>
      <c r="PTW51" s="7"/>
      <c r="PTX51" s="7"/>
      <c r="PTY51" s="7"/>
      <c r="PTZ51" s="7"/>
      <c r="PUA51" s="7"/>
      <c r="PUB51" s="7"/>
      <c r="PUC51" s="7"/>
      <c r="PUD51" s="7"/>
      <c r="PUE51" s="7"/>
      <c r="PUF51" s="7"/>
      <c r="PUG51" s="7"/>
      <c r="PUH51" s="7"/>
      <c r="PUI51" s="7"/>
      <c r="PUJ51" s="7"/>
      <c r="PUK51" s="7"/>
      <c r="PUL51" s="7"/>
      <c r="PUM51" s="7"/>
      <c r="PUN51" s="7"/>
      <c r="PUO51" s="7"/>
      <c r="PUP51" s="7"/>
      <c r="PUQ51" s="7"/>
      <c r="PUR51" s="7"/>
      <c r="PUS51" s="7"/>
      <c r="PUT51" s="7"/>
      <c r="PUU51" s="7"/>
      <c r="PUV51" s="7"/>
      <c r="PUW51" s="7"/>
      <c r="PUX51" s="7"/>
      <c r="PUY51" s="7"/>
      <c r="PUZ51" s="7"/>
      <c r="PVA51" s="7"/>
      <c r="PVB51" s="7"/>
      <c r="PVC51" s="7"/>
      <c r="PVD51" s="7"/>
      <c r="PVE51" s="7"/>
      <c r="PVF51" s="7"/>
      <c r="PVG51" s="7"/>
      <c r="PVH51" s="7"/>
      <c r="PVI51" s="7"/>
      <c r="PVJ51" s="7"/>
      <c r="PVK51" s="7"/>
      <c r="PVL51" s="7"/>
      <c r="PVM51" s="7"/>
      <c r="PVN51" s="7"/>
      <c r="PVO51" s="7"/>
      <c r="PVP51" s="7"/>
      <c r="PVQ51" s="7"/>
      <c r="PVR51" s="7"/>
      <c r="PVS51" s="7"/>
      <c r="PVT51" s="7"/>
      <c r="PVU51" s="7"/>
      <c r="PVV51" s="7"/>
      <c r="PVW51" s="7"/>
      <c r="PVX51" s="7"/>
      <c r="PVY51" s="7"/>
      <c r="PVZ51" s="7"/>
      <c r="PWA51" s="7"/>
      <c r="PWB51" s="7"/>
      <c r="PWC51" s="7"/>
      <c r="PWD51" s="7"/>
      <c r="PWE51" s="7"/>
      <c r="PWF51" s="7"/>
      <c r="PWG51" s="7"/>
      <c r="PWH51" s="7"/>
      <c r="PWI51" s="7"/>
      <c r="PWJ51" s="7"/>
      <c r="PWK51" s="7"/>
      <c r="PWL51" s="7"/>
      <c r="PWM51" s="7"/>
      <c r="PWN51" s="7"/>
      <c r="PWO51" s="7"/>
      <c r="PWP51" s="7"/>
      <c r="PWQ51" s="7"/>
      <c r="PWR51" s="7"/>
      <c r="PWS51" s="7"/>
      <c r="PWT51" s="7"/>
      <c r="PWU51" s="7"/>
      <c r="PWV51" s="7"/>
      <c r="PWW51" s="7"/>
      <c r="PWX51" s="7"/>
      <c r="PWY51" s="7"/>
      <c r="PWZ51" s="7"/>
      <c r="PXA51" s="7"/>
      <c r="PXB51" s="7"/>
      <c r="PXC51" s="7"/>
      <c r="PXD51" s="7"/>
      <c r="PXE51" s="7"/>
      <c r="PXF51" s="7"/>
      <c r="PXG51" s="7"/>
      <c r="PXH51" s="7"/>
      <c r="PXI51" s="7"/>
      <c r="PXJ51" s="7"/>
      <c r="PXK51" s="7"/>
      <c r="PXL51" s="7"/>
      <c r="PXM51" s="7"/>
      <c r="PXN51" s="7"/>
      <c r="PXO51" s="7"/>
      <c r="PXP51" s="7"/>
      <c r="PXQ51" s="7"/>
      <c r="PXR51" s="7"/>
      <c r="PXS51" s="7"/>
      <c r="PXT51" s="7"/>
      <c r="PXU51" s="7"/>
      <c r="PXV51" s="7"/>
      <c r="PXW51" s="7"/>
      <c r="PXX51" s="7"/>
      <c r="PXY51" s="7"/>
      <c r="PXZ51" s="7"/>
      <c r="PYA51" s="7"/>
      <c r="PYB51" s="7"/>
      <c r="PYC51" s="7"/>
      <c r="PYD51" s="7"/>
      <c r="PYE51" s="7"/>
      <c r="PYF51" s="7"/>
      <c r="PYG51" s="7"/>
      <c r="PYH51" s="7"/>
      <c r="PYI51" s="7"/>
      <c r="PYJ51" s="7"/>
      <c r="PYK51" s="7"/>
      <c r="PYL51" s="7"/>
      <c r="PYM51" s="7"/>
      <c r="PYN51" s="7"/>
      <c r="PYO51" s="7"/>
      <c r="PYP51" s="7"/>
      <c r="PYQ51" s="7"/>
      <c r="PYR51" s="7"/>
      <c r="PYS51" s="7"/>
      <c r="PYT51" s="7"/>
      <c r="PYU51" s="7"/>
      <c r="PYV51" s="7"/>
      <c r="PYW51" s="7"/>
      <c r="PYX51" s="7"/>
      <c r="PYY51" s="7"/>
      <c r="PYZ51" s="7"/>
      <c r="PZA51" s="7"/>
      <c r="PZB51" s="7"/>
      <c r="PZC51" s="7"/>
      <c r="PZD51" s="7"/>
      <c r="PZE51" s="7"/>
      <c r="PZF51" s="7"/>
      <c r="PZG51" s="7"/>
      <c r="PZH51" s="7"/>
      <c r="PZI51" s="7"/>
      <c r="PZJ51" s="7"/>
      <c r="PZK51" s="7"/>
      <c r="PZL51" s="7"/>
      <c r="PZM51" s="7"/>
      <c r="PZN51" s="7"/>
      <c r="PZO51" s="7"/>
      <c r="PZP51" s="7"/>
      <c r="PZQ51" s="7"/>
      <c r="PZR51" s="7"/>
      <c r="PZS51" s="7"/>
      <c r="PZT51" s="7"/>
      <c r="PZU51" s="7"/>
      <c r="PZV51" s="7"/>
      <c r="PZW51" s="7"/>
      <c r="PZX51" s="7"/>
      <c r="PZY51" s="7"/>
      <c r="PZZ51" s="7"/>
      <c r="QAA51" s="7"/>
      <c r="QAB51" s="7"/>
      <c r="QAC51" s="7"/>
      <c r="QAD51" s="7"/>
      <c r="QAE51" s="7"/>
      <c r="QAF51" s="7"/>
      <c r="QAG51" s="7"/>
      <c r="QAH51" s="7"/>
      <c r="QAI51" s="7"/>
      <c r="QAJ51" s="7"/>
      <c r="QAK51" s="7"/>
      <c r="QAL51" s="7"/>
      <c r="QAM51" s="7"/>
      <c r="QAN51" s="7"/>
      <c r="QAO51" s="7"/>
      <c r="QAP51" s="7"/>
      <c r="QAQ51" s="7"/>
      <c r="QAR51" s="7"/>
      <c r="QAS51" s="7"/>
      <c r="QAT51" s="7"/>
      <c r="QAU51" s="7"/>
      <c r="QAV51" s="7"/>
      <c r="QAW51" s="7"/>
      <c r="QAX51" s="7"/>
      <c r="QAY51" s="7"/>
      <c r="QAZ51" s="7"/>
      <c r="QBA51" s="7"/>
      <c r="QBB51" s="7"/>
      <c r="QBC51" s="7"/>
      <c r="QBD51" s="7"/>
      <c r="QBE51" s="7"/>
      <c r="QBF51" s="7"/>
      <c r="QBG51" s="7"/>
      <c r="QBH51" s="7"/>
      <c r="QBI51" s="7"/>
      <c r="QBJ51" s="7"/>
      <c r="QBK51" s="7"/>
      <c r="QBL51" s="7"/>
      <c r="QBM51" s="7"/>
      <c r="QBN51" s="7"/>
      <c r="QBO51" s="7"/>
      <c r="QBP51" s="7"/>
      <c r="QBQ51" s="7"/>
      <c r="QBR51" s="7"/>
      <c r="QBS51" s="7"/>
      <c r="QBT51" s="7"/>
      <c r="QBU51" s="7"/>
      <c r="QBV51" s="7"/>
      <c r="QBW51" s="7"/>
      <c r="QBX51" s="7"/>
      <c r="QBY51" s="7"/>
      <c r="QBZ51" s="7"/>
      <c r="QCA51" s="7"/>
      <c r="QCB51" s="7"/>
      <c r="QCC51" s="7"/>
      <c r="QCD51" s="7"/>
      <c r="QCE51" s="7"/>
      <c r="QCF51" s="7"/>
      <c r="QCG51" s="7"/>
      <c r="QCH51" s="7"/>
      <c r="QCI51" s="7"/>
      <c r="QCJ51" s="7"/>
      <c r="QCK51" s="7"/>
      <c r="QCL51" s="7"/>
      <c r="QCM51" s="7"/>
      <c r="QCN51" s="7"/>
      <c r="QCO51" s="7"/>
      <c r="QCP51" s="7"/>
      <c r="QCQ51" s="7"/>
      <c r="QCR51" s="7"/>
      <c r="QCS51" s="7"/>
      <c r="QCT51" s="7"/>
      <c r="QCU51" s="7"/>
      <c r="QCV51" s="7"/>
      <c r="QCW51" s="7"/>
      <c r="QCX51" s="7"/>
      <c r="QCY51" s="7"/>
      <c r="QCZ51" s="7"/>
      <c r="QDA51" s="7"/>
      <c r="QDB51" s="7"/>
      <c r="QDC51" s="7"/>
      <c r="QDD51" s="7"/>
      <c r="QDE51" s="7"/>
      <c r="QDF51" s="7"/>
      <c r="QDG51" s="7"/>
      <c r="QDH51" s="7"/>
      <c r="QDI51" s="7"/>
      <c r="QDJ51" s="7"/>
      <c r="QDK51" s="7"/>
      <c r="QDL51" s="7"/>
      <c r="QDM51" s="7"/>
      <c r="QDN51" s="7"/>
      <c r="QDO51" s="7"/>
      <c r="QDP51" s="7"/>
      <c r="QDQ51" s="7"/>
      <c r="QDR51" s="7"/>
      <c r="QDS51" s="7"/>
      <c r="QDT51" s="7"/>
      <c r="QDU51" s="7"/>
      <c r="QDV51" s="7"/>
      <c r="QDW51" s="7"/>
      <c r="QDX51" s="7"/>
      <c r="QDY51" s="7"/>
      <c r="QDZ51" s="7"/>
      <c r="QEA51" s="7"/>
      <c r="QEB51" s="7"/>
      <c r="QEC51" s="7"/>
      <c r="QED51" s="7"/>
      <c r="QEE51" s="7"/>
      <c r="QEF51" s="7"/>
      <c r="QEG51" s="7"/>
      <c r="QEH51" s="7"/>
      <c r="QEI51" s="7"/>
      <c r="QEJ51" s="7"/>
      <c r="QEK51" s="7"/>
      <c r="QEL51" s="7"/>
      <c r="QEM51" s="7"/>
      <c r="QEN51" s="7"/>
      <c r="QEO51" s="7"/>
      <c r="QEP51" s="7"/>
      <c r="QEQ51" s="7"/>
      <c r="QER51" s="7"/>
      <c r="QES51" s="7"/>
      <c r="QET51" s="7"/>
      <c r="QEU51" s="7"/>
      <c r="QEV51" s="7"/>
      <c r="QEW51" s="7"/>
      <c r="QEX51" s="7"/>
      <c r="QEY51" s="7"/>
      <c r="QEZ51" s="7"/>
      <c r="QFA51" s="7"/>
      <c r="QFB51" s="7"/>
      <c r="QFC51" s="7"/>
      <c r="QFD51" s="7"/>
      <c r="QFE51" s="7"/>
      <c r="QFF51" s="7"/>
      <c r="QFG51" s="7"/>
      <c r="QFH51" s="7"/>
      <c r="QFI51" s="7"/>
      <c r="QFJ51" s="7"/>
      <c r="QFK51" s="7"/>
      <c r="QFL51" s="7"/>
      <c r="QFM51" s="7"/>
      <c r="QFN51" s="7"/>
      <c r="QFO51" s="7"/>
      <c r="QFP51" s="7"/>
      <c r="QFQ51" s="7"/>
      <c r="QFR51" s="7"/>
      <c r="QFS51" s="7"/>
      <c r="QFT51" s="7"/>
      <c r="QFU51" s="7"/>
      <c r="QFV51" s="7"/>
      <c r="QFW51" s="7"/>
      <c r="QFX51" s="7"/>
      <c r="QFY51" s="7"/>
      <c r="QFZ51" s="7"/>
      <c r="QGA51" s="7"/>
      <c r="QGB51" s="7"/>
      <c r="QGC51" s="7"/>
      <c r="QGD51" s="7"/>
      <c r="QGE51" s="7"/>
      <c r="QGF51" s="7"/>
      <c r="QGG51" s="7"/>
      <c r="QGH51" s="7"/>
      <c r="QGI51" s="7"/>
      <c r="QGJ51" s="7"/>
      <c r="QGK51" s="7"/>
      <c r="QGL51" s="7"/>
      <c r="QGM51" s="7"/>
      <c r="QGN51" s="7"/>
      <c r="QGO51" s="7"/>
      <c r="QGP51" s="7"/>
      <c r="QGQ51" s="7"/>
      <c r="QGR51" s="7"/>
      <c r="QGS51" s="7"/>
      <c r="QGT51" s="7"/>
      <c r="QGU51" s="7"/>
      <c r="QGV51" s="7"/>
      <c r="QGW51" s="7"/>
      <c r="QGX51" s="7"/>
      <c r="QGY51" s="7"/>
      <c r="QGZ51" s="7"/>
      <c r="QHA51" s="7"/>
      <c r="QHB51" s="7"/>
      <c r="QHC51" s="7"/>
      <c r="QHD51" s="7"/>
      <c r="QHE51" s="7"/>
      <c r="QHF51" s="7"/>
      <c r="QHG51" s="7"/>
      <c r="QHH51" s="7"/>
      <c r="QHI51" s="7"/>
      <c r="QHJ51" s="7"/>
      <c r="QHK51" s="7"/>
      <c r="QHL51" s="7"/>
      <c r="QHM51" s="7"/>
      <c r="QHN51" s="7"/>
      <c r="QHO51" s="7"/>
      <c r="QHP51" s="7"/>
      <c r="QHQ51" s="7"/>
      <c r="QHR51" s="7"/>
      <c r="QHS51" s="7"/>
      <c r="QHT51" s="7"/>
      <c r="QHU51" s="7"/>
      <c r="QHV51" s="7"/>
      <c r="QHW51" s="7"/>
      <c r="QHX51" s="7"/>
      <c r="QHY51" s="7"/>
      <c r="QHZ51" s="7"/>
      <c r="QIA51" s="7"/>
      <c r="QIB51" s="7"/>
      <c r="QIC51" s="7"/>
      <c r="QID51" s="7"/>
      <c r="QIE51" s="7"/>
      <c r="QIF51" s="7"/>
      <c r="QIG51" s="7"/>
      <c r="QIH51" s="7"/>
      <c r="QII51" s="7"/>
      <c r="QIJ51" s="7"/>
      <c r="QIK51" s="7"/>
      <c r="QIL51" s="7"/>
      <c r="QIM51" s="7"/>
      <c r="QIN51" s="7"/>
      <c r="QIO51" s="7"/>
      <c r="QIP51" s="7"/>
      <c r="QIQ51" s="7"/>
      <c r="QIR51" s="7"/>
      <c r="QIS51" s="7"/>
      <c r="QIT51" s="7"/>
      <c r="QIU51" s="7"/>
      <c r="QIV51" s="7"/>
      <c r="QIW51" s="7"/>
      <c r="QIX51" s="7"/>
      <c r="QIY51" s="7"/>
      <c r="QIZ51" s="7"/>
      <c r="QJA51" s="7"/>
      <c r="QJB51" s="7"/>
      <c r="QJC51" s="7"/>
      <c r="QJD51" s="7"/>
      <c r="QJE51" s="7"/>
      <c r="QJF51" s="7"/>
      <c r="QJG51" s="7"/>
      <c r="QJH51" s="7"/>
      <c r="QJI51" s="7"/>
      <c r="QJJ51" s="7"/>
      <c r="QJK51" s="7"/>
      <c r="QJL51" s="7"/>
      <c r="QJM51" s="7"/>
      <c r="QJN51" s="7"/>
      <c r="QJO51" s="7"/>
      <c r="QJP51" s="7"/>
      <c r="QJQ51" s="7"/>
      <c r="QJR51" s="7"/>
      <c r="QJS51" s="7"/>
      <c r="QJT51" s="7"/>
      <c r="QJU51" s="7"/>
      <c r="QJV51" s="7"/>
      <c r="QJW51" s="7"/>
      <c r="QJX51" s="7"/>
      <c r="QJY51" s="7"/>
      <c r="QJZ51" s="7"/>
      <c r="QKA51" s="7"/>
      <c r="QKB51" s="7"/>
      <c r="QKC51" s="7"/>
      <c r="QKD51" s="7"/>
      <c r="QKE51" s="7"/>
      <c r="QKF51" s="7"/>
      <c r="QKG51" s="7"/>
      <c r="QKH51" s="7"/>
      <c r="QKI51" s="7"/>
      <c r="QKJ51" s="7"/>
      <c r="QKK51" s="7"/>
      <c r="QKL51" s="7"/>
      <c r="QKM51" s="7"/>
      <c r="QKN51" s="7"/>
      <c r="QKO51" s="7"/>
      <c r="QKP51" s="7"/>
      <c r="QKQ51" s="7"/>
      <c r="QKR51" s="7"/>
      <c r="QKS51" s="7"/>
      <c r="QKT51" s="7"/>
      <c r="QKU51" s="7"/>
      <c r="QKV51" s="7"/>
      <c r="QKW51" s="7"/>
      <c r="QKX51" s="7"/>
      <c r="QKY51" s="7"/>
      <c r="QKZ51" s="7"/>
      <c r="QLA51" s="7"/>
      <c r="QLB51" s="7"/>
      <c r="QLC51" s="7"/>
      <c r="QLD51" s="7"/>
      <c r="QLE51" s="7"/>
      <c r="QLF51" s="7"/>
      <c r="QLG51" s="7"/>
      <c r="QLH51" s="7"/>
      <c r="QLI51" s="7"/>
      <c r="QLJ51" s="7"/>
      <c r="QLK51" s="7"/>
      <c r="QLL51" s="7"/>
      <c r="QLM51" s="7"/>
      <c r="QLN51" s="7"/>
      <c r="QLO51" s="7"/>
      <c r="QLP51" s="7"/>
      <c r="QLQ51" s="7"/>
      <c r="QLR51" s="7"/>
      <c r="QLS51" s="7"/>
      <c r="QLT51" s="7"/>
      <c r="QLU51" s="7"/>
      <c r="QLV51" s="7"/>
      <c r="QLW51" s="7"/>
      <c r="QLX51" s="7"/>
      <c r="QLY51" s="7"/>
      <c r="QLZ51" s="7"/>
      <c r="QMA51" s="7"/>
      <c r="QMB51" s="7"/>
      <c r="QMC51" s="7"/>
      <c r="QMD51" s="7"/>
      <c r="QME51" s="7"/>
      <c r="QMF51" s="7"/>
      <c r="QMG51" s="7"/>
      <c r="QMH51" s="7"/>
      <c r="QMI51" s="7"/>
      <c r="QMJ51" s="7"/>
      <c r="QMK51" s="7"/>
      <c r="QML51" s="7"/>
      <c r="QMM51" s="7"/>
      <c r="QMN51" s="7"/>
      <c r="QMO51" s="7"/>
      <c r="QMP51" s="7"/>
      <c r="QMQ51" s="7"/>
      <c r="QMR51" s="7"/>
      <c r="QMS51" s="7"/>
      <c r="QMT51" s="7"/>
      <c r="QMU51" s="7"/>
      <c r="QMV51" s="7"/>
      <c r="QMW51" s="7"/>
      <c r="QMX51" s="7"/>
      <c r="QMY51" s="7"/>
      <c r="QMZ51" s="7"/>
      <c r="QNA51" s="7"/>
      <c r="QNB51" s="7"/>
      <c r="QNC51" s="7"/>
      <c r="QND51" s="7"/>
      <c r="QNE51" s="7"/>
      <c r="QNF51" s="7"/>
      <c r="QNG51" s="7"/>
      <c r="QNH51" s="7"/>
      <c r="QNI51" s="7"/>
      <c r="QNJ51" s="7"/>
      <c r="QNK51" s="7"/>
      <c r="QNL51" s="7"/>
      <c r="QNM51" s="7"/>
      <c r="QNN51" s="7"/>
      <c r="QNO51" s="7"/>
      <c r="QNP51" s="7"/>
      <c r="QNQ51" s="7"/>
      <c r="QNR51" s="7"/>
      <c r="QNS51" s="7"/>
      <c r="QNT51" s="7"/>
      <c r="QNU51" s="7"/>
      <c r="QNV51" s="7"/>
      <c r="QNW51" s="7"/>
      <c r="QNX51" s="7"/>
      <c r="QNY51" s="7"/>
      <c r="QNZ51" s="7"/>
      <c r="QOA51" s="7"/>
      <c r="QOB51" s="7"/>
      <c r="QOC51" s="7"/>
      <c r="QOD51" s="7"/>
      <c r="QOE51" s="7"/>
      <c r="QOF51" s="7"/>
      <c r="QOG51" s="7"/>
      <c r="QOH51" s="7"/>
      <c r="QOI51" s="7"/>
      <c r="QOJ51" s="7"/>
      <c r="QOK51" s="7"/>
      <c r="QOL51" s="7"/>
      <c r="QOM51" s="7"/>
      <c r="QON51" s="7"/>
      <c r="QOO51" s="7"/>
      <c r="QOP51" s="7"/>
      <c r="QOQ51" s="7"/>
      <c r="QOR51" s="7"/>
      <c r="QOS51" s="7"/>
      <c r="QOT51" s="7"/>
      <c r="QOU51" s="7"/>
      <c r="QOV51" s="7"/>
      <c r="QOW51" s="7"/>
      <c r="QOX51" s="7"/>
      <c r="QOY51" s="7"/>
      <c r="QOZ51" s="7"/>
      <c r="QPA51" s="7"/>
      <c r="QPB51" s="7"/>
      <c r="QPC51" s="7"/>
      <c r="QPD51" s="7"/>
      <c r="QPE51" s="7"/>
      <c r="QPF51" s="7"/>
      <c r="QPG51" s="7"/>
      <c r="QPH51" s="7"/>
      <c r="QPI51" s="7"/>
      <c r="QPJ51" s="7"/>
      <c r="QPK51" s="7"/>
      <c r="QPL51" s="7"/>
      <c r="QPM51" s="7"/>
      <c r="QPN51" s="7"/>
      <c r="QPO51" s="7"/>
      <c r="QPP51" s="7"/>
      <c r="QPQ51" s="7"/>
      <c r="QPR51" s="7"/>
      <c r="QPS51" s="7"/>
      <c r="QPT51" s="7"/>
      <c r="QPU51" s="7"/>
      <c r="QPV51" s="7"/>
      <c r="QPW51" s="7"/>
      <c r="QPX51" s="7"/>
      <c r="QPY51" s="7"/>
      <c r="QPZ51" s="7"/>
      <c r="QQA51" s="7"/>
      <c r="QQB51" s="7"/>
      <c r="QQC51" s="7"/>
      <c r="QQD51" s="7"/>
      <c r="QQE51" s="7"/>
      <c r="QQF51" s="7"/>
      <c r="QQG51" s="7"/>
      <c r="QQH51" s="7"/>
      <c r="QQI51" s="7"/>
      <c r="QQJ51" s="7"/>
      <c r="QQK51" s="7"/>
      <c r="QQL51" s="7"/>
      <c r="QQM51" s="7"/>
      <c r="QQN51" s="7"/>
      <c r="QQO51" s="7"/>
      <c r="QQP51" s="7"/>
      <c r="QQQ51" s="7"/>
      <c r="QQR51" s="7"/>
      <c r="QQS51" s="7"/>
      <c r="QQT51" s="7"/>
      <c r="QQU51" s="7"/>
      <c r="QQV51" s="7"/>
      <c r="QQW51" s="7"/>
      <c r="QQX51" s="7"/>
      <c r="QQY51" s="7"/>
      <c r="QQZ51" s="7"/>
      <c r="QRA51" s="7"/>
      <c r="QRB51" s="7"/>
      <c r="QRC51" s="7"/>
      <c r="QRD51" s="7"/>
      <c r="QRE51" s="7"/>
      <c r="QRF51" s="7"/>
      <c r="QRG51" s="7"/>
      <c r="QRH51" s="7"/>
      <c r="QRI51" s="7"/>
      <c r="QRJ51" s="7"/>
      <c r="QRK51" s="7"/>
      <c r="QRL51" s="7"/>
      <c r="QRM51" s="7"/>
      <c r="QRN51" s="7"/>
      <c r="QRO51" s="7"/>
      <c r="QRP51" s="7"/>
      <c r="QRQ51" s="7"/>
      <c r="QRR51" s="7"/>
      <c r="QRS51" s="7"/>
      <c r="QRT51" s="7"/>
      <c r="QRU51" s="7"/>
      <c r="QRV51" s="7"/>
      <c r="QRW51" s="7"/>
      <c r="QRX51" s="7"/>
      <c r="QRY51" s="7"/>
      <c r="QRZ51" s="7"/>
      <c r="QSA51" s="7"/>
      <c r="QSB51" s="7"/>
      <c r="QSC51" s="7"/>
      <c r="QSD51" s="7"/>
      <c r="QSE51" s="7"/>
      <c r="QSF51" s="7"/>
      <c r="QSG51" s="7"/>
      <c r="QSH51" s="7"/>
      <c r="QSI51" s="7"/>
      <c r="QSJ51" s="7"/>
      <c r="QSK51" s="7"/>
      <c r="QSL51" s="7"/>
      <c r="QSM51" s="7"/>
      <c r="QSN51" s="7"/>
      <c r="QSO51" s="7"/>
      <c r="QSP51" s="7"/>
      <c r="QSQ51" s="7"/>
      <c r="QSR51" s="7"/>
      <c r="QSS51" s="7"/>
      <c r="QST51" s="7"/>
      <c r="QSU51" s="7"/>
      <c r="QSV51" s="7"/>
      <c r="QSW51" s="7"/>
      <c r="QSX51" s="7"/>
      <c r="QSY51" s="7"/>
      <c r="QSZ51" s="7"/>
      <c r="QTA51" s="7"/>
      <c r="QTB51" s="7"/>
      <c r="QTC51" s="7"/>
      <c r="QTD51" s="7"/>
      <c r="QTE51" s="7"/>
      <c r="QTF51" s="7"/>
      <c r="QTG51" s="7"/>
      <c r="QTH51" s="7"/>
      <c r="QTI51" s="7"/>
      <c r="QTJ51" s="7"/>
      <c r="QTK51" s="7"/>
      <c r="QTL51" s="7"/>
      <c r="QTM51" s="7"/>
      <c r="QTN51" s="7"/>
      <c r="QTO51" s="7"/>
      <c r="QTP51" s="7"/>
      <c r="QTQ51" s="7"/>
      <c r="QTR51" s="7"/>
      <c r="QTS51" s="7"/>
      <c r="QTT51" s="7"/>
      <c r="QTU51" s="7"/>
      <c r="QTV51" s="7"/>
      <c r="QTW51" s="7"/>
      <c r="QTX51" s="7"/>
      <c r="QTY51" s="7"/>
      <c r="QTZ51" s="7"/>
      <c r="QUA51" s="7"/>
      <c r="QUB51" s="7"/>
      <c r="QUC51" s="7"/>
      <c r="QUD51" s="7"/>
      <c r="QUE51" s="7"/>
      <c r="QUF51" s="7"/>
      <c r="QUG51" s="7"/>
      <c r="QUH51" s="7"/>
      <c r="QUI51" s="7"/>
      <c r="QUJ51" s="7"/>
      <c r="QUK51" s="7"/>
      <c r="QUL51" s="7"/>
      <c r="QUM51" s="7"/>
      <c r="QUN51" s="7"/>
      <c r="QUO51" s="7"/>
      <c r="QUP51" s="7"/>
      <c r="QUQ51" s="7"/>
      <c r="QUR51" s="7"/>
      <c r="QUS51" s="7"/>
      <c r="QUT51" s="7"/>
      <c r="QUU51" s="7"/>
      <c r="QUV51" s="7"/>
      <c r="QUW51" s="7"/>
      <c r="QUX51" s="7"/>
      <c r="QUY51" s="7"/>
      <c r="QUZ51" s="7"/>
      <c r="QVA51" s="7"/>
      <c r="QVB51" s="7"/>
      <c r="QVC51" s="7"/>
      <c r="QVD51" s="7"/>
      <c r="QVE51" s="7"/>
      <c r="QVF51" s="7"/>
      <c r="QVG51" s="7"/>
      <c r="QVH51" s="7"/>
      <c r="QVI51" s="7"/>
      <c r="QVJ51" s="7"/>
      <c r="QVK51" s="7"/>
      <c r="QVL51" s="7"/>
      <c r="QVM51" s="7"/>
      <c r="QVN51" s="7"/>
      <c r="QVO51" s="7"/>
      <c r="QVP51" s="7"/>
      <c r="QVQ51" s="7"/>
      <c r="QVR51" s="7"/>
      <c r="QVS51" s="7"/>
      <c r="QVT51" s="7"/>
      <c r="QVU51" s="7"/>
      <c r="QVV51" s="7"/>
      <c r="QVW51" s="7"/>
      <c r="QVX51" s="7"/>
      <c r="QVY51" s="7"/>
      <c r="QVZ51" s="7"/>
      <c r="QWA51" s="7"/>
      <c r="QWB51" s="7"/>
      <c r="QWC51" s="7"/>
      <c r="QWD51" s="7"/>
      <c r="QWE51" s="7"/>
      <c r="QWF51" s="7"/>
      <c r="QWG51" s="7"/>
      <c r="QWH51" s="7"/>
      <c r="QWI51" s="7"/>
      <c r="QWJ51" s="7"/>
      <c r="QWK51" s="7"/>
      <c r="QWL51" s="7"/>
      <c r="QWM51" s="7"/>
      <c r="QWN51" s="7"/>
      <c r="QWO51" s="7"/>
      <c r="QWP51" s="7"/>
      <c r="QWQ51" s="7"/>
      <c r="QWR51" s="7"/>
      <c r="QWS51" s="7"/>
      <c r="QWT51" s="7"/>
      <c r="QWU51" s="7"/>
      <c r="QWV51" s="7"/>
      <c r="QWW51" s="7"/>
      <c r="QWX51" s="7"/>
      <c r="QWY51" s="7"/>
      <c r="QWZ51" s="7"/>
      <c r="QXA51" s="7"/>
      <c r="QXB51" s="7"/>
      <c r="QXC51" s="7"/>
      <c r="QXD51" s="7"/>
      <c r="QXE51" s="7"/>
      <c r="QXF51" s="7"/>
      <c r="QXG51" s="7"/>
      <c r="QXH51" s="7"/>
      <c r="QXI51" s="7"/>
      <c r="QXJ51" s="7"/>
      <c r="QXK51" s="7"/>
      <c r="QXL51" s="7"/>
      <c r="QXM51" s="7"/>
      <c r="QXN51" s="7"/>
      <c r="QXO51" s="7"/>
      <c r="QXP51" s="7"/>
      <c r="QXQ51" s="7"/>
      <c r="QXR51" s="7"/>
      <c r="QXS51" s="7"/>
      <c r="QXT51" s="7"/>
      <c r="QXU51" s="7"/>
      <c r="QXV51" s="7"/>
      <c r="QXW51" s="7"/>
      <c r="QXX51" s="7"/>
      <c r="QXY51" s="7"/>
      <c r="QXZ51" s="7"/>
      <c r="QYA51" s="7"/>
      <c r="QYB51" s="7"/>
      <c r="QYC51" s="7"/>
      <c r="QYD51" s="7"/>
      <c r="QYE51" s="7"/>
      <c r="QYF51" s="7"/>
      <c r="QYG51" s="7"/>
      <c r="QYH51" s="7"/>
      <c r="QYI51" s="7"/>
      <c r="QYJ51" s="7"/>
      <c r="QYK51" s="7"/>
      <c r="QYL51" s="7"/>
      <c r="QYM51" s="7"/>
      <c r="QYN51" s="7"/>
      <c r="QYO51" s="7"/>
      <c r="QYP51" s="7"/>
      <c r="QYQ51" s="7"/>
      <c r="QYR51" s="7"/>
      <c r="QYS51" s="7"/>
      <c r="QYT51" s="7"/>
      <c r="QYU51" s="7"/>
      <c r="QYV51" s="7"/>
      <c r="QYW51" s="7"/>
      <c r="QYX51" s="7"/>
      <c r="QYY51" s="7"/>
      <c r="QYZ51" s="7"/>
      <c r="QZA51" s="7"/>
      <c r="QZB51" s="7"/>
      <c r="QZC51" s="7"/>
      <c r="QZD51" s="7"/>
      <c r="QZE51" s="7"/>
      <c r="QZF51" s="7"/>
      <c r="QZG51" s="7"/>
      <c r="QZH51" s="7"/>
      <c r="QZI51" s="7"/>
      <c r="QZJ51" s="7"/>
      <c r="QZK51" s="7"/>
      <c r="QZL51" s="7"/>
      <c r="QZM51" s="7"/>
      <c r="QZN51" s="7"/>
      <c r="QZO51" s="7"/>
      <c r="QZP51" s="7"/>
      <c r="QZQ51" s="7"/>
      <c r="QZR51" s="7"/>
      <c r="QZS51" s="7"/>
      <c r="QZT51" s="7"/>
      <c r="QZU51" s="7"/>
      <c r="QZV51" s="7"/>
      <c r="QZW51" s="7"/>
      <c r="QZX51" s="7"/>
      <c r="QZY51" s="7"/>
      <c r="QZZ51" s="7"/>
      <c r="RAA51" s="7"/>
      <c r="RAB51" s="7"/>
      <c r="RAC51" s="7"/>
      <c r="RAD51" s="7"/>
      <c r="RAE51" s="7"/>
      <c r="RAF51" s="7"/>
      <c r="RAG51" s="7"/>
      <c r="RAH51" s="7"/>
      <c r="RAI51" s="7"/>
      <c r="RAJ51" s="7"/>
      <c r="RAK51" s="7"/>
      <c r="RAL51" s="7"/>
      <c r="RAM51" s="7"/>
      <c r="RAN51" s="7"/>
      <c r="RAO51" s="7"/>
      <c r="RAP51" s="7"/>
      <c r="RAQ51" s="7"/>
      <c r="RAR51" s="7"/>
      <c r="RAS51" s="7"/>
      <c r="RAT51" s="7"/>
      <c r="RAU51" s="7"/>
      <c r="RAV51" s="7"/>
      <c r="RAW51" s="7"/>
      <c r="RAX51" s="7"/>
      <c r="RAY51" s="7"/>
      <c r="RAZ51" s="7"/>
      <c r="RBA51" s="7"/>
      <c r="RBB51" s="7"/>
      <c r="RBC51" s="7"/>
      <c r="RBD51" s="7"/>
      <c r="RBE51" s="7"/>
      <c r="RBF51" s="7"/>
      <c r="RBG51" s="7"/>
      <c r="RBH51" s="7"/>
      <c r="RBI51" s="7"/>
      <c r="RBJ51" s="7"/>
      <c r="RBK51" s="7"/>
      <c r="RBL51" s="7"/>
      <c r="RBM51" s="7"/>
      <c r="RBN51" s="7"/>
      <c r="RBO51" s="7"/>
      <c r="RBP51" s="7"/>
      <c r="RBQ51" s="7"/>
      <c r="RBR51" s="7"/>
      <c r="RBS51" s="7"/>
      <c r="RBT51" s="7"/>
      <c r="RBU51" s="7"/>
      <c r="RBV51" s="7"/>
      <c r="RBW51" s="7"/>
      <c r="RBX51" s="7"/>
      <c r="RBY51" s="7"/>
      <c r="RBZ51" s="7"/>
      <c r="RCA51" s="7"/>
      <c r="RCB51" s="7"/>
      <c r="RCC51" s="7"/>
      <c r="RCD51" s="7"/>
      <c r="RCE51" s="7"/>
      <c r="RCF51" s="7"/>
      <c r="RCG51" s="7"/>
      <c r="RCH51" s="7"/>
      <c r="RCI51" s="7"/>
      <c r="RCJ51" s="7"/>
      <c r="RCK51" s="7"/>
      <c r="RCL51" s="7"/>
      <c r="RCM51" s="7"/>
      <c r="RCN51" s="7"/>
      <c r="RCO51" s="7"/>
      <c r="RCP51" s="7"/>
      <c r="RCQ51" s="7"/>
      <c r="RCR51" s="7"/>
      <c r="RCS51" s="7"/>
      <c r="RCT51" s="7"/>
      <c r="RCU51" s="7"/>
      <c r="RCV51" s="7"/>
      <c r="RCW51" s="7"/>
      <c r="RCX51" s="7"/>
      <c r="RCY51" s="7"/>
      <c r="RCZ51" s="7"/>
      <c r="RDA51" s="7"/>
      <c r="RDB51" s="7"/>
      <c r="RDC51" s="7"/>
      <c r="RDD51" s="7"/>
      <c r="RDE51" s="7"/>
      <c r="RDF51" s="7"/>
      <c r="RDG51" s="7"/>
      <c r="RDH51" s="7"/>
      <c r="RDI51" s="7"/>
      <c r="RDJ51" s="7"/>
      <c r="RDK51" s="7"/>
      <c r="RDL51" s="7"/>
      <c r="RDM51" s="7"/>
      <c r="RDN51" s="7"/>
      <c r="RDO51" s="7"/>
      <c r="RDP51" s="7"/>
      <c r="RDQ51" s="7"/>
      <c r="RDR51" s="7"/>
      <c r="RDS51" s="7"/>
      <c r="RDT51" s="7"/>
      <c r="RDU51" s="7"/>
      <c r="RDV51" s="7"/>
      <c r="RDW51" s="7"/>
      <c r="RDX51" s="7"/>
      <c r="RDY51" s="7"/>
      <c r="RDZ51" s="7"/>
      <c r="REA51" s="7"/>
      <c r="REB51" s="7"/>
      <c r="REC51" s="7"/>
      <c r="RED51" s="7"/>
      <c r="REE51" s="7"/>
      <c r="REF51" s="7"/>
      <c r="REG51" s="7"/>
      <c r="REH51" s="7"/>
      <c r="REI51" s="7"/>
      <c r="REJ51" s="7"/>
      <c r="REK51" s="7"/>
      <c r="REL51" s="7"/>
      <c r="REM51" s="7"/>
      <c r="REN51" s="7"/>
      <c r="REO51" s="7"/>
      <c r="REP51" s="7"/>
      <c r="REQ51" s="7"/>
      <c r="RER51" s="7"/>
      <c r="RES51" s="7"/>
      <c r="RET51" s="7"/>
      <c r="REU51" s="7"/>
      <c r="REV51" s="7"/>
      <c r="REW51" s="7"/>
      <c r="REX51" s="7"/>
      <c r="REY51" s="7"/>
      <c r="REZ51" s="7"/>
      <c r="RFA51" s="7"/>
      <c r="RFB51" s="7"/>
      <c r="RFC51" s="7"/>
      <c r="RFD51" s="7"/>
      <c r="RFE51" s="7"/>
      <c r="RFF51" s="7"/>
      <c r="RFG51" s="7"/>
      <c r="RFH51" s="7"/>
      <c r="RFI51" s="7"/>
      <c r="RFJ51" s="7"/>
      <c r="RFK51" s="7"/>
      <c r="RFL51" s="7"/>
      <c r="RFM51" s="7"/>
      <c r="RFN51" s="7"/>
      <c r="RFO51" s="7"/>
      <c r="RFP51" s="7"/>
      <c r="RFQ51" s="7"/>
      <c r="RFR51" s="7"/>
      <c r="RFS51" s="7"/>
      <c r="RFT51" s="7"/>
      <c r="RFU51" s="7"/>
      <c r="RFV51" s="7"/>
      <c r="RFW51" s="7"/>
      <c r="RFX51" s="7"/>
      <c r="RFY51" s="7"/>
      <c r="RFZ51" s="7"/>
      <c r="RGA51" s="7"/>
      <c r="RGB51" s="7"/>
      <c r="RGC51" s="7"/>
      <c r="RGD51" s="7"/>
      <c r="RGE51" s="7"/>
      <c r="RGF51" s="7"/>
      <c r="RGG51" s="7"/>
      <c r="RGH51" s="7"/>
      <c r="RGI51" s="7"/>
      <c r="RGJ51" s="7"/>
      <c r="RGK51" s="7"/>
      <c r="RGL51" s="7"/>
      <c r="RGM51" s="7"/>
      <c r="RGN51" s="7"/>
      <c r="RGO51" s="7"/>
      <c r="RGP51" s="7"/>
      <c r="RGQ51" s="7"/>
      <c r="RGR51" s="7"/>
      <c r="RGS51" s="7"/>
      <c r="RGT51" s="7"/>
      <c r="RGU51" s="7"/>
      <c r="RGV51" s="7"/>
      <c r="RGW51" s="7"/>
      <c r="RGX51" s="7"/>
      <c r="RGY51" s="7"/>
      <c r="RGZ51" s="7"/>
      <c r="RHA51" s="7"/>
      <c r="RHB51" s="7"/>
      <c r="RHC51" s="7"/>
      <c r="RHD51" s="7"/>
      <c r="RHE51" s="7"/>
      <c r="RHF51" s="7"/>
      <c r="RHG51" s="7"/>
      <c r="RHH51" s="7"/>
      <c r="RHI51" s="7"/>
      <c r="RHJ51" s="7"/>
      <c r="RHK51" s="7"/>
      <c r="RHL51" s="7"/>
      <c r="RHM51" s="7"/>
      <c r="RHN51" s="7"/>
      <c r="RHO51" s="7"/>
      <c r="RHP51" s="7"/>
      <c r="RHQ51" s="7"/>
      <c r="RHR51" s="7"/>
      <c r="RHS51" s="7"/>
      <c r="RHT51" s="7"/>
      <c r="RHU51" s="7"/>
      <c r="RHV51" s="7"/>
      <c r="RHW51" s="7"/>
      <c r="RHX51" s="7"/>
      <c r="RHY51" s="7"/>
      <c r="RHZ51" s="7"/>
      <c r="RIA51" s="7"/>
      <c r="RIB51" s="7"/>
      <c r="RIC51" s="7"/>
      <c r="RID51" s="7"/>
      <c r="RIE51" s="7"/>
      <c r="RIF51" s="7"/>
      <c r="RIG51" s="7"/>
      <c r="RIH51" s="7"/>
      <c r="RII51" s="7"/>
      <c r="RIJ51" s="7"/>
      <c r="RIK51" s="7"/>
      <c r="RIL51" s="7"/>
      <c r="RIM51" s="7"/>
      <c r="RIN51" s="7"/>
      <c r="RIO51" s="7"/>
      <c r="RIP51" s="7"/>
      <c r="RIQ51" s="7"/>
      <c r="RIR51" s="7"/>
      <c r="RIS51" s="7"/>
      <c r="RIT51" s="7"/>
      <c r="RIU51" s="7"/>
      <c r="RIV51" s="7"/>
      <c r="RIW51" s="7"/>
      <c r="RIX51" s="7"/>
      <c r="RIY51" s="7"/>
      <c r="RIZ51" s="7"/>
      <c r="RJA51" s="7"/>
      <c r="RJB51" s="7"/>
      <c r="RJC51" s="7"/>
      <c r="RJD51" s="7"/>
      <c r="RJE51" s="7"/>
      <c r="RJF51" s="7"/>
      <c r="RJG51" s="7"/>
      <c r="RJH51" s="7"/>
      <c r="RJI51" s="7"/>
      <c r="RJJ51" s="7"/>
      <c r="RJK51" s="7"/>
      <c r="RJL51" s="7"/>
      <c r="RJM51" s="7"/>
      <c r="RJN51" s="7"/>
      <c r="RJO51" s="7"/>
      <c r="RJP51" s="7"/>
      <c r="RJQ51" s="7"/>
      <c r="RJR51" s="7"/>
      <c r="RJS51" s="7"/>
      <c r="RJT51" s="7"/>
      <c r="RJU51" s="7"/>
      <c r="RJV51" s="7"/>
      <c r="RJW51" s="7"/>
      <c r="RJX51" s="7"/>
      <c r="RJY51" s="7"/>
      <c r="RJZ51" s="7"/>
      <c r="RKA51" s="7"/>
      <c r="RKB51" s="7"/>
      <c r="RKC51" s="7"/>
      <c r="RKD51" s="7"/>
      <c r="RKE51" s="7"/>
      <c r="RKF51" s="7"/>
      <c r="RKG51" s="7"/>
      <c r="RKH51" s="7"/>
      <c r="RKI51" s="7"/>
      <c r="RKJ51" s="7"/>
      <c r="RKK51" s="7"/>
      <c r="RKL51" s="7"/>
      <c r="RKM51" s="7"/>
      <c r="RKN51" s="7"/>
      <c r="RKO51" s="7"/>
      <c r="RKP51" s="7"/>
      <c r="RKQ51" s="7"/>
      <c r="RKR51" s="7"/>
      <c r="RKS51" s="7"/>
      <c r="RKT51" s="7"/>
      <c r="RKU51" s="7"/>
      <c r="RKV51" s="7"/>
      <c r="RKW51" s="7"/>
      <c r="RKX51" s="7"/>
      <c r="RKY51" s="7"/>
      <c r="RKZ51" s="7"/>
      <c r="RLA51" s="7"/>
      <c r="RLB51" s="7"/>
      <c r="RLC51" s="7"/>
      <c r="RLD51" s="7"/>
      <c r="RLE51" s="7"/>
      <c r="RLF51" s="7"/>
      <c r="RLG51" s="7"/>
      <c r="RLH51" s="7"/>
      <c r="RLI51" s="7"/>
      <c r="RLJ51" s="7"/>
      <c r="RLK51" s="7"/>
      <c r="RLL51" s="7"/>
      <c r="RLM51" s="7"/>
      <c r="RLN51" s="7"/>
      <c r="RLO51" s="7"/>
      <c r="RLP51" s="7"/>
      <c r="RLQ51" s="7"/>
      <c r="RLR51" s="7"/>
      <c r="RLS51" s="7"/>
      <c r="RLT51" s="7"/>
      <c r="RLU51" s="7"/>
      <c r="RLV51" s="7"/>
      <c r="RLW51" s="7"/>
      <c r="RLX51" s="7"/>
      <c r="RLY51" s="7"/>
      <c r="RLZ51" s="7"/>
      <c r="RMA51" s="7"/>
      <c r="RMB51" s="7"/>
      <c r="RMC51" s="7"/>
      <c r="RMD51" s="7"/>
      <c r="RME51" s="7"/>
      <c r="RMF51" s="7"/>
      <c r="RMG51" s="7"/>
      <c r="RMH51" s="7"/>
      <c r="RMI51" s="7"/>
      <c r="RMJ51" s="7"/>
      <c r="RMK51" s="7"/>
      <c r="RML51" s="7"/>
      <c r="RMM51" s="7"/>
      <c r="RMN51" s="7"/>
      <c r="RMO51" s="7"/>
      <c r="RMP51" s="7"/>
      <c r="RMQ51" s="7"/>
      <c r="RMR51" s="7"/>
      <c r="RMS51" s="7"/>
      <c r="RMT51" s="7"/>
      <c r="RMU51" s="7"/>
      <c r="RMV51" s="7"/>
      <c r="RMW51" s="7"/>
      <c r="RMX51" s="7"/>
      <c r="RMY51" s="7"/>
      <c r="RMZ51" s="7"/>
      <c r="RNA51" s="7"/>
      <c r="RNB51" s="7"/>
      <c r="RNC51" s="7"/>
      <c r="RND51" s="7"/>
      <c r="RNE51" s="7"/>
      <c r="RNF51" s="7"/>
      <c r="RNG51" s="7"/>
      <c r="RNH51" s="7"/>
      <c r="RNI51" s="7"/>
      <c r="RNJ51" s="7"/>
      <c r="RNK51" s="7"/>
      <c r="RNL51" s="7"/>
      <c r="RNM51" s="7"/>
      <c r="RNN51" s="7"/>
      <c r="RNO51" s="7"/>
      <c r="RNP51" s="7"/>
      <c r="RNQ51" s="7"/>
      <c r="RNR51" s="7"/>
      <c r="RNS51" s="7"/>
      <c r="RNT51" s="7"/>
      <c r="RNU51" s="7"/>
      <c r="RNV51" s="7"/>
      <c r="RNW51" s="7"/>
      <c r="RNX51" s="7"/>
      <c r="RNY51" s="7"/>
      <c r="RNZ51" s="7"/>
      <c r="ROA51" s="7"/>
      <c r="ROB51" s="7"/>
      <c r="ROC51" s="7"/>
      <c r="ROD51" s="7"/>
      <c r="ROE51" s="7"/>
      <c r="ROF51" s="7"/>
      <c r="ROG51" s="7"/>
      <c r="ROH51" s="7"/>
      <c r="ROI51" s="7"/>
      <c r="ROJ51" s="7"/>
      <c r="ROK51" s="7"/>
      <c r="ROL51" s="7"/>
      <c r="ROM51" s="7"/>
      <c r="RON51" s="7"/>
      <c r="ROO51" s="7"/>
      <c r="ROP51" s="7"/>
      <c r="ROQ51" s="7"/>
      <c r="ROR51" s="7"/>
      <c r="ROS51" s="7"/>
      <c r="ROT51" s="7"/>
      <c r="ROU51" s="7"/>
      <c r="ROV51" s="7"/>
      <c r="ROW51" s="7"/>
      <c r="ROX51" s="7"/>
      <c r="ROY51" s="7"/>
      <c r="ROZ51" s="7"/>
      <c r="RPA51" s="7"/>
      <c r="RPB51" s="7"/>
      <c r="RPC51" s="7"/>
      <c r="RPD51" s="7"/>
      <c r="RPE51" s="7"/>
      <c r="RPF51" s="7"/>
      <c r="RPG51" s="7"/>
      <c r="RPH51" s="7"/>
      <c r="RPI51" s="7"/>
      <c r="RPJ51" s="7"/>
      <c r="RPK51" s="7"/>
      <c r="RPL51" s="7"/>
      <c r="RPM51" s="7"/>
      <c r="RPN51" s="7"/>
      <c r="RPO51" s="7"/>
      <c r="RPP51" s="7"/>
      <c r="RPQ51" s="7"/>
      <c r="RPR51" s="7"/>
      <c r="RPS51" s="7"/>
      <c r="RPT51" s="7"/>
      <c r="RPU51" s="7"/>
      <c r="RPV51" s="7"/>
      <c r="RPW51" s="7"/>
      <c r="RPX51" s="7"/>
      <c r="RPY51" s="7"/>
      <c r="RPZ51" s="7"/>
      <c r="RQA51" s="7"/>
      <c r="RQB51" s="7"/>
      <c r="RQC51" s="7"/>
      <c r="RQD51" s="7"/>
      <c r="RQE51" s="7"/>
      <c r="RQF51" s="7"/>
      <c r="RQG51" s="7"/>
      <c r="RQH51" s="7"/>
      <c r="RQI51" s="7"/>
      <c r="RQJ51" s="7"/>
      <c r="RQK51" s="7"/>
      <c r="RQL51" s="7"/>
      <c r="RQM51" s="7"/>
      <c r="RQN51" s="7"/>
      <c r="RQO51" s="7"/>
      <c r="RQP51" s="7"/>
      <c r="RQQ51" s="7"/>
      <c r="RQR51" s="7"/>
      <c r="RQS51" s="7"/>
      <c r="RQT51" s="7"/>
      <c r="RQU51" s="7"/>
      <c r="RQV51" s="7"/>
      <c r="RQW51" s="7"/>
      <c r="RQX51" s="7"/>
      <c r="RQY51" s="7"/>
      <c r="RQZ51" s="7"/>
      <c r="RRA51" s="7"/>
      <c r="RRB51" s="7"/>
      <c r="RRC51" s="7"/>
      <c r="RRD51" s="7"/>
      <c r="RRE51" s="7"/>
      <c r="RRF51" s="7"/>
      <c r="RRG51" s="7"/>
      <c r="RRH51" s="7"/>
      <c r="RRI51" s="7"/>
      <c r="RRJ51" s="7"/>
      <c r="RRK51" s="7"/>
      <c r="RRL51" s="7"/>
      <c r="RRM51" s="7"/>
      <c r="RRN51" s="7"/>
      <c r="RRO51" s="7"/>
      <c r="RRP51" s="7"/>
      <c r="RRQ51" s="7"/>
      <c r="RRR51" s="7"/>
      <c r="RRS51" s="7"/>
      <c r="RRT51" s="7"/>
      <c r="RRU51" s="7"/>
      <c r="RRV51" s="7"/>
      <c r="RRW51" s="7"/>
      <c r="RRX51" s="7"/>
      <c r="RRY51" s="7"/>
      <c r="RRZ51" s="7"/>
      <c r="RSA51" s="7"/>
      <c r="RSB51" s="7"/>
      <c r="RSC51" s="7"/>
      <c r="RSD51" s="7"/>
      <c r="RSE51" s="7"/>
      <c r="RSF51" s="7"/>
      <c r="RSG51" s="7"/>
      <c r="RSH51" s="7"/>
      <c r="RSI51" s="7"/>
      <c r="RSJ51" s="7"/>
      <c r="RSK51" s="7"/>
      <c r="RSL51" s="7"/>
      <c r="RSM51" s="7"/>
      <c r="RSN51" s="7"/>
      <c r="RSO51" s="7"/>
      <c r="RSP51" s="7"/>
      <c r="RSQ51" s="7"/>
      <c r="RSR51" s="7"/>
      <c r="RSS51" s="7"/>
      <c r="RST51" s="7"/>
      <c r="RSU51" s="7"/>
      <c r="RSV51" s="7"/>
      <c r="RSW51" s="7"/>
      <c r="RSX51" s="7"/>
      <c r="RSY51" s="7"/>
      <c r="RSZ51" s="7"/>
      <c r="RTA51" s="7"/>
      <c r="RTB51" s="7"/>
      <c r="RTC51" s="7"/>
      <c r="RTD51" s="7"/>
      <c r="RTE51" s="7"/>
      <c r="RTF51" s="7"/>
      <c r="RTG51" s="7"/>
      <c r="RTH51" s="7"/>
      <c r="RTI51" s="7"/>
      <c r="RTJ51" s="7"/>
      <c r="RTK51" s="7"/>
      <c r="RTL51" s="7"/>
      <c r="RTM51" s="7"/>
      <c r="RTN51" s="7"/>
      <c r="RTO51" s="7"/>
      <c r="RTP51" s="7"/>
      <c r="RTQ51" s="7"/>
      <c r="RTR51" s="7"/>
      <c r="RTS51" s="7"/>
      <c r="RTT51" s="7"/>
      <c r="RTU51" s="7"/>
      <c r="RTV51" s="7"/>
      <c r="RTW51" s="7"/>
      <c r="RTX51" s="7"/>
      <c r="RTY51" s="7"/>
      <c r="RTZ51" s="7"/>
      <c r="RUA51" s="7"/>
      <c r="RUB51" s="7"/>
      <c r="RUC51" s="7"/>
      <c r="RUD51" s="7"/>
      <c r="RUE51" s="7"/>
      <c r="RUF51" s="7"/>
      <c r="RUG51" s="7"/>
      <c r="RUH51" s="7"/>
      <c r="RUI51" s="7"/>
      <c r="RUJ51" s="7"/>
      <c r="RUK51" s="7"/>
      <c r="RUL51" s="7"/>
      <c r="RUM51" s="7"/>
      <c r="RUN51" s="7"/>
      <c r="RUO51" s="7"/>
      <c r="RUP51" s="7"/>
      <c r="RUQ51" s="7"/>
      <c r="RUR51" s="7"/>
      <c r="RUS51" s="7"/>
      <c r="RUT51" s="7"/>
      <c r="RUU51" s="7"/>
      <c r="RUV51" s="7"/>
      <c r="RUW51" s="7"/>
      <c r="RUX51" s="7"/>
      <c r="RUY51" s="7"/>
      <c r="RUZ51" s="7"/>
      <c r="RVA51" s="7"/>
      <c r="RVB51" s="7"/>
      <c r="RVC51" s="7"/>
      <c r="RVD51" s="7"/>
      <c r="RVE51" s="7"/>
      <c r="RVF51" s="7"/>
      <c r="RVG51" s="7"/>
      <c r="RVH51" s="7"/>
      <c r="RVI51" s="7"/>
      <c r="RVJ51" s="7"/>
      <c r="RVK51" s="7"/>
      <c r="RVL51" s="7"/>
      <c r="RVM51" s="7"/>
      <c r="RVN51" s="7"/>
      <c r="RVO51" s="7"/>
      <c r="RVP51" s="7"/>
      <c r="RVQ51" s="7"/>
      <c r="RVR51" s="7"/>
      <c r="RVS51" s="7"/>
      <c r="RVT51" s="7"/>
      <c r="RVU51" s="7"/>
      <c r="RVV51" s="7"/>
      <c r="RVW51" s="7"/>
      <c r="RVX51" s="7"/>
      <c r="RVY51" s="7"/>
      <c r="RVZ51" s="7"/>
      <c r="RWA51" s="7"/>
      <c r="RWB51" s="7"/>
      <c r="RWC51" s="7"/>
      <c r="RWD51" s="7"/>
      <c r="RWE51" s="7"/>
      <c r="RWF51" s="7"/>
      <c r="RWG51" s="7"/>
      <c r="RWH51" s="7"/>
      <c r="RWI51" s="7"/>
      <c r="RWJ51" s="7"/>
      <c r="RWK51" s="7"/>
      <c r="RWL51" s="7"/>
      <c r="RWM51" s="7"/>
      <c r="RWN51" s="7"/>
      <c r="RWO51" s="7"/>
      <c r="RWP51" s="7"/>
      <c r="RWQ51" s="7"/>
      <c r="RWR51" s="7"/>
      <c r="RWS51" s="7"/>
      <c r="RWT51" s="7"/>
      <c r="RWU51" s="7"/>
      <c r="RWV51" s="7"/>
      <c r="RWW51" s="7"/>
      <c r="RWX51" s="7"/>
      <c r="RWY51" s="7"/>
      <c r="RWZ51" s="7"/>
      <c r="RXA51" s="7"/>
      <c r="RXB51" s="7"/>
      <c r="RXC51" s="7"/>
      <c r="RXD51" s="7"/>
      <c r="RXE51" s="7"/>
      <c r="RXF51" s="7"/>
      <c r="RXG51" s="7"/>
      <c r="RXH51" s="7"/>
      <c r="RXI51" s="7"/>
      <c r="RXJ51" s="7"/>
      <c r="RXK51" s="7"/>
      <c r="RXL51" s="7"/>
      <c r="RXM51" s="7"/>
      <c r="RXN51" s="7"/>
      <c r="RXO51" s="7"/>
      <c r="RXP51" s="7"/>
      <c r="RXQ51" s="7"/>
      <c r="RXR51" s="7"/>
      <c r="RXS51" s="7"/>
      <c r="RXT51" s="7"/>
      <c r="RXU51" s="7"/>
      <c r="RXV51" s="7"/>
      <c r="RXW51" s="7"/>
      <c r="RXX51" s="7"/>
      <c r="RXY51" s="7"/>
      <c r="RXZ51" s="7"/>
      <c r="RYA51" s="7"/>
      <c r="RYB51" s="7"/>
      <c r="RYC51" s="7"/>
      <c r="RYD51" s="7"/>
      <c r="RYE51" s="7"/>
      <c r="RYF51" s="7"/>
      <c r="RYG51" s="7"/>
      <c r="RYH51" s="7"/>
      <c r="RYI51" s="7"/>
      <c r="RYJ51" s="7"/>
      <c r="RYK51" s="7"/>
      <c r="RYL51" s="7"/>
      <c r="RYM51" s="7"/>
      <c r="RYN51" s="7"/>
      <c r="RYO51" s="7"/>
      <c r="RYP51" s="7"/>
      <c r="RYQ51" s="7"/>
      <c r="RYR51" s="7"/>
      <c r="RYS51" s="7"/>
      <c r="RYT51" s="7"/>
      <c r="RYU51" s="7"/>
      <c r="RYV51" s="7"/>
      <c r="RYW51" s="7"/>
      <c r="RYX51" s="7"/>
      <c r="RYY51" s="7"/>
      <c r="RYZ51" s="7"/>
      <c r="RZA51" s="7"/>
      <c r="RZB51" s="7"/>
      <c r="RZC51" s="7"/>
      <c r="RZD51" s="7"/>
      <c r="RZE51" s="7"/>
      <c r="RZF51" s="7"/>
      <c r="RZG51" s="7"/>
      <c r="RZH51" s="7"/>
      <c r="RZI51" s="7"/>
      <c r="RZJ51" s="7"/>
      <c r="RZK51" s="7"/>
      <c r="RZL51" s="7"/>
      <c r="RZM51" s="7"/>
      <c r="RZN51" s="7"/>
      <c r="RZO51" s="7"/>
      <c r="RZP51" s="7"/>
      <c r="RZQ51" s="7"/>
      <c r="RZR51" s="7"/>
      <c r="RZS51" s="7"/>
      <c r="RZT51" s="7"/>
      <c r="RZU51" s="7"/>
      <c r="RZV51" s="7"/>
      <c r="RZW51" s="7"/>
      <c r="RZX51" s="7"/>
      <c r="RZY51" s="7"/>
      <c r="RZZ51" s="7"/>
      <c r="SAA51" s="7"/>
      <c r="SAB51" s="7"/>
      <c r="SAC51" s="7"/>
      <c r="SAD51" s="7"/>
      <c r="SAE51" s="7"/>
      <c r="SAF51" s="7"/>
      <c r="SAG51" s="7"/>
      <c r="SAH51" s="7"/>
      <c r="SAI51" s="7"/>
      <c r="SAJ51" s="7"/>
      <c r="SAK51" s="7"/>
      <c r="SAL51" s="7"/>
      <c r="SAM51" s="7"/>
      <c r="SAN51" s="7"/>
      <c r="SAO51" s="7"/>
      <c r="SAP51" s="7"/>
      <c r="SAQ51" s="7"/>
      <c r="SAR51" s="7"/>
      <c r="SAS51" s="7"/>
      <c r="SAT51" s="7"/>
      <c r="SAU51" s="7"/>
      <c r="SAV51" s="7"/>
      <c r="SAW51" s="7"/>
      <c r="SAX51" s="7"/>
      <c r="SAY51" s="7"/>
      <c r="SAZ51" s="7"/>
      <c r="SBA51" s="7"/>
      <c r="SBB51" s="7"/>
      <c r="SBC51" s="7"/>
      <c r="SBD51" s="7"/>
      <c r="SBE51" s="7"/>
      <c r="SBF51" s="7"/>
      <c r="SBG51" s="7"/>
      <c r="SBH51" s="7"/>
      <c r="SBI51" s="7"/>
      <c r="SBJ51" s="7"/>
      <c r="SBK51" s="7"/>
      <c r="SBL51" s="7"/>
      <c r="SBM51" s="7"/>
      <c r="SBN51" s="7"/>
      <c r="SBO51" s="7"/>
      <c r="SBP51" s="7"/>
      <c r="SBQ51" s="7"/>
      <c r="SBR51" s="7"/>
      <c r="SBS51" s="7"/>
      <c r="SBT51" s="7"/>
      <c r="SBU51" s="7"/>
      <c r="SBV51" s="7"/>
      <c r="SBW51" s="7"/>
      <c r="SBX51" s="7"/>
      <c r="SBY51" s="7"/>
      <c r="SBZ51" s="7"/>
      <c r="SCA51" s="7"/>
      <c r="SCB51" s="7"/>
      <c r="SCC51" s="7"/>
      <c r="SCD51" s="7"/>
      <c r="SCE51" s="7"/>
      <c r="SCF51" s="7"/>
      <c r="SCG51" s="7"/>
      <c r="SCH51" s="7"/>
      <c r="SCI51" s="7"/>
      <c r="SCJ51" s="7"/>
      <c r="SCK51" s="7"/>
      <c r="SCL51" s="7"/>
      <c r="SCM51" s="7"/>
      <c r="SCN51" s="7"/>
      <c r="SCO51" s="7"/>
      <c r="SCP51" s="7"/>
      <c r="SCQ51" s="7"/>
      <c r="SCR51" s="7"/>
      <c r="SCS51" s="7"/>
      <c r="SCT51" s="7"/>
      <c r="SCU51" s="7"/>
      <c r="SCV51" s="7"/>
      <c r="SCW51" s="7"/>
      <c r="SCX51" s="7"/>
      <c r="SCY51" s="7"/>
      <c r="SCZ51" s="7"/>
      <c r="SDA51" s="7"/>
      <c r="SDB51" s="7"/>
      <c r="SDC51" s="7"/>
      <c r="SDD51" s="7"/>
      <c r="SDE51" s="7"/>
      <c r="SDF51" s="7"/>
      <c r="SDG51" s="7"/>
      <c r="SDH51" s="7"/>
      <c r="SDI51" s="7"/>
      <c r="SDJ51" s="7"/>
      <c r="SDK51" s="7"/>
      <c r="SDL51" s="7"/>
      <c r="SDM51" s="7"/>
      <c r="SDN51" s="7"/>
      <c r="SDO51" s="7"/>
      <c r="SDP51" s="7"/>
      <c r="SDQ51" s="7"/>
      <c r="SDR51" s="7"/>
      <c r="SDS51" s="7"/>
      <c r="SDT51" s="7"/>
      <c r="SDU51" s="7"/>
      <c r="SDV51" s="7"/>
      <c r="SDW51" s="7"/>
      <c r="SDX51" s="7"/>
      <c r="SDY51" s="7"/>
      <c r="SDZ51" s="7"/>
      <c r="SEA51" s="7"/>
      <c r="SEB51" s="7"/>
      <c r="SEC51" s="7"/>
      <c r="SED51" s="7"/>
      <c r="SEE51" s="7"/>
      <c r="SEF51" s="7"/>
      <c r="SEG51" s="7"/>
      <c r="SEH51" s="7"/>
      <c r="SEI51" s="7"/>
      <c r="SEJ51" s="7"/>
      <c r="SEK51" s="7"/>
      <c r="SEL51" s="7"/>
      <c r="SEM51" s="7"/>
      <c r="SEN51" s="7"/>
      <c r="SEO51" s="7"/>
      <c r="SEP51" s="7"/>
      <c r="SEQ51" s="7"/>
      <c r="SER51" s="7"/>
      <c r="SES51" s="7"/>
      <c r="SET51" s="7"/>
      <c r="SEU51" s="7"/>
      <c r="SEV51" s="7"/>
      <c r="SEW51" s="7"/>
      <c r="SEX51" s="7"/>
      <c r="SEY51" s="7"/>
      <c r="SEZ51" s="7"/>
      <c r="SFA51" s="7"/>
      <c r="SFB51" s="7"/>
      <c r="SFC51" s="7"/>
      <c r="SFD51" s="7"/>
      <c r="SFE51" s="7"/>
      <c r="SFF51" s="7"/>
      <c r="SFG51" s="7"/>
      <c r="SFH51" s="7"/>
      <c r="SFI51" s="7"/>
      <c r="SFJ51" s="7"/>
      <c r="SFK51" s="7"/>
      <c r="SFL51" s="7"/>
      <c r="SFM51" s="7"/>
      <c r="SFN51" s="7"/>
      <c r="SFO51" s="7"/>
      <c r="SFP51" s="7"/>
      <c r="SFQ51" s="7"/>
      <c r="SFR51" s="7"/>
      <c r="SFS51" s="7"/>
      <c r="SFT51" s="7"/>
      <c r="SFU51" s="7"/>
      <c r="SFV51" s="7"/>
      <c r="SFW51" s="7"/>
      <c r="SFX51" s="7"/>
      <c r="SFY51" s="7"/>
      <c r="SFZ51" s="7"/>
      <c r="SGA51" s="7"/>
      <c r="SGB51" s="7"/>
      <c r="SGC51" s="7"/>
      <c r="SGD51" s="7"/>
      <c r="SGE51" s="7"/>
      <c r="SGF51" s="7"/>
      <c r="SGG51" s="7"/>
      <c r="SGH51" s="7"/>
      <c r="SGI51" s="7"/>
      <c r="SGJ51" s="7"/>
      <c r="SGK51" s="7"/>
      <c r="SGL51" s="7"/>
      <c r="SGM51" s="7"/>
      <c r="SGN51" s="7"/>
      <c r="SGO51" s="7"/>
      <c r="SGP51" s="7"/>
      <c r="SGQ51" s="7"/>
      <c r="SGR51" s="7"/>
      <c r="SGS51" s="7"/>
      <c r="SGT51" s="7"/>
      <c r="SGU51" s="7"/>
      <c r="SGV51" s="7"/>
      <c r="SGW51" s="7"/>
      <c r="SGX51" s="7"/>
      <c r="SGY51" s="7"/>
      <c r="SGZ51" s="7"/>
      <c r="SHA51" s="7"/>
      <c r="SHB51" s="7"/>
      <c r="SHC51" s="7"/>
      <c r="SHD51" s="7"/>
      <c r="SHE51" s="7"/>
      <c r="SHF51" s="7"/>
      <c r="SHG51" s="7"/>
      <c r="SHH51" s="7"/>
      <c r="SHI51" s="7"/>
      <c r="SHJ51" s="7"/>
      <c r="SHK51" s="7"/>
      <c r="SHL51" s="7"/>
      <c r="SHM51" s="7"/>
      <c r="SHN51" s="7"/>
      <c r="SHO51" s="7"/>
      <c r="SHP51" s="7"/>
      <c r="SHQ51" s="7"/>
      <c r="SHR51" s="7"/>
      <c r="SHS51" s="7"/>
      <c r="SHT51" s="7"/>
      <c r="SHU51" s="7"/>
      <c r="SHV51" s="7"/>
      <c r="SHW51" s="7"/>
      <c r="SHX51" s="7"/>
      <c r="SHY51" s="7"/>
      <c r="SHZ51" s="7"/>
      <c r="SIA51" s="7"/>
      <c r="SIB51" s="7"/>
      <c r="SIC51" s="7"/>
      <c r="SID51" s="7"/>
      <c r="SIE51" s="7"/>
      <c r="SIF51" s="7"/>
      <c r="SIG51" s="7"/>
      <c r="SIH51" s="7"/>
      <c r="SII51" s="7"/>
      <c r="SIJ51" s="7"/>
      <c r="SIK51" s="7"/>
      <c r="SIL51" s="7"/>
      <c r="SIM51" s="7"/>
      <c r="SIN51" s="7"/>
      <c r="SIO51" s="7"/>
      <c r="SIP51" s="7"/>
      <c r="SIQ51" s="7"/>
      <c r="SIR51" s="7"/>
      <c r="SIS51" s="7"/>
      <c r="SIT51" s="7"/>
      <c r="SIU51" s="7"/>
      <c r="SIV51" s="7"/>
      <c r="SIW51" s="7"/>
      <c r="SIX51" s="7"/>
      <c r="SIY51" s="7"/>
      <c r="SIZ51" s="7"/>
      <c r="SJA51" s="7"/>
      <c r="SJB51" s="7"/>
      <c r="SJC51" s="7"/>
      <c r="SJD51" s="7"/>
      <c r="SJE51" s="7"/>
      <c r="SJF51" s="7"/>
      <c r="SJG51" s="7"/>
      <c r="SJH51" s="7"/>
      <c r="SJI51" s="7"/>
      <c r="SJJ51" s="7"/>
      <c r="SJK51" s="7"/>
      <c r="SJL51" s="7"/>
      <c r="SJM51" s="7"/>
      <c r="SJN51" s="7"/>
      <c r="SJO51" s="7"/>
      <c r="SJP51" s="7"/>
      <c r="SJQ51" s="7"/>
      <c r="SJR51" s="7"/>
      <c r="SJS51" s="7"/>
      <c r="SJT51" s="7"/>
      <c r="SJU51" s="7"/>
      <c r="SJV51" s="7"/>
      <c r="SJW51" s="7"/>
      <c r="SJX51" s="7"/>
      <c r="SJY51" s="7"/>
      <c r="SJZ51" s="7"/>
      <c r="SKA51" s="7"/>
      <c r="SKB51" s="7"/>
      <c r="SKC51" s="7"/>
      <c r="SKD51" s="7"/>
      <c r="SKE51" s="7"/>
      <c r="SKF51" s="7"/>
      <c r="SKG51" s="7"/>
      <c r="SKH51" s="7"/>
      <c r="SKI51" s="7"/>
      <c r="SKJ51" s="7"/>
      <c r="SKK51" s="7"/>
      <c r="SKL51" s="7"/>
      <c r="SKM51" s="7"/>
      <c r="SKN51" s="7"/>
      <c r="SKO51" s="7"/>
      <c r="SKP51" s="7"/>
      <c r="SKQ51" s="7"/>
      <c r="SKR51" s="7"/>
      <c r="SKS51" s="7"/>
      <c r="SKT51" s="7"/>
      <c r="SKU51" s="7"/>
      <c r="SKV51" s="7"/>
      <c r="SKW51" s="7"/>
      <c r="SKX51" s="7"/>
      <c r="SKY51" s="7"/>
      <c r="SKZ51" s="7"/>
      <c r="SLA51" s="7"/>
      <c r="SLB51" s="7"/>
      <c r="SLC51" s="7"/>
      <c r="SLD51" s="7"/>
      <c r="SLE51" s="7"/>
      <c r="SLF51" s="7"/>
      <c r="SLG51" s="7"/>
      <c r="SLH51" s="7"/>
      <c r="SLI51" s="7"/>
      <c r="SLJ51" s="7"/>
      <c r="SLK51" s="7"/>
      <c r="SLL51" s="7"/>
      <c r="SLM51" s="7"/>
      <c r="SLN51" s="7"/>
      <c r="SLO51" s="7"/>
      <c r="SLP51" s="7"/>
      <c r="SLQ51" s="7"/>
      <c r="SLR51" s="7"/>
      <c r="SLS51" s="7"/>
      <c r="SLT51" s="7"/>
      <c r="SLU51" s="7"/>
      <c r="SLV51" s="7"/>
      <c r="SLW51" s="7"/>
      <c r="SLX51" s="7"/>
      <c r="SLY51" s="7"/>
      <c r="SLZ51" s="7"/>
      <c r="SMA51" s="7"/>
      <c r="SMB51" s="7"/>
      <c r="SMC51" s="7"/>
      <c r="SMD51" s="7"/>
      <c r="SME51" s="7"/>
      <c r="SMF51" s="7"/>
      <c r="SMG51" s="7"/>
      <c r="SMH51" s="7"/>
      <c r="SMI51" s="7"/>
      <c r="SMJ51" s="7"/>
      <c r="SMK51" s="7"/>
      <c r="SML51" s="7"/>
      <c r="SMM51" s="7"/>
      <c r="SMN51" s="7"/>
      <c r="SMO51" s="7"/>
      <c r="SMP51" s="7"/>
      <c r="SMQ51" s="7"/>
      <c r="SMR51" s="7"/>
      <c r="SMS51" s="7"/>
      <c r="SMT51" s="7"/>
      <c r="SMU51" s="7"/>
      <c r="SMV51" s="7"/>
      <c r="SMW51" s="7"/>
      <c r="SMX51" s="7"/>
      <c r="SMY51" s="7"/>
      <c r="SMZ51" s="7"/>
      <c r="SNA51" s="7"/>
      <c r="SNB51" s="7"/>
      <c r="SNC51" s="7"/>
      <c r="SND51" s="7"/>
      <c r="SNE51" s="7"/>
      <c r="SNF51" s="7"/>
      <c r="SNG51" s="7"/>
      <c r="SNH51" s="7"/>
      <c r="SNI51" s="7"/>
      <c r="SNJ51" s="7"/>
      <c r="SNK51" s="7"/>
      <c r="SNL51" s="7"/>
      <c r="SNM51" s="7"/>
      <c r="SNN51" s="7"/>
      <c r="SNO51" s="7"/>
      <c r="SNP51" s="7"/>
      <c r="SNQ51" s="7"/>
      <c r="SNR51" s="7"/>
      <c r="SNS51" s="7"/>
      <c r="SNT51" s="7"/>
      <c r="SNU51" s="7"/>
      <c r="SNV51" s="7"/>
      <c r="SNW51" s="7"/>
      <c r="SNX51" s="7"/>
      <c r="SNY51" s="7"/>
      <c r="SNZ51" s="7"/>
      <c r="SOA51" s="7"/>
      <c r="SOB51" s="7"/>
      <c r="SOC51" s="7"/>
      <c r="SOD51" s="7"/>
      <c r="SOE51" s="7"/>
      <c r="SOF51" s="7"/>
      <c r="SOG51" s="7"/>
      <c r="SOH51" s="7"/>
      <c r="SOI51" s="7"/>
      <c r="SOJ51" s="7"/>
      <c r="SOK51" s="7"/>
      <c r="SOL51" s="7"/>
      <c r="SOM51" s="7"/>
      <c r="SON51" s="7"/>
      <c r="SOO51" s="7"/>
      <c r="SOP51" s="7"/>
      <c r="SOQ51" s="7"/>
      <c r="SOR51" s="7"/>
      <c r="SOS51" s="7"/>
      <c r="SOT51" s="7"/>
      <c r="SOU51" s="7"/>
      <c r="SOV51" s="7"/>
      <c r="SOW51" s="7"/>
      <c r="SOX51" s="7"/>
      <c r="SOY51" s="7"/>
      <c r="SOZ51" s="7"/>
      <c r="SPA51" s="7"/>
      <c r="SPB51" s="7"/>
      <c r="SPC51" s="7"/>
      <c r="SPD51" s="7"/>
      <c r="SPE51" s="7"/>
      <c r="SPF51" s="7"/>
      <c r="SPG51" s="7"/>
      <c r="SPH51" s="7"/>
      <c r="SPI51" s="7"/>
      <c r="SPJ51" s="7"/>
      <c r="SPK51" s="7"/>
      <c r="SPL51" s="7"/>
      <c r="SPM51" s="7"/>
      <c r="SPN51" s="7"/>
      <c r="SPO51" s="7"/>
      <c r="SPP51" s="7"/>
      <c r="SPQ51" s="7"/>
      <c r="SPR51" s="7"/>
      <c r="SPS51" s="7"/>
      <c r="SPT51" s="7"/>
      <c r="SPU51" s="7"/>
      <c r="SPV51" s="7"/>
      <c r="SPW51" s="7"/>
      <c r="SPX51" s="7"/>
      <c r="SPY51" s="7"/>
      <c r="SPZ51" s="7"/>
      <c r="SQA51" s="7"/>
      <c r="SQB51" s="7"/>
      <c r="SQC51" s="7"/>
      <c r="SQD51" s="7"/>
      <c r="SQE51" s="7"/>
      <c r="SQF51" s="7"/>
      <c r="SQG51" s="7"/>
      <c r="SQH51" s="7"/>
      <c r="SQI51" s="7"/>
      <c r="SQJ51" s="7"/>
      <c r="SQK51" s="7"/>
      <c r="SQL51" s="7"/>
      <c r="SQM51" s="7"/>
      <c r="SQN51" s="7"/>
      <c r="SQO51" s="7"/>
      <c r="SQP51" s="7"/>
      <c r="SQQ51" s="7"/>
      <c r="SQR51" s="7"/>
      <c r="SQS51" s="7"/>
      <c r="SQT51" s="7"/>
      <c r="SQU51" s="7"/>
      <c r="SQV51" s="7"/>
      <c r="SQW51" s="7"/>
      <c r="SQX51" s="7"/>
      <c r="SQY51" s="7"/>
      <c r="SQZ51" s="7"/>
      <c r="SRA51" s="7"/>
      <c r="SRB51" s="7"/>
      <c r="SRC51" s="7"/>
      <c r="SRD51" s="7"/>
      <c r="SRE51" s="7"/>
      <c r="SRF51" s="7"/>
      <c r="SRG51" s="7"/>
      <c r="SRH51" s="7"/>
      <c r="SRI51" s="7"/>
      <c r="SRJ51" s="7"/>
      <c r="SRK51" s="7"/>
      <c r="SRL51" s="7"/>
      <c r="SRM51" s="7"/>
      <c r="SRN51" s="7"/>
      <c r="SRO51" s="7"/>
      <c r="SRP51" s="7"/>
      <c r="SRQ51" s="7"/>
      <c r="SRR51" s="7"/>
      <c r="SRS51" s="7"/>
      <c r="SRT51" s="7"/>
      <c r="SRU51" s="7"/>
      <c r="SRV51" s="7"/>
      <c r="SRW51" s="7"/>
      <c r="SRX51" s="7"/>
      <c r="SRY51" s="7"/>
      <c r="SRZ51" s="7"/>
      <c r="SSA51" s="7"/>
      <c r="SSB51" s="7"/>
      <c r="SSC51" s="7"/>
      <c r="SSD51" s="7"/>
      <c r="SSE51" s="7"/>
      <c r="SSF51" s="7"/>
      <c r="SSG51" s="7"/>
      <c r="SSH51" s="7"/>
      <c r="SSI51" s="7"/>
      <c r="SSJ51" s="7"/>
      <c r="SSK51" s="7"/>
      <c r="SSL51" s="7"/>
      <c r="SSM51" s="7"/>
      <c r="SSN51" s="7"/>
      <c r="SSO51" s="7"/>
      <c r="SSP51" s="7"/>
      <c r="SSQ51" s="7"/>
      <c r="SSR51" s="7"/>
      <c r="SSS51" s="7"/>
      <c r="SST51" s="7"/>
      <c r="SSU51" s="7"/>
      <c r="SSV51" s="7"/>
      <c r="SSW51" s="7"/>
      <c r="SSX51" s="7"/>
      <c r="SSY51" s="7"/>
      <c r="SSZ51" s="7"/>
      <c r="STA51" s="7"/>
      <c r="STB51" s="7"/>
      <c r="STC51" s="7"/>
      <c r="STD51" s="7"/>
      <c r="STE51" s="7"/>
      <c r="STF51" s="7"/>
      <c r="STG51" s="7"/>
      <c r="STH51" s="7"/>
      <c r="STI51" s="7"/>
      <c r="STJ51" s="7"/>
      <c r="STK51" s="7"/>
      <c r="STL51" s="7"/>
      <c r="STM51" s="7"/>
      <c r="STN51" s="7"/>
      <c r="STO51" s="7"/>
      <c r="STP51" s="7"/>
      <c r="STQ51" s="7"/>
      <c r="STR51" s="7"/>
      <c r="STS51" s="7"/>
      <c r="STT51" s="7"/>
      <c r="STU51" s="7"/>
      <c r="STV51" s="7"/>
      <c r="STW51" s="7"/>
      <c r="STX51" s="7"/>
      <c r="STY51" s="7"/>
      <c r="STZ51" s="7"/>
      <c r="SUA51" s="7"/>
      <c r="SUB51" s="7"/>
      <c r="SUC51" s="7"/>
      <c r="SUD51" s="7"/>
      <c r="SUE51" s="7"/>
      <c r="SUF51" s="7"/>
      <c r="SUG51" s="7"/>
      <c r="SUH51" s="7"/>
      <c r="SUI51" s="7"/>
      <c r="SUJ51" s="7"/>
      <c r="SUK51" s="7"/>
      <c r="SUL51" s="7"/>
      <c r="SUM51" s="7"/>
      <c r="SUN51" s="7"/>
      <c r="SUO51" s="7"/>
      <c r="SUP51" s="7"/>
      <c r="SUQ51" s="7"/>
      <c r="SUR51" s="7"/>
      <c r="SUS51" s="7"/>
      <c r="SUT51" s="7"/>
      <c r="SUU51" s="7"/>
      <c r="SUV51" s="7"/>
      <c r="SUW51" s="7"/>
      <c r="SUX51" s="7"/>
      <c r="SUY51" s="7"/>
      <c r="SUZ51" s="7"/>
      <c r="SVA51" s="7"/>
      <c r="SVB51" s="7"/>
      <c r="SVC51" s="7"/>
      <c r="SVD51" s="7"/>
      <c r="SVE51" s="7"/>
      <c r="SVF51" s="7"/>
      <c r="SVG51" s="7"/>
      <c r="SVH51" s="7"/>
      <c r="SVI51" s="7"/>
      <c r="SVJ51" s="7"/>
      <c r="SVK51" s="7"/>
      <c r="SVL51" s="7"/>
      <c r="SVM51" s="7"/>
      <c r="SVN51" s="7"/>
      <c r="SVO51" s="7"/>
      <c r="SVP51" s="7"/>
      <c r="SVQ51" s="7"/>
      <c r="SVR51" s="7"/>
      <c r="SVS51" s="7"/>
      <c r="SVT51" s="7"/>
      <c r="SVU51" s="7"/>
      <c r="SVV51" s="7"/>
      <c r="SVW51" s="7"/>
      <c r="SVX51" s="7"/>
      <c r="SVY51" s="7"/>
      <c r="SVZ51" s="7"/>
      <c r="SWA51" s="7"/>
      <c r="SWB51" s="7"/>
      <c r="SWC51" s="7"/>
      <c r="SWD51" s="7"/>
      <c r="SWE51" s="7"/>
      <c r="SWF51" s="7"/>
      <c r="SWG51" s="7"/>
      <c r="SWH51" s="7"/>
      <c r="SWI51" s="7"/>
      <c r="SWJ51" s="7"/>
      <c r="SWK51" s="7"/>
      <c r="SWL51" s="7"/>
      <c r="SWM51" s="7"/>
      <c r="SWN51" s="7"/>
      <c r="SWO51" s="7"/>
      <c r="SWP51" s="7"/>
      <c r="SWQ51" s="7"/>
      <c r="SWR51" s="7"/>
      <c r="SWS51" s="7"/>
      <c r="SWT51" s="7"/>
      <c r="SWU51" s="7"/>
      <c r="SWV51" s="7"/>
      <c r="SWW51" s="7"/>
      <c r="SWX51" s="7"/>
      <c r="SWY51" s="7"/>
      <c r="SWZ51" s="7"/>
      <c r="SXA51" s="7"/>
      <c r="SXB51" s="7"/>
      <c r="SXC51" s="7"/>
      <c r="SXD51" s="7"/>
      <c r="SXE51" s="7"/>
      <c r="SXF51" s="7"/>
      <c r="SXG51" s="7"/>
      <c r="SXH51" s="7"/>
      <c r="SXI51" s="7"/>
      <c r="SXJ51" s="7"/>
      <c r="SXK51" s="7"/>
      <c r="SXL51" s="7"/>
      <c r="SXM51" s="7"/>
      <c r="SXN51" s="7"/>
      <c r="SXO51" s="7"/>
      <c r="SXP51" s="7"/>
      <c r="SXQ51" s="7"/>
      <c r="SXR51" s="7"/>
      <c r="SXS51" s="7"/>
      <c r="SXT51" s="7"/>
      <c r="SXU51" s="7"/>
      <c r="SXV51" s="7"/>
      <c r="SXW51" s="7"/>
      <c r="SXX51" s="7"/>
      <c r="SXY51" s="7"/>
      <c r="SXZ51" s="7"/>
      <c r="SYA51" s="7"/>
      <c r="SYB51" s="7"/>
      <c r="SYC51" s="7"/>
      <c r="SYD51" s="7"/>
      <c r="SYE51" s="7"/>
      <c r="SYF51" s="7"/>
      <c r="SYG51" s="7"/>
      <c r="SYH51" s="7"/>
      <c r="SYI51" s="7"/>
      <c r="SYJ51" s="7"/>
      <c r="SYK51" s="7"/>
      <c r="SYL51" s="7"/>
      <c r="SYM51" s="7"/>
      <c r="SYN51" s="7"/>
      <c r="SYO51" s="7"/>
      <c r="SYP51" s="7"/>
      <c r="SYQ51" s="7"/>
      <c r="SYR51" s="7"/>
      <c r="SYS51" s="7"/>
      <c r="SYT51" s="7"/>
      <c r="SYU51" s="7"/>
      <c r="SYV51" s="7"/>
      <c r="SYW51" s="7"/>
      <c r="SYX51" s="7"/>
      <c r="SYY51" s="7"/>
      <c r="SYZ51" s="7"/>
      <c r="SZA51" s="7"/>
      <c r="SZB51" s="7"/>
      <c r="SZC51" s="7"/>
      <c r="SZD51" s="7"/>
      <c r="SZE51" s="7"/>
      <c r="SZF51" s="7"/>
      <c r="SZG51" s="7"/>
      <c r="SZH51" s="7"/>
      <c r="SZI51" s="7"/>
      <c r="SZJ51" s="7"/>
      <c r="SZK51" s="7"/>
      <c r="SZL51" s="7"/>
      <c r="SZM51" s="7"/>
      <c r="SZN51" s="7"/>
      <c r="SZO51" s="7"/>
      <c r="SZP51" s="7"/>
      <c r="SZQ51" s="7"/>
      <c r="SZR51" s="7"/>
      <c r="SZS51" s="7"/>
      <c r="SZT51" s="7"/>
      <c r="SZU51" s="7"/>
      <c r="SZV51" s="7"/>
      <c r="SZW51" s="7"/>
      <c r="SZX51" s="7"/>
      <c r="SZY51" s="7"/>
      <c r="SZZ51" s="7"/>
      <c r="TAA51" s="7"/>
      <c r="TAB51" s="7"/>
      <c r="TAC51" s="7"/>
      <c r="TAD51" s="7"/>
      <c r="TAE51" s="7"/>
      <c r="TAF51" s="7"/>
      <c r="TAG51" s="7"/>
      <c r="TAH51" s="7"/>
      <c r="TAI51" s="7"/>
      <c r="TAJ51" s="7"/>
      <c r="TAK51" s="7"/>
      <c r="TAL51" s="7"/>
      <c r="TAM51" s="7"/>
      <c r="TAN51" s="7"/>
      <c r="TAO51" s="7"/>
      <c r="TAP51" s="7"/>
      <c r="TAQ51" s="7"/>
      <c r="TAR51" s="7"/>
      <c r="TAS51" s="7"/>
      <c r="TAT51" s="7"/>
      <c r="TAU51" s="7"/>
      <c r="TAV51" s="7"/>
      <c r="TAW51" s="7"/>
      <c r="TAX51" s="7"/>
      <c r="TAY51" s="7"/>
      <c r="TAZ51" s="7"/>
      <c r="TBA51" s="7"/>
      <c r="TBB51" s="7"/>
      <c r="TBC51" s="7"/>
      <c r="TBD51" s="7"/>
      <c r="TBE51" s="7"/>
      <c r="TBF51" s="7"/>
      <c r="TBG51" s="7"/>
      <c r="TBH51" s="7"/>
      <c r="TBI51" s="7"/>
      <c r="TBJ51" s="7"/>
      <c r="TBK51" s="7"/>
      <c r="TBL51" s="7"/>
      <c r="TBM51" s="7"/>
      <c r="TBN51" s="7"/>
      <c r="TBO51" s="7"/>
      <c r="TBP51" s="7"/>
      <c r="TBQ51" s="7"/>
      <c r="TBR51" s="7"/>
      <c r="TBS51" s="7"/>
      <c r="TBT51" s="7"/>
      <c r="TBU51" s="7"/>
      <c r="TBV51" s="7"/>
      <c r="TBW51" s="7"/>
      <c r="TBX51" s="7"/>
      <c r="TBY51" s="7"/>
      <c r="TBZ51" s="7"/>
      <c r="TCA51" s="7"/>
      <c r="TCB51" s="7"/>
      <c r="TCC51" s="7"/>
      <c r="TCD51" s="7"/>
      <c r="TCE51" s="7"/>
      <c r="TCF51" s="7"/>
      <c r="TCG51" s="7"/>
      <c r="TCH51" s="7"/>
      <c r="TCI51" s="7"/>
      <c r="TCJ51" s="7"/>
      <c r="TCK51" s="7"/>
      <c r="TCL51" s="7"/>
      <c r="TCM51" s="7"/>
      <c r="TCN51" s="7"/>
      <c r="TCO51" s="7"/>
      <c r="TCP51" s="7"/>
      <c r="TCQ51" s="7"/>
      <c r="TCR51" s="7"/>
      <c r="TCS51" s="7"/>
      <c r="TCT51" s="7"/>
      <c r="TCU51" s="7"/>
      <c r="TCV51" s="7"/>
      <c r="TCW51" s="7"/>
      <c r="TCX51" s="7"/>
      <c r="TCY51" s="7"/>
      <c r="TCZ51" s="7"/>
      <c r="TDA51" s="7"/>
      <c r="TDB51" s="7"/>
      <c r="TDC51" s="7"/>
      <c r="TDD51" s="7"/>
      <c r="TDE51" s="7"/>
      <c r="TDF51" s="7"/>
      <c r="TDG51" s="7"/>
      <c r="TDH51" s="7"/>
      <c r="TDI51" s="7"/>
      <c r="TDJ51" s="7"/>
      <c r="TDK51" s="7"/>
      <c r="TDL51" s="7"/>
      <c r="TDM51" s="7"/>
      <c r="TDN51" s="7"/>
      <c r="TDO51" s="7"/>
      <c r="TDP51" s="7"/>
      <c r="TDQ51" s="7"/>
      <c r="TDR51" s="7"/>
      <c r="TDS51" s="7"/>
      <c r="TDT51" s="7"/>
      <c r="TDU51" s="7"/>
      <c r="TDV51" s="7"/>
      <c r="TDW51" s="7"/>
      <c r="TDX51" s="7"/>
      <c r="TDY51" s="7"/>
      <c r="TDZ51" s="7"/>
      <c r="TEA51" s="7"/>
      <c r="TEB51" s="7"/>
      <c r="TEC51" s="7"/>
      <c r="TED51" s="7"/>
      <c r="TEE51" s="7"/>
      <c r="TEF51" s="7"/>
      <c r="TEG51" s="7"/>
      <c r="TEH51" s="7"/>
      <c r="TEI51" s="7"/>
      <c r="TEJ51" s="7"/>
      <c r="TEK51" s="7"/>
      <c r="TEL51" s="7"/>
      <c r="TEM51" s="7"/>
      <c r="TEN51" s="7"/>
      <c r="TEO51" s="7"/>
      <c r="TEP51" s="7"/>
      <c r="TEQ51" s="7"/>
      <c r="TER51" s="7"/>
      <c r="TES51" s="7"/>
      <c r="TET51" s="7"/>
      <c r="TEU51" s="7"/>
      <c r="TEV51" s="7"/>
      <c r="TEW51" s="7"/>
      <c r="TEX51" s="7"/>
      <c r="TEY51" s="7"/>
      <c r="TEZ51" s="7"/>
      <c r="TFA51" s="7"/>
      <c r="TFB51" s="7"/>
      <c r="TFC51" s="7"/>
      <c r="TFD51" s="7"/>
      <c r="TFE51" s="7"/>
      <c r="TFF51" s="7"/>
      <c r="TFG51" s="7"/>
      <c r="TFH51" s="7"/>
      <c r="TFI51" s="7"/>
      <c r="TFJ51" s="7"/>
      <c r="TFK51" s="7"/>
      <c r="TFL51" s="7"/>
      <c r="TFM51" s="7"/>
      <c r="TFN51" s="7"/>
      <c r="TFO51" s="7"/>
      <c r="TFP51" s="7"/>
      <c r="TFQ51" s="7"/>
      <c r="TFR51" s="7"/>
      <c r="TFS51" s="7"/>
      <c r="TFT51" s="7"/>
      <c r="TFU51" s="7"/>
      <c r="TFV51" s="7"/>
      <c r="TFW51" s="7"/>
      <c r="TFX51" s="7"/>
      <c r="TFY51" s="7"/>
      <c r="TFZ51" s="7"/>
      <c r="TGA51" s="7"/>
      <c r="TGB51" s="7"/>
      <c r="TGC51" s="7"/>
      <c r="TGD51" s="7"/>
      <c r="TGE51" s="7"/>
      <c r="TGF51" s="7"/>
      <c r="TGG51" s="7"/>
      <c r="TGH51" s="7"/>
      <c r="TGI51" s="7"/>
      <c r="TGJ51" s="7"/>
      <c r="TGK51" s="7"/>
      <c r="TGL51" s="7"/>
      <c r="TGM51" s="7"/>
      <c r="TGN51" s="7"/>
      <c r="TGO51" s="7"/>
      <c r="TGP51" s="7"/>
      <c r="TGQ51" s="7"/>
      <c r="TGR51" s="7"/>
      <c r="TGS51" s="7"/>
      <c r="TGT51" s="7"/>
      <c r="TGU51" s="7"/>
      <c r="TGV51" s="7"/>
      <c r="TGW51" s="7"/>
      <c r="TGX51" s="7"/>
      <c r="TGY51" s="7"/>
      <c r="TGZ51" s="7"/>
      <c r="THA51" s="7"/>
      <c r="THB51" s="7"/>
      <c r="THC51" s="7"/>
      <c r="THD51" s="7"/>
      <c r="THE51" s="7"/>
      <c r="THF51" s="7"/>
      <c r="THG51" s="7"/>
      <c r="THH51" s="7"/>
      <c r="THI51" s="7"/>
      <c r="THJ51" s="7"/>
      <c r="THK51" s="7"/>
      <c r="THL51" s="7"/>
      <c r="THM51" s="7"/>
      <c r="THN51" s="7"/>
      <c r="THO51" s="7"/>
      <c r="THP51" s="7"/>
      <c r="THQ51" s="7"/>
      <c r="THR51" s="7"/>
      <c r="THS51" s="7"/>
      <c r="THT51" s="7"/>
      <c r="THU51" s="7"/>
      <c r="THV51" s="7"/>
      <c r="THW51" s="7"/>
      <c r="THX51" s="7"/>
      <c r="THY51" s="7"/>
      <c r="THZ51" s="7"/>
      <c r="TIA51" s="7"/>
      <c r="TIB51" s="7"/>
      <c r="TIC51" s="7"/>
      <c r="TID51" s="7"/>
      <c r="TIE51" s="7"/>
      <c r="TIF51" s="7"/>
      <c r="TIG51" s="7"/>
      <c r="TIH51" s="7"/>
      <c r="TII51" s="7"/>
      <c r="TIJ51" s="7"/>
      <c r="TIK51" s="7"/>
      <c r="TIL51" s="7"/>
      <c r="TIM51" s="7"/>
      <c r="TIN51" s="7"/>
      <c r="TIO51" s="7"/>
      <c r="TIP51" s="7"/>
      <c r="TIQ51" s="7"/>
      <c r="TIR51" s="7"/>
      <c r="TIS51" s="7"/>
      <c r="TIT51" s="7"/>
      <c r="TIU51" s="7"/>
      <c r="TIV51" s="7"/>
      <c r="TIW51" s="7"/>
      <c r="TIX51" s="7"/>
      <c r="TIY51" s="7"/>
      <c r="TIZ51" s="7"/>
      <c r="TJA51" s="7"/>
      <c r="TJB51" s="7"/>
      <c r="TJC51" s="7"/>
      <c r="TJD51" s="7"/>
      <c r="TJE51" s="7"/>
      <c r="TJF51" s="7"/>
      <c r="TJG51" s="7"/>
      <c r="TJH51" s="7"/>
      <c r="TJI51" s="7"/>
      <c r="TJJ51" s="7"/>
      <c r="TJK51" s="7"/>
      <c r="TJL51" s="7"/>
      <c r="TJM51" s="7"/>
      <c r="TJN51" s="7"/>
      <c r="TJO51" s="7"/>
      <c r="TJP51" s="7"/>
      <c r="TJQ51" s="7"/>
      <c r="TJR51" s="7"/>
      <c r="TJS51" s="7"/>
      <c r="TJT51" s="7"/>
      <c r="TJU51" s="7"/>
      <c r="TJV51" s="7"/>
      <c r="TJW51" s="7"/>
      <c r="TJX51" s="7"/>
      <c r="TJY51" s="7"/>
      <c r="TJZ51" s="7"/>
      <c r="TKA51" s="7"/>
      <c r="TKB51" s="7"/>
      <c r="TKC51" s="7"/>
      <c r="TKD51" s="7"/>
      <c r="TKE51" s="7"/>
      <c r="TKF51" s="7"/>
      <c r="TKG51" s="7"/>
      <c r="TKH51" s="7"/>
      <c r="TKI51" s="7"/>
      <c r="TKJ51" s="7"/>
      <c r="TKK51" s="7"/>
      <c r="TKL51" s="7"/>
      <c r="TKM51" s="7"/>
      <c r="TKN51" s="7"/>
      <c r="TKO51" s="7"/>
      <c r="TKP51" s="7"/>
      <c r="TKQ51" s="7"/>
      <c r="TKR51" s="7"/>
      <c r="TKS51" s="7"/>
      <c r="TKT51" s="7"/>
      <c r="TKU51" s="7"/>
      <c r="TKV51" s="7"/>
      <c r="TKW51" s="7"/>
      <c r="TKX51" s="7"/>
      <c r="TKY51" s="7"/>
      <c r="TKZ51" s="7"/>
      <c r="TLA51" s="7"/>
      <c r="TLB51" s="7"/>
      <c r="TLC51" s="7"/>
      <c r="TLD51" s="7"/>
      <c r="TLE51" s="7"/>
      <c r="TLF51" s="7"/>
      <c r="TLG51" s="7"/>
      <c r="TLH51" s="7"/>
      <c r="TLI51" s="7"/>
      <c r="TLJ51" s="7"/>
      <c r="TLK51" s="7"/>
      <c r="TLL51" s="7"/>
      <c r="TLM51" s="7"/>
      <c r="TLN51" s="7"/>
      <c r="TLO51" s="7"/>
      <c r="TLP51" s="7"/>
      <c r="TLQ51" s="7"/>
      <c r="TLR51" s="7"/>
      <c r="TLS51" s="7"/>
      <c r="TLT51" s="7"/>
      <c r="TLU51" s="7"/>
      <c r="TLV51" s="7"/>
      <c r="TLW51" s="7"/>
      <c r="TLX51" s="7"/>
      <c r="TLY51" s="7"/>
      <c r="TLZ51" s="7"/>
      <c r="TMA51" s="7"/>
      <c r="TMB51" s="7"/>
      <c r="TMC51" s="7"/>
      <c r="TMD51" s="7"/>
      <c r="TME51" s="7"/>
      <c r="TMF51" s="7"/>
      <c r="TMG51" s="7"/>
      <c r="TMH51" s="7"/>
      <c r="TMI51" s="7"/>
      <c r="TMJ51" s="7"/>
      <c r="TMK51" s="7"/>
      <c r="TML51" s="7"/>
      <c r="TMM51" s="7"/>
      <c r="TMN51" s="7"/>
      <c r="TMO51" s="7"/>
      <c r="TMP51" s="7"/>
      <c r="TMQ51" s="7"/>
      <c r="TMR51" s="7"/>
      <c r="TMS51" s="7"/>
      <c r="TMT51" s="7"/>
      <c r="TMU51" s="7"/>
      <c r="TMV51" s="7"/>
      <c r="TMW51" s="7"/>
      <c r="TMX51" s="7"/>
      <c r="TMY51" s="7"/>
      <c r="TMZ51" s="7"/>
      <c r="TNA51" s="7"/>
      <c r="TNB51" s="7"/>
      <c r="TNC51" s="7"/>
      <c r="TND51" s="7"/>
      <c r="TNE51" s="7"/>
      <c r="TNF51" s="7"/>
      <c r="TNG51" s="7"/>
      <c r="TNH51" s="7"/>
      <c r="TNI51" s="7"/>
      <c r="TNJ51" s="7"/>
      <c r="TNK51" s="7"/>
      <c r="TNL51" s="7"/>
      <c r="TNM51" s="7"/>
      <c r="TNN51" s="7"/>
      <c r="TNO51" s="7"/>
      <c r="TNP51" s="7"/>
      <c r="TNQ51" s="7"/>
      <c r="TNR51" s="7"/>
      <c r="TNS51" s="7"/>
      <c r="TNT51" s="7"/>
      <c r="TNU51" s="7"/>
      <c r="TNV51" s="7"/>
      <c r="TNW51" s="7"/>
      <c r="TNX51" s="7"/>
      <c r="TNY51" s="7"/>
      <c r="TNZ51" s="7"/>
      <c r="TOA51" s="7"/>
      <c r="TOB51" s="7"/>
      <c r="TOC51" s="7"/>
      <c r="TOD51" s="7"/>
      <c r="TOE51" s="7"/>
      <c r="TOF51" s="7"/>
      <c r="TOG51" s="7"/>
      <c r="TOH51" s="7"/>
      <c r="TOI51" s="7"/>
      <c r="TOJ51" s="7"/>
      <c r="TOK51" s="7"/>
      <c r="TOL51" s="7"/>
      <c r="TOM51" s="7"/>
      <c r="TON51" s="7"/>
      <c r="TOO51" s="7"/>
      <c r="TOP51" s="7"/>
      <c r="TOQ51" s="7"/>
      <c r="TOR51" s="7"/>
      <c r="TOS51" s="7"/>
      <c r="TOT51" s="7"/>
      <c r="TOU51" s="7"/>
      <c r="TOV51" s="7"/>
      <c r="TOW51" s="7"/>
      <c r="TOX51" s="7"/>
      <c r="TOY51" s="7"/>
      <c r="TOZ51" s="7"/>
      <c r="TPA51" s="7"/>
      <c r="TPB51" s="7"/>
      <c r="TPC51" s="7"/>
      <c r="TPD51" s="7"/>
      <c r="TPE51" s="7"/>
      <c r="TPF51" s="7"/>
      <c r="TPG51" s="7"/>
      <c r="TPH51" s="7"/>
      <c r="TPI51" s="7"/>
      <c r="TPJ51" s="7"/>
      <c r="TPK51" s="7"/>
      <c r="TPL51" s="7"/>
      <c r="TPM51" s="7"/>
      <c r="TPN51" s="7"/>
      <c r="TPO51" s="7"/>
      <c r="TPP51" s="7"/>
      <c r="TPQ51" s="7"/>
      <c r="TPR51" s="7"/>
      <c r="TPS51" s="7"/>
      <c r="TPT51" s="7"/>
      <c r="TPU51" s="7"/>
      <c r="TPV51" s="7"/>
      <c r="TPW51" s="7"/>
      <c r="TPX51" s="7"/>
      <c r="TPY51" s="7"/>
      <c r="TPZ51" s="7"/>
      <c r="TQA51" s="7"/>
      <c r="TQB51" s="7"/>
      <c r="TQC51" s="7"/>
      <c r="TQD51" s="7"/>
      <c r="TQE51" s="7"/>
      <c r="TQF51" s="7"/>
      <c r="TQG51" s="7"/>
      <c r="TQH51" s="7"/>
      <c r="TQI51" s="7"/>
      <c r="TQJ51" s="7"/>
      <c r="TQK51" s="7"/>
      <c r="TQL51" s="7"/>
      <c r="TQM51" s="7"/>
      <c r="TQN51" s="7"/>
      <c r="TQO51" s="7"/>
      <c r="TQP51" s="7"/>
      <c r="TQQ51" s="7"/>
      <c r="TQR51" s="7"/>
      <c r="TQS51" s="7"/>
      <c r="TQT51" s="7"/>
      <c r="TQU51" s="7"/>
      <c r="TQV51" s="7"/>
      <c r="TQW51" s="7"/>
      <c r="TQX51" s="7"/>
      <c r="TQY51" s="7"/>
      <c r="TQZ51" s="7"/>
      <c r="TRA51" s="7"/>
      <c r="TRB51" s="7"/>
      <c r="TRC51" s="7"/>
      <c r="TRD51" s="7"/>
      <c r="TRE51" s="7"/>
      <c r="TRF51" s="7"/>
      <c r="TRG51" s="7"/>
      <c r="TRH51" s="7"/>
      <c r="TRI51" s="7"/>
      <c r="TRJ51" s="7"/>
      <c r="TRK51" s="7"/>
      <c r="TRL51" s="7"/>
      <c r="TRM51" s="7"/>
      <c r="TRN51" s="7"/>
      <c r="TRO51" s="7"/>
      <c r="TRP51" s="7"/>
      <c r="TRQ51" s="7"/>
      <c r="TRR51" s="7"/>
      <c r="TRS51" s="7"/>
      <c r="TRT51" s="7"/>
      <c r="TRU51" s="7"/>
      <c r="TRV51" s="7"/>
      <c r="TRW51" s="7"/>
      <c r="TRX51" s="7"/>
      <c r="TRY51" s="7"/>
      <c r="TRZ51" s="7"/>
      <c r="TSA51" s="7"/>
      <c r="TSB51" s="7"/>
      <c r="TSC51" s="7"/>
      <c r="TSD51" s="7"/>
      <c r="TSE51" s="7"/>
      <c r="TSF51" s="7"/>
      <c r="TSG51" s="7"/>
      <c r="TSH51" s="7"/>
      <c r="TSI51" s="7"/>
      <c r="TSJ51" s="7"/>
      <c r="TSK51" s="7"/>
      <c r="TSL51" s="7"/>
      <c r="TSM51" s="7"/>
      <c r="TSN51" s="7"/>
      <c r="TSO51" s="7"/>
      <c r="TSP51" s="7"/>
      <c r="TSQ51" s="7"/>
      <c r="TSR51" s="7"/>
      <c r="TSS51" s="7"/>
      <c r="TST51" s="7"/>
      <c r="TSU51" s="7"/>
      <c r="TSV51" s="7"/>
      <c r="TSW51" s="7"/>
      <c r="TSX51" s="7"/>
      <c r="TSY51" s="7"/>
      <c r="TSZ51" s="7"/>
      <c r="TTA51" s="7"/>
      <c r="TTB51" s="7"/>
      <c r="TTC51" s="7"/>
      <c r="TTD51" s="7"/>
      <c r="TTE51" s="7"/>
      <c r="TTF51" s="7"/>
      <c r="TTG51" s="7"/>
      <c r="TTH51" s="7"/>
      <c r="TTI51" s="7"/>
      <c r="TTJ51" s="7"/>
      <c r="TTK51" s="7"/>
      <c r="TTL51" s="7"/>
      <c r="TTM51" s="7"/>
      <c r="TTN51" s="7"/>
      <c r="TTO51" s="7"/>
      <c r="TTP51" s="7"/>
      <c r="TTQ51" s="7"/>
      <c r="TTR51" s="7"/>
      <c r="TTS51" s="7"/>
      <c r="TTT51" s="7"/>
      <c r="TTU51" s="7"/>
      <c r="TTV51" s="7"/>
      <c r="TTW51" s="7"/>
      <c r="TTX51" s="7"/>
      <c r="TTY51" s="7"/>
      <c r="TTZ51" s="7"/>
      <c r="TUA51" s="7"/>
      <c r="TUB51" s="7"/>
      <c r="TUC51" s="7"/>
      <c r="TUD51" s="7"/>
      <c r="TUE51" s="7"/>
      <c r="TUF51" s="7"/>
      <c r="TUG51" s="7"/>
      <c r="TUH51" s="7"/>
      <c r="TUI51" s="7"/>
      <c r="TUJ51" s="7"/>
      <c r="TUK51" s="7"/>
      <c r="TUL51" s="7"/>
      <c r="TUM51" s="7"/>
      <c r="TUN51" s="7"/>
      <c r="TUO51" s="7"/>
      <c r="TUP51" s="7"/>
      <c r="TUQ51" s="7"/>
      <c r="TUR51" s="7"/>
      <c r="TUS51" s="7"/>
      <c r="TUT51" s="7"/>
      <c r="TUU51" s="7"/>
      <c r="TUV51" s="7"/>
      <c r="TUW51" s="7"/>
      <c r="TUX51" s="7"/>
      <c r="TUY51" s="7"/>
      <c r="TUZ51" s="7"/>
      <c r="TVA51" s="7"/>
      <c r="TVB51" s="7"/>
      <c r="TVC51" s="7"/>
      <c r="TVD51" s="7"/>
      <c r="TVE51" s="7"/>
      <c r="TVF51" s="7"/>
      <c r="TVG51" s="7"/>
      <c r="TVH51" s="7"/>
      <c r="TVI51" s="7"/>
      <c r="TVJ51" s="7"/>
      <c r="TVK51" s="7"/>
      <c r="TVL51" s="7"/>
      <c r="TVM51" s="7"/>
      <c r="TVN51" s="7"/>
      <c r="TVO51" s="7"/>
      <c r="TVP51" s="7"/>
      <c r="TVQ51" s="7"/>
      <c r="TVR51" s="7"/>
      <c r="TVS51" s="7"/>
      <c r="TVT51" s="7"/>
      <c r="TVU51" s="7"/>
      <c r="TVV51" s="7"/>
      <c r="TVW51" s="7"/>
      <c r="TVX51" s="7"/>
      <c r="TVY51" s="7"/>
      <c r="TVZ51" s="7"/>
      <c r="TWA51" s="7"/>
      <c r="TWB51" s="7"/>
      <c r="TWC51" s="7"/>
      <c r="TWD51" s="7"/>
      <c r="TWE51" s="7"/>
      <c r="TWF51" s="7"/>
      <c r="TWG51" s="7"/>
      <c r="TWH51" s="7"/>
      <c r="TWI51" s="7"/>
      <c r="TWJ51" s="7"/>
      <c r="TWK51" s="7"/>
      <c r="TWL51" s="7"/>
      <c r="TWM51" s="7"/>
      <c r="TWN51" s="7"/>
      <c r="TWO51" s="7"/>
      <c r="TWP51" s="7"/>
      <c r="TWQ51" s="7"/>
      <c r="TWR51" s="7"/>
      <c r="TWS51" s="7"/>
      <c r="TWT51" s="7"/>
      <c r="TWU51" s="7"/>
      <c r="TWV51" s="7"/>
      <c r="TWW51" s="7"/>
      <c r="TWX51" s="7"/>
      <c r="TWY51" s="7"/>
      <c r="TWZ51" s="7"/>
      <c r="TXA51" s="7"/>
      <c r="TXB51" s="7"/>
      <c r="TXC51" s="7"/>
      <c r="TXD51" s="7"/>
      <c r="TXE51" s="7"/>
      <c r="TXF51" s="7"/>
      <c r="TXG51" s="7"/>
      <c r="TXH51" s="7"/>
      <c r="TXI51" s="7"/>
      <c r="TXJ51" s="7"/>
      <c r="TXK51" s="7"/>
      <c r="TXL51" s="7"/>
      <c r="TXM51" s="7"/>
      <c r="TXN51" s="7"/>
      <c r="TXO51" s="7"/>
      <c r="TXP51" s="7"/>
      <c r="TXQ51" s="7"/>
      <c r="TXR51" s="7"/>
      <c r="TXS51" s="7"/>
      <c r="TXT51" s="7"/>
      <c r="TXU51" s="7"/>
      <c r="TXV51" s="7"/>
      <c r="TXW51" s="7"/>
      <c r="TXX51" s="7"/>
      <c r="TXY51" s="7"/>
      <c r="TXZ51" s="7"/>
      <c r="TYA51" s="7"/>
      <c r="TYB51" s="7"/>
      <c r="TYC51" s="7"/>
      <c r="TYD51" s="7"/>
      <c r="TYE51" s="7"/>
      <c r="TYF51" s="7"/>
      <c r="TYG51" s="7"/>
      <c r="TYH51" s="7"/>
      <c r="TYI51" s="7"/>
      <c r="TYJ51" s="7"/>
      <c r="TYK51" s="7"/>
      <c r="TYL51" s="7"/>
      <c r="TYM51" s="7"/>
      <c r="TYN51" s="7"/>
      <c r="TYO51" s="7"/>
      <c r="TYP51" s="7"/>
      <c r="TYQ51" s="7"/>
      <c r="TYR51" s="7"/>
      <c r="TYS51" s="7"/>
      <c r="TYT51" s="7"/>
      <c r="TYU51" s="7"/>
      <c r="TYV51" s="7"/>
      <c r="TYW51" s="7"/>
      <c r="TYX51" s="7"/>
      <c r="TYY51" s="7"/>
      <c r="TYZ51" s="7"/>
      <c r="TZA51" s="7"/>
      <c r="TZB51" s="7"/>
      <c r="TZC51" s="7"/>
      <c r="TZD51" s="7"/>
      <c r="TZE51" s="7"/>
      <c r="TZF51" s="7"/>
      <c r="TZG51" s="7"/>
      <c r="TZH51" s="7"/>
      <c r="TZI51" s="7"/>
      <c r="TZJ51" s="7"/>
      <c r="TZK51" s="7"/>
      <c r="TZL51" s="7"/>
      <c r="TZM51" s="7"/>
      <c r="TZN51" s="7"/>
      <c r="TZO51" s="7"/>
      <c r="TZP51" s="7"/>
      <c r="TZQ51" s="7"/>
      <c r="TZR51" s="7"/>
      <c r="TZS51" s="7"/>
      <c r="TZT51" s="7"/>
      <c r="TZU51" s="7"/>
      <c r="TZV51" s="7"/>
      <c r="TZW51" s="7"/>
      <c r="TZX51" s="7"/>
      <c r="TZY51" s="7"/>
      <c r="TZZ51" s="7"/>
      <c r="UAA51" s="7"/>
      <c r="UAB51" s="7"/>
      <c r="UAC51" s="7"/>
      <c r="UAD51" s="7"/>
      <c r="UAE51" s="7"/>
      <c r="UAF51" s="7"/>
      <c r="UAG51" s="7"/>
      <c r="UAH51" s="7"/>
      <c r="UAI51" s="7"/>
      <c r="UAJ51" s="7"/>
      <c r="UAK51" s="7"/>
      <c r="UAL51" s="7"/>
      <c r="UAM51" s="7"/>
      <c r="UAN51" s="7"/>
      <c r="UAO51" s="7"/>
      <c r="UAP51" s="7"/>
      <c r="UAQ51" s="7"/>
      <c r="UAR51" s="7"/>
      <c r="UAS51" s="7"/>
      <c r="UAT51" s="7"/>
      <c r="UAU51" s="7"/>
      <c r="UAV51" s="7"/>
      <c r="UAW51" s="7"/>
      <c r="UAX51" s="7"/>
      <c r="UAY51" s="7"/>
      <c r="UAZ51" s="7"/>
      <c r="UBA51" s="7"/>
      <c r="UBB51" s="7"/>
      <c r="UBC51" s="7"/>
      <c r="UBD51" s="7"/>
      <c r="UBE51" s="7"/>
      <c r="UBF51" s="7"/>
      <c r="UBG51" s="7"/>
      <c r="UBH51" s="7"/>
      <c r="UBI51" s="7"/>
      <c r="UBJ51" s="7"/>
      <c r="UBK51" s="7"/>
      <c r="UBL51" s="7"/>
      <c r="UBM51" s="7"/>
      <c r="UBN51" s="7"/>
      <c r="UBO51" s="7"/>
      <c r="UBP51" s="7"/>
      <c r="UBQ51" s="7"/>
      <c r="UBR51" s="7"/>
      <c r="UBS51" s="7"/>
      <c r="UBT51" s="7"/>
      <c r="UBU51" s="7"/>
      <c r="UBV51" s="7"/>
      <c r="UBW51" s="7"/>
      <c r="UBX51" s="7"/>
      <c r="UBY51" s="7"/>
      <c r="UBZ51" s="7"/>
      <c r="UCA51" s="7"/>
      <c r="UCB51" s="7"/>
      <c r="UCC51" s="7"/>
      <c r="UCD51" s="7"/>
      <c r="UCE51" s="7"/>
      <c r="UCF51" s="7"/>
      <c r="UCG51" s="7"/>
      <c r="UCH51" s="7"/>
      <c r="UCI51" s="7"/>
      <c r="UCJ51" s="7"/>
      <c r="UCK51" s="7"/>
      <c r="UCL51" s="7"/>
      <c r="UCM51" s="7"/>
      <c r="UCN51" s="7"/>
      <c r="UCO51" s="7"/>
      <c r="UCP51" s="7"/>
      <c r="UCQ51" s="7"/>
      <c r="UCR51" s="7"/>
      <c r="UCS51" s="7"/>
      <c r="UCT51" s="7"/>
      <c r="UCU51" s="7"/>
      <c r="UCV51" s="7"/>
      <c r="UCW51" s="7"/>
      <c r="UCX51" s="7"/>
      <c r="UCY51" s="7"/>
      <c r="UCZ51" s="7"/>
      <c r="UDA51" s="7"/>
      <c r="UDB51" s="7"/>
      <c r="UDC51" s="7"/>
      <c r="UDD51" s="7"/>
      <c r="UDE51" s="7"/>
      <c r="UDF51" s="7"/>
      <c r="UDG51" s="7"/>
      <c r="UDH51" s="7"/>
      <c r="UDI51" s="7"/>
      <c r="UDJ51" s="7"/>
      <c r="UDK51" s="7"/>
      <c r="UDL51" s="7"/>
      <c r="UDM51" s="7"/>
      <c r="UDN51" s="7"/>
      <c r="UDO51" s="7"/>
      <c r="UDP51" s="7"/>
      <c r="UDQ51" s="7"/>
      <c r="UDR51" s="7"/>
      <c r="UDS51" s="7"/>
      <c r="UDT51" s="7"/>
      <c r="UDU51" s="7"/>
      <c r="UDV51" s="7"/>
      <c r="UDW51" s="7"/>
      <c r="UDX51" s="7"/>
      <c r="UDY51" s="7"/>
      <c r="UDZ51" s="7"/>
      <c r="UEA51" s="7"/>
      <c r="UEB51" s="7"/>
      <c r="UEC51" s="7"/>
      <c r="UED51" s="7"/>
      <c r="UEE51" s="7"/>
      <c r="UEF51" s="7"/>
      <c r="UEG51" s="7"/>
      <c r="UEH51" s="7"/>
      <c r="UEI51" s="7"/>
      <c r="UEJ51" s="7"/>
      <c r="UEK51" s="7"/>
      <c r="UEL51" s="7"/>
      <c r="UEM51" s="7"/>
      <c r="UEN51" s="7"/>
      <c r="UEO51" s="7"/>
      <c r="UEP51" s="7"/>
      <c r="UEQ51" s="7"/>
      <c r="UER51" s="7"/>
      <c r="UES51" s="7"/>
      <c r="UET51" s="7"/>
      <c r="UEU51" s="7"/>
      <c r="UEV51" s="7"/>
      <c r="UEW51" s="7"/>
      <c r="UEX51" s="7"/>
      <c r="UEY51" s="7"/>
      <c r="UEZ51" s="7"/>
      <c r="UFA51" s="7"/>
      <c r="UFB51" s="7"/>
      <c r="UFC51" s="7"/>
      <c r="UFD51" s="7"/>
      <c r="UFE51" s="7"/>
      <c r="UFF51" s="7"/>
      <c r="UFG51" s="7"/>
      <c r="UFH51" s="7"/>
      <c r="UFI51" s="7"/>
      <c r="UFJ51" s="7"/>
      <c r="UFK51" s="7"/>
      <c r="UFL51" s="7"/>
      <c r="UFM51" s="7"/>
      <c r="UFN51" s="7"/>
      <c r="UFO51" s="7"/>
      <c r="UFP51" s="7"/>
      <c r="UFQ51" s="7"/>
      <c r="UFR51" s="7"/>
      <c r="UFS51" s="7"/>
      <c r="UFT51" s="7"/>
      <c r="UFU51" s="7"/>
      <c r="UFV51" s="7"/>
      <c r="UFW51" s="7"/>
      <c r="UFX51" s="7"/>
      <c r="UFY51" s="7"/>
      <c r="UFZ51" s="7"/>
      <c r="UGA51" s="7"/>
      <c r="UGB51" s="7"/>
      <c r="UGC51" s="7"/>
      <c r="UGD51" s="7"/>
      <c r="UGE51" s="7"/>
      <c r="UGF51" s="7"/>
      <c r="UGG51" s="7"/>
      <c r="UGH51" s="7"/>
      <c r="UGI51" s="7"/>
      <c r="UGJ51" s="7"/>
      <c r="UGK51" s="7"/>
      <c r="UGL51" s="7"/>
      <c r="UGM51" s="7"/>
      <c r="UGN51" s="7"/>
      <c r="UGO51" s="7"/>
      <c r="UGP51" s="7"/>
      <c r="UGQ51" s="7"/>
      <c r="UGR51" s="7"/>
      <c r="UGS51" s="7"/>
      <c r="UGT51" s="7"/>
      <c r="UGU51" s="7"/>
      <c r="UGV51" s="7"/>
      <c r="UGW51" s="7"/>
      <c r="UGX51" s="7"/>
      <c r="UGY51" s="7"/>
      <c r="UGZ51" s="7"/>
      <c r="UHA51" s="7"/>
      <c r="UHB51" s="7"/>
      <c r="UHC51" s="7"/>
      <c r="UHD51" s="7"/>
      <c r="UHE51" s="7"/>
      <c r="UHF51" s="7"/>
      <c r="UHG51" s="7"/>
      <c r="UHH51" s="7"/>
      <c r="UHI51" s="7"/>
      <c r="UHJ51" s="7"/>
      <c r="UHK51" s="7"/>
      <c r="UHL51" s="7"/>
      <c r="UHM51" s="7"/>
      <c r="UHN51" s="7"/>
      <c r="UHO51" s="7"/>
      <c r="UHP51" s="7"/>
      <c r="UHQ51" s="7"/>
      <c r="UHR51" s="7"/>
      <c r="UHS51" s="7"/>
      <c r="UHT51" s="7"/>
      <c r="UHU51" s="7"/>
      <c r="UHV51" s="7"/>
      <c r="UHW51" s="7"/>
      <c r="UHX51" s="7"/>
      <c r="UHY51" s="7"/>
      <c r="UHZ51" s="7"/>
      <c r="UIA51" s="7"/>
      <c r="UIB51" s="7"/>
      <c r="UIC51" s="7"/>
      <c r="UID51" s="7"/>
      <c r="UIE51" s="7"/>
      <c r="UIF51" s="7"/>
      <c r="UIG51" s="7"/>
      <c r="UIH51" s="7"/>
      <c r="UII51" s="7"/>
      <c r="UIJ51" s="7"/>
      <c r="UIK51" s="7"/>
      <c r="UIL51" s="7"/>
      <c r="UIM51" s="7"/>
      <c r="UIN51" s="7"/>
      <c r="UIO51" s="7"/>
      <c r="UIP51" s="7"/>
      <c r="UIQ51" s="7"/>
      <c r="UIR51" s="7"/>
      <c r="UIS51" s="7"/>
      <c r="UIT51" s="7"/>
      <c r="UIU51" s="7"/>
      <c r="UIV51" s="7"/>
      <c r="UIW51" s="7"/>
      <c r="UIX51" s="7"/>
      <c r="UIY51" s="7"/>
      <c r="UIZ51" s="7"/>
      <c r="UJA51" s="7"/>
      <c r="UJB51" s="7"/>
      <c r="UJC51" s="7"/>
      <c r="UJD51" s="7"/>
      <c r="UJE51" s="7"/>
      <c r="UJF51" s="7"/>
      <c r="UJG51" s="7"/>
      <c r="UJH51" s="7"/>
      <c r="UJI51" s="7"/>
      <c r="UJJ51" s="7"/>
      <c r="UJK51" s="7"/>
      <c r="UJL51" s="7"/>
      <c r="UJM51" s="7"/>
      <c r="UJN51" s="7"/>
      <c r="UJO51" s="7"/>
      <c r="UJP51" s="7"/>
      <c r="UJQ51" s="7"/>
      <c r="UJR51" s="7"/>
      <c r="UJS51" s="7"/>
      <c r="UJT51" s="7"/>
      <c r="UJU51" s="7"/>
      <c r="UJV51" s="7"/>
      <c r="UJW51" s="7"/>
      <c r="UJX51" s="7"/>
      <c r="UJY51" s="7"/>
      <c r="UJZ51" s="7"/>
      <c r="UKA51" s="7"/>
      <c r="UKB51" s="7"/>
      <c r="UKC51" s="7"/>
      <c r="UKD51" s="7"/>
      <c r="UKE51" s="7"/>
      <c r="UKF51" s="7"/>
      <c r="UKG51" s="7"/>
      <c r="UKH51" s="7"/>
      <c r="UKI51" s="7"/>
      <c r="UKJ51" s="7"/>
      <c r="UKK51" s="7"/>
      <c r="UKL51" s="7"/>
      <c r="UKM51" s="7"/>
      <c r="UKN51" s="7"/>
      <c r="UKO51" s="7"/>
      <c r="UKP51" s="7"/>
      <c r="UKQ51" s="7"/>
      <c r="UKR51" s="7"/>
      <c r="UKS51" s="7"/>
      <c r="UKT51" s="7"/>
      <c r="UKU51" s="7"/>
      <c r="UKV51" s="7"/>
      <c r="UKW51" s="7"/>
      <c r="UKX51" s="7"/>
      <c r="UKY51" s="7"/>
      <c r="UKZ51" s="7"/>
      <c r="ULA51" s="7"/>
      <c r="ULB51" s="7"/>
      <c r="ULC51" s="7"/>
      <c r="ULD51" s="7"/>
      <c r="ULE51" s="7"/>
      <c r="ULF51" s="7"/>
      <c r="ULG51" s="7"/>
      <c r="ULH51" s="7"/>
      <c r="ULI51" s="7"/>
      <c r="ULJ51" s="7"/>
      <c r="ULK51" s="7"/>
      <c r="ULL51" s="7"/>
      <c r="ULM51" s="7"/>
      <c r="ULN51" s="7"/>
      <c r="ULO51" s="7"/>
      <c r="ULP51" s="7"/>
      <c r="ULQ51" s="7"/>
      <c r="ULR51" s="7"/>
      <c r="ULS51" s="7"/>
      <c r="ULT51" s="7"/>
      <c r="ULU51" s="7"/>
      <c r="ULV51" s="7"/>
      <c r="ULW51" s="7"/>
      <c r="ULX51" s="7"/>
      <c r="ULY51" s="7"/>
      <c r="ULZ51" s="7"/>
      <c r="UMA51" s="7"/>
      <c r="UMB51" s="7"/>
      <c r="UMC51" s="7"/>
      <c r="UMD51" s="7"/>
      <c r="UME51" s="7"/>
      <c r="UMF51" s="7"/>
      <c r="UMG51" s="7"/>
      <c r="UMH51" s="7"/>
      <c r="UMI51" s="7"/>
      <c r="UMJ51" s="7"/>
      <c r="UMK51" s="7"/>
      <c r="UML51" s="7"/>
      <c r="UMM51" s="7"/>
      <c r="UMN51" s="7"/>
      <c r="UMO51" s="7"/>
      <c r="UMP51" s="7"/>
      <c r="UMQ51" s="7"/>
      <c r="UMR51" s="7"/>
      <c r="UMS51" s="7"/>
      <c r="UMT51" s="7"/>
      <c r="UMU51" s="7"/>
      <c r="UMV51" s="7"/>
      <c r="UMW51" s="7"/>
      <c r="UMX51" s="7"/>
      <c r="UMY51" s="7"/>
      <c r="UMZ51" s="7"/>
      <c r="UNA51" s="7"/>
      <c r="UNB51" s="7"/>
      <c r="UNC51" s="7"/>
      <c r="UND51" s="7"/>
      <c r="UNE51" s="7"/>
      <c r="UNF51" s="7"/>
      <c r="UNG51" s="7"/>
      <c r="UNH51" s="7"/>
      <c r="UNI51" s="7"/>
      <c r="UNJ51" s="7"/>
      <c r="UNK51" s="7"/>
      <c r="UNL51" s="7"/>
      <c r="UNM51" s="7"/>
      <c r="UNN51" s="7"/>
      <c r="UNO51" s="7"/>
      <c r="UNP51" s="7"/>
      <c r="UNQ51" s="7"/>
      <c r="UNR51" s="7"/>
      <c r="UNS51" s="7"/>
      <c r="UNT51" s="7"/>
      <c r="UNU51" s="7"/>
      <c r="UNV51" s="7"/>
      <c r="UNW51" s="7"/>
      <c r="UNX51" s="7"/>
      <c r="UNY51" s="7"/>
      <c r="UNZ51" s="7"/>
      <c r="UOA51" s="7"/>
      <c r="UOB51" s="7"/>
      <c r="UOC51" s="7"/>
      <c r="UOD51" s="7"/>
      <c r="UOE51" s="7"/>
      <c r="UOF51" s="7"/>
      <c r="UOG51" s="7"/>
      <c r="UOH51" s="7"/>
      <c r="UOI51" s="7"/>
      <c r="UOJ51" s="7"/>
      <c r="UOK51" s="7"/>
      <c r="UOL51" s="7"/>
      <c r="UOM51" s="7"/>
      <c r="UON51" s="7"/>
      <c r="UOO51" s="7"/>
      <c r="UOP51" s="7"/>
      <c r="UOQ51" s="7"/>
      <c r="UOR51" s="7"/>
      <c r="UOS51" s="7"/>
      <c r="UOT51" s="7"/>
      <c r="UOU51" s="7"/>
      <c r="UOV51" s="7"/>
      <c r="UOW51" s="7"/>
      <c r="UOX51" s="7"/>
      <c r="UOY51" s="7"/>
      <c r="UOZ51" s="7"/>
      <c r="UPA51" s="7"/>
      <c r="UPB51" s="7"/>
      <c r="UPC51" s="7"/>
      <c r="UPD51" s="7"/>
      <c r="UPE51" s="7"/>
      <c r="UPF51" s="7"/>
      <c r="UPG51" s="7"/>
      <c r="UPH51" s="7"/>
      <c r="UPI51" s="7"/>
      <c r="UPJ51" s="7"/>
      <c r="UPK51" s="7"/>
      <c r="UPL51" s="7"/>
      <c r="UPM51" s="7"/>
      <c r="UPN51" s="7"/>
      <c r="UPO51" s="7"/>
      <c r="UPP51" s="7"/>
      <c r="UPQ51" s="7"/>
      <c r="UPR51" s="7"/>
      <c r="UPS51" s="7"/>
      <c r="UPT51" s="7"/>
      <c r="UPU51" s="7"/>
      <c r="UPV51" s="7"/>
      <c r="UPW51" s="7"/>
      <c r="UPX51" s="7"/>
      <c r="UPY51" s="7"/>
      <c r="UPZ51" s="7"/>
      <c r="UQA51" s="7"/>
      <c r="UQB51" s="7"/>
      <c r="UQC51" s="7"/>
      <c r="UQD51" s="7"/>
      <c r="UQE51" s="7"/>
      <c r="UQF51" s="7"/>
      <c r="UQG51" s="7"/>
      <c r="UQH51" s="7"/>
      <c r="UQI51" s="7"/>
      <c r="UQJ51" s="7"/>
      <c r="UQK51" s="7"/>
      <c r="UQL51" s="7"/>
      <c r="UQM51" s="7"/>
      <c r="UQN51" s="7"/>
      <c r="UQO51" s="7"/>
      <c r="UQP51" s="7"/>
      <c r="UQQ51" s="7"/>
      <c r="UQR51" s="7"/>
      <c r="UQS51" s="7"/>
      <c r="UQT51" s="7"/>
      <c r="UQU51" s="7"/>
      <c r="UQV51" s="7"/>
      <c r="UQW51" s="7"/>
      <c r="UQX51" s="7"/>
      <c r="UQY51" s="7"/>
      <c r="UQZ51" s="7"/>
      <c r="URA51" s="7"/>
      <c r="URB51" s="7"/>
      <c r="URC51" s="7"/>
      <c r="URD51" s="7"/>
      <c r="URE51" s="7"/>
      <c r="URF51" s="7"/>
      <c r="URG51" s="7"/>
      <c r="URH51" s="7"/>
      <c r="URI51" s="7"/>
      <c r="URJ51" s="7"/>
      <c r="URK51" s="7"/>
      <c r="URL51" s="7"/>
      <c r="URM51" s="7"/>
      <c r="URN51" s="7"/>
      <c r="URO51" s="7"/>
      <c r="URP51" s="7"/>
      <c r="URQ51" s="7"/>
      <c r="URR51" s="7"/>
      <c r="URS51" s="7"/>
      <c r="URT51" s="7"/>
      <c r="URU51" s="7"/>
      <c r="URV51" s="7"/>
      <c r="URW51" s="7"/>
      <c r="URX51" s="7"/>
      <c r="URY51" s="7"/>
      <c r="URZ51" s="7"/>
      <c r="USA51" s="7"/>
      <c r="USB51" s="7"/>
      <c r="USC51" s="7"/>
      <c r="USD51" s="7"/>
      <c r="USE51" s="7"/>
      <c r="USF51" s="7"/>
      <c r="USG51" s="7"/>
      <c r="USH51" s="7"/>
      <c r="USI51" s="7"/>
      <c r="USJ51" s="7"/>
      <c r="USK51" s="7"/>
      <c r="USL51" s="7"/>
      <c r="USM51" s="7"/>
      <c r="USN51" s="7"/>
      <c r="USO51" s="7"/>
      <c r="USP51" s="7"/>
      <c r="USQ51" s="7"/>
      <c r="USR51" s="7"/>
      <c r="USS51" s="7"/>
      <c r="UST51" s="7"/>
      <c r="USU51" s="7"/>
      <c r="USV51" s="7"/>
      <c r="USW51" s="7"/>
      <c r="USX51" s="7"/>
      <c r="USY51" s="7"/>
      <c r="USZ51" s="7"/>
      <c r="UTA51" s="7"/>
      <c r="UTB51" s="7"/>
      <c r="UTC51" s="7"/>
      <c r="UTD51" s="7"/>
      <c r="UTE51" s="7"/>
      <c r="UTF51" s="7"/>
      <c r="UTG51" s="7"/>
      <c r="UTH51" s="7"/>
      <c r="UTI51" s="7"/>
      <c r="UTJ51" s="7"/>
      <c r="UTK51" s="7"/>
      <c r="UTL51" s="7"/>
      <c r="UTM51" s="7"/>
      <c r="UTN51" s="7"/>
      <c r="UTO51" s="7"/>
      <c r="UTP51" s="7"/>
      <c r="UTQ51" s="7"/>
      <c r="UTR51" s="7"/>
      <c r="UTS51" s="7"/>
      <c r="UTT51" s="7"/>
      <c r="UTU51" s="7"/>
      <c r="UTV51" s="7"/>
      <c r="UTW51" s="7"/>
      <c r="UTX51" s="7"/>
      <c r="UTY51" s="7"/>
      <c r="UTZ51" s="7"/>
      <c r="UUA51" s="7"/>
      <c r="UUB51" s="7"/>
      <c r="UUC51" s="7"/>
      <c r="UUD51" s="7"/>
      <c r="UUE51" s="7"/>
      <c r="UUF51" s="7"/>
      <c r="UUG51" s="7"/>
      <c r="UUH51" s="7"/>
      <c r="UUI51" s="7"/>
      <c r="UUJ51" s="7"/>
      <c r="UUK51" s="7"/>
      <c r="UUL51" s="7"/>
      <c r="UUM51" s="7"/>
      <c r="UUN51" s="7"/>
      <c r="UUO51" s="7"/>
      <c r="UUP51" s="7"/>
      <c r="UUQ51" s="7"/>
      <c r="UUR51" s="7"/>
      <c r="UUS51" s="7"/>
      <c r="UUT51" s="7"/>
      <c r="UUU51" s="7"/>
      <c r="UUV51" s="7"/>
      <c r="UUW51" s="7"/>
      <c r="UUX51" s="7"/>
      <c r="UUY51" s="7"/>
      <c r="UUZ51" s="7"/>
      <c r="UVA51" s="7"/>
      <c r="UVB51" s="7"/>
      <c r="UVC51" s="7"/>
      <c r="UVD51" s="7"/>
      <c r="UVE51" s="7"/>
      <c r="UVF51" s="7"/>
      <c r="UVG51" s="7"/>
      <c r="UVH51" s="7"/>
      <c r="UVI51" s="7"/>
      <c r="UVJ51" s="7"/>
      <c r="UVK51" s="7"/>
      <c r="UVL51" s="7"/>
      <c r="UVM51" s="7"/>
      <c r="UVN51" s="7"/>
      <c r="UVO51" s="7"/>
      <c r="UVP51" s="7"/>
      <c r="UVQ51" s="7"/>
      <c r="UVR51" s="7"/>
      <c r="UVS51" s="7"/>
      <c r="UVT51" s="7"/>
      <c r="UVU51" s="7"/>
      <c r="UVV51" s="7"/>
      <c r="UVW51" s="7"/>
      <c r="UVX51" s="7"/>
      <c r="UVY51" s="7"/>
      <c r="UVZ51" s="7"/>
      <c r="UWA51" s="7"/>
      <c r="UWB51" s="7"/>
      <c r="UWC51" s="7"/>
      <c r="UWD51" s="7"/>
      <c r="UWE51" s="7"/>
      <c r="UWF51" s="7"/>
      <c r="UWG51" s="7"/>
      <c r="UWH51" s="7"/>
      <c r="UWI51" s="7"/>
      <c r="UWJ51" s="7"/>
      <c r="UWK51" s="7"/>
      <c r="UWL51" s="7"/>
      <c r="UWM51" s="7"/>
      <c r="UWN51" s="7"/>
      <c r="UWO51" s="7"/>
      <c r="UWP51" s="7"/>
      <c r="UWQ51" s="7"/>
      <c r="UWR51" s="7"/>
      <c r="UWS51" s="7"/>
      <c r="UWT51" s="7"/>
      <c r="UWU51" s="7"/>
      <c r="UWV51" s="7"/>
      <c r="UWW51" s="7"/>
      <c r="UWX51" s="7"/>
      <c r="UWY51" s="7"/>
      <c r="UWZ51" s="7"/>
      <c r="UXA51" s="7"/>
      <c r="UXB51" s="7"/>
      <c r="UXC51" s="7"/>
      <c r="UXD51" s="7"/>
      <c r="UXE51" s="7"/>
      <c r="UXF51" s="7"/>
      <c r="UXG51" s="7"/>
      <c r="UXH51" s="7"/>
      <c r="UXI51" s="7"/>
      <c r="UXJ51" s="7"/>
      <c r="UXK51" s="7"/>
      <c r="UXL51" s="7"/>
      <c r="UXM51" s="7"/>
      <c r="UXN51" s="7"/>
      <c r="UXO51" s="7"/>
      <c r="UXP51" s="7"/>
      <c r="UXQ51" s="7"/>
      <c r="UXR51" s="7"/>
      <c r="UXS51" s="7"/>
      <c r="UXT51" s="7"/>
      <c r="UXU51" s="7"/>
      <c r="UXV51" s="7"/>
      <c r="UXW51" s="7"/>
      <c r="UXX51" s="7"/>
      <c r="UXY51" s="7"/>
      <c r="UXZ51" s="7"/>
      <c r="UYA51" s="7"/>
      <c r="UYB51" s="7"/>
      <c r="UYC51" s="7"/>
      <c r="UYD51" s="7"/>
      <c r="UYE51" s="7"/>
      <c r="UYF51" s="7"/>
      <c r="UYG51" s="7"/>
      <c r="UYH51" s="7"/>
      <c r="UYI51" s="7"/>
      <c r="UYJ51" s="7"/>
      <c r="UYK51" s="7"/>
      <c r="UYL51" s="7"/>
      <c r="UYM51" s="7"/>
      <c r="UYN51" s="7"/>
      <c r="UYO51" s="7"/>
      <c r="UYP51" s="7"/>
      <c r="UYQ51" s="7"/>
      <c r="UYR51" s="7"/>
      <c r="UYS51" s="7"/>
      <c r="UYT51" s="7"/>
      <c r="UYU51" s="7"/>
      <c r="UYV51" s="7"/>
      <c r="UYW51" s="7"/>
      <c r="UYX51" s="7"/>
      <c r="UYY51" s="7"/>
      <c r="UYZ51" s="7"/>
      <c r="UZA51" s="7"/>
      <c r="UZB51" s="7"/>
      <c r="UZC51" s="7"/>
      <c r="UZD51" s="7"/>
      <c r="UZE51" s="7"/>
      <c r="UZF51" s="7"/>
      <c r="UZG51" s="7"/>
      <c r="UZH51" s="7"/>
      <c r="UZI51" s="7"/>
      <c r="UZJ51" s="7"/>
      <c r="UZK51" s="7"/>
      <c r="UZL51" s="7"/>
      <c r="UZM51" s="7"/>
      <c r="UZN51" s="7"/>
      <c r="UZO51" s="7"/>
      <c r="UZP51" s="7"/>
      <c r="UZQ51" s="7"/>
      <c r="UZR51" s="7"/>
      <c r="UZS51" s="7"/>
      <c r="UZT51" s="7"/>
      <c r="UZU51" s="7"/>
      <c r="UZV51" s="7"/>
      <c r="UZW51" s="7"/>
      <c r="UZX51" s="7"/>
      <c r="UZY51" s="7"/>
      <c r="UZZ51" s="7"/>
      <c r="VAA51" s="7"/>
      <c r="VAB51" s="7"/>
      <c r="VAC51" s="7"/>
      <c r="VAD51" s="7"/>
      <c r="VAE51" s="7"/>
      <c r="VAF51" s="7"/>
      <c r="VAG51" s="7"/>
      <c r="VAH51" s="7"/>
      <c r="VAI51" s="7"/>
      <c r="VAJ51" s="7"/>
      <c r="VAK51" s="7"/>
      <c r="VAL51" s="7"/>
      <c r="VAM51" s="7"/>
      <c r="VAN51" s="7"/>
      <c r="VAO51" s="7"/>
      <c r="VAP51" s="7"/>
      <c r="VAQ51" s="7"/>
      <c r="VAR51" s="7"/>
      <c r="VAS51" s="7"/>
      <c r="VAT51" s="7"/>
      <c r="VAU51" s="7"/>
      <c r="VAV51" s="7"/>
      <c r="VAW51" s="7"/>
      <c r="VAX51" s="7"/>
      <c r="VAY51" s="7"/>
      <c r="VAZ51" s="7"/>
      <c r="VBA51" s="7"/>
      <c r="VBB51" s="7"/>
      <c r="VBC51" s="7"/>
      <c r="VBD51" s="7"/>
      <c r="VBE51" s="7"/>
      <c r="VBF51" s="7"/>
      <c r="VBG51" s="7"/>
      <c r="VBH51" s="7"/>
      <c r="VBI51" s="7"/>
      <c r="VBJ51" s="7"/>
      <c r="VBK51" s="7"/>
      <c r="VBL51" s="7"/>
      <c r="VBM51" s="7"/>
      <c r="VBN51" s="7"/>
      <c r="VBO51" s="7"/>
      <c r="VBP51" s="7"/>
      <c r="VBQ51" s="7"/>
      <c r="VBR51" s="7"/>
      <c r="VBS51" s="7"/>
      <c r="VBT51" s="7"/>
      <c r="VBU51" s="7"/>
      <c r="VBV51" s="7"/>
      <c r="VBW51" s="7"/>
      <c r="VBX51" s="7"/>
      <c r="VBY51" s="7"/>
      <c r="VBZ51" s="7"/>
      <c r="VCA51" s="7"/>
      <c r="VCB51" s="7"/>
      <c r="VCC51" s="7"/>
      <c r="VCD51" s="7"/>
      <c r="VCE51" s="7"/>
      <c r="VCF51" s="7"/>
      <c r="VCG51" s="7"/>
      <c r="VCH51" s="7"/>
      <c r="VCI51" s="7"/>
      <c r="VCJ51" s="7"/>
      <c r="VCK51" s="7"/>
      <c r="VCL51" s="7"/>
      <c r="VCM51" s="7"/>
      <c r="VCN51" s="7"/>
      <c r="VCO51" s="7"/>
      <c r="VCP51" s="7"/>
      <c r="VCQ51" s="7"/>
      <c r="VCR51" s="7"/>
      <c r="VCS51" s="7"/>
      <c r="VCT51" s="7"/>
      <c r="VCU51" s="7"/>
      <c r="VCV51" s="7"/>
      <c r="VCW51" s="7"/>
      <c r="VCX51" s="7"/>
      <c r="VCY51" s="7"/>
      <c r="VCZ51" s="7"/>
      <c r="VDA51" s="7"/>
      <c r="VDB51" s="7"/>
      <c r="VDC51" s="7"/>
      <c r="VDD51" s="7"/>
      <c r="VDE51" s="7"/>
      <c r="VDF51" s="7"/>
      <c r="VDG51" s="7"/>
      <c r="VDH51" s="7"/>
      <c r="VDI51" s="7"/>
      <c r="VDJ51" s="7"/>
      <c r="VDK51" s="7"/>
      <c r="VDL51" s="7"/>
      <c r="VDM51" s="7"/>
      <c r="VDN51" s="7"/>
      <c r="VDO51" s="7"/>
      <c r="VDP51" s="7"/>
      <c r="VDQ51" s="7"/>
      <c r="VDR51" s="7"/>
      <c r="VDS51" s="7"/>
      <c r="VDT51" s="7"/>
      <c r="VDU51" s="7"/>
      <c r="VDV51" s="7"/>
      <c r="VDW51" s="7"/>
      <c r="VDX51" s="7"/>
      <c r="VDY51" s="7"/>
      <c r="VDZ51" s="7"/>
      <c r="VEA51" s="7"/>
      <c r="VEB51" s="7"/>
      <c r="VEC51" s="7"/>
      <c r="VED51" s="7"/>
      <c r="VEE51" s="7"/>
      <c r="VEF51" s="7"/>
      <c r="VEG51" s="7"/>
      <c r="VEH51" s="7"/>
      <c r="VEI51" s="7"/>
      <c r="VEJ51" s="7"/>
      <c r="VEK51" s="7"/>
      <c r="VEL51" s="7"/>
      <c r="VEM51" s="7"/>
      <c r="VEN51" s="7"/>
      <c r="VEO51" s="7"/>
      <c r="VEP51" s="7"/>
      <c r="VEQ51" s="7"/>
      <c r="VER51" s="7"/>
      <c r="VES51" s="7"/>
      <c r="VET51" s="7"/>
      <c r="VEU51" s="7"/>
      <c r="VEV51" s="7"/>
      <c r="VEW51" s="7"/>
      <c r="VEX51" s="7"/>
      <c r="VEY51" s="7"/>
      <c r="VEZ51" s="7"/>
      <c r="VFA51" s="7"/>
      <c r="VFB51" s="7"/>
      <c r="VFC51" s="7"/>
      <c r="VFD51" s="7"/>
      <c r="VFE51" s="7"/>
      <c r="VFF51" s="7"/>
      <c r="VFG51" s="7"/>
      <c r="VFH51" s="7"/>
      <c r="VFI51" s="7"/>
      <c r="VFJ51" s="7"/>
      <c r="VFK51" s="7"/>
      <c r="VFL51" s="7"/>
      <c r="VFM51" s="7"/>
      <c r="VFN51" s="7"/>
      <c r="VFO51" s="7"/>
      <c r="VFP51" s="7"/>
      <c r="VFQ51" s="7"/>
      <c r="VFR51" s="7"/>
      <c r="VFS51" s="7"/>
      <c r="VFT51" s="7"/>
      <c r="VFU51" s="7"/>
      <c r="VFV51" s="7"/>
      <c r="VFW51" s="7"/>
      <c r="VFX51" s="7"/>
      <c r="VFY51" s="7"/>
      <c r="VFZ51" s="7"/>
      <c r="VGA51" s="7"/>
      <c r="VGB51" s="7"/>
      <c r="VGC51" s="7"/>
      <c r="VGD51" s="7"/>
      <c r="VGE51" s="7"/>
      <c r="VGF51" s="7"/>
      <c r="VGG51" s="7"/>
      <c r="VGH51" s="7"/>
      <c r="VGI51" s="7"/>
      <c r="VGJ51" s="7"/>
      <c r="VGK51" s="7"/>
      <c r="VGL51" s="7"/>
      <c r="VGM51" s="7"/>
      <c r="VGN51" s="7"/>
      <c r="VGO51" s="7"/>
      <c r="VGP51" s="7"/>
      <c r="VGQ51" s="7"/>
      <c r="VGR51" s="7"/>
      <c r="VGS51" s="7"/>
      <c r="VGT51" s="7"/>
      <c r="VGU51" s="7"/>
      <c r="VGV51" s="7"/>
      <c r="VGW51" s="7"/>
      <c r="VGX51" s="7"/>
      <c r="VGY51" s="7"/>
      <c r="VGZ51" s="7"/>
      <c r="VHA51" s="7"/>
      <c r="VHB51" s="7"/>
      <c r="VHC51" s="7"/>
      <c r="VHD51" s="7"/>
      <c r="VHE51" s="7"/>
      <c r="VHF51" s="7"/>
      <c r="VHG51" s="7"/>
      <c r="VHH51" s="7"/>
      <c r="VHI51" s="7"/>
      <c r="VHJ51" s="7"/>
      <c r="VHK51" s="7"/>
      <c r="VHL51" s="7"/>
      <c r="VHM51" s="7"/>
      <c r="VHN51" s="7"/>
      <c r="VHO51" s="7"/>
      <c r="VHP51" s="7"/>
      <c r="VHQ51" s="7"/>
      <c r="VHR51" s="7"/>
      <c r="VHS51" s="7"/>
      <c r="VHT51" s="7"/>
      <c r="VHU51" s="7"/>
      <c r="VHV51" s="7"/>
      <c r="VHW51" s="7"/>
      <c r="VHX51" s="7"/>
      <c r="VHY51" s="7"/>
      <c r="VHZ51" s="7"/>
      <c r="VIA51" s="7"/>
      <c r="VIB51" s="7"/>
      <c r="VIC51" s="7"/>
      <c r="VID51" s="7"/>
      <c r="VIE51" s="7"/>
      <c r="VIF51" s="7"/>
      <c r="VIG51" s="7"/>
      <c r="VIH51" s="7"/>
      <c r="VII51" s="7"/>
      <c r="VIJ51" s="7"/>
      <c r="VIK51" s="7"/>
      <c r="VIL51" s="7"/>
      <c r="VIM51" s="7"/>
      <c r="VIN51" s="7"/>
      <c r="VIO51" s="7"/>
      <c r="VIP51" s="7"/>
      <c r="VIQ51" s="7"/>
      <c r="VIR51" s="7"/>
      <c r="VIS51" s="7"/>
      <c r="VIT51" s="7"/>
      <c r="VIU51" s="7"/>
      <c r="VIV51" s="7"/>
      <c r="VIW51" s="7"/>
      <c r="VIX51" s="7"/>
      <c r="VIY51" s="7"/>
      <c r="VIZ51" s="7"/>
      <c r="VJA51" s="7"/>
      <c r="VJB51" s="7"/>
      <c r="VJC51" s="7"/>
      <c r="VJD51" s="7"/>
      <c r="VJE51" s="7"/>
      <c r="VJF51" s="7"/>
      <c r="VJG51" s="7"/>
      <c r="VJH51" s="7"/>
      <c r="VJI51" s="7"/>
      <c r="VJJ51" s="7"/>
      <c r="VJK51" s="7"/>
      <c r="VJL51" s="7"/>
      <c r="VJM51" s="7"/>
      <c r="VJN51" s="7"/>
      <c r="VJO51" s="7"/>
      <c r="VJP51" s="7"/>
      <c r="VJQ51" s="7"/>
      <c r="VJR51" s="7"/>
      <c r="VJS51" s="7"/>
      <c r="VJT51" s="7"/>
      <c r="VJU51" s="7"/>
      <c r="VJV51" s="7"/>
      <c r="VJW51" s="7"/>
      <c r="VJX51" s="7"/>
      <c r="VJY51" s="7"/>
      <c r="VJZ51" s="7"/>
      <c r="VKA51" s="7"/>
      <c r="VKB51" s="7"/>
      <c r="VKC51" s="7"/>
      <c r="VKD51" s="7"/>
      <c r="VKE51" s="7"/>
      <c r="VKF51" s="7"/>
      <c r="VKG51" s="7"/>
      <c r="VKH51" s="7"/>
      <c r="VKI51" s="7"/>
      <c r="VKJ51" s="7"/>
      <c r="VKK51" s="7"/>
      <c r="VKL51" s="7"/>
      <c r="VKM51" s="7"/>
      <c r="VKN51" s="7"/>
      <c r="VKO51" s="7"/>
      <c r="VKP51" s="7"/>
      <c r="VKQ51" s="7"/>
      <c r="VKR51" s="7"/>
      <c r="VKS51" s="7"/>
      <c r="VKT51" s="7"/>
      <c r="VKU51" s="7"/>
      <c r="VKV51" s="7"/>
      <c r="VKW51" s="7"/>
      <c r="VKX51" s="7"/>
      <c r="VKY51" s="7"/>
      <c r="VKZ51" s="7"/>
      <c r="VLA51" s="7"/>
      <c r="VLB51" s="7"/>
      <c r="VLC51" s="7"/>
      <c r="VLD51" s="7"/>
      <c r="VLE51" s="7"/>
      <c r="VLF51" s="7"/>
      <c r="VLG51" s="7"/>
      <c r="VLH51" s="7"/>
      <c r="VLI51" s="7"/>
      <c r="VLJ51" s="7"/>
      <c r="VLK51" s="7"/>
      <c r="VLL51" s="7"/>
      <c r="VLM51" s="7"/>
      <c r="VLN51" s="7"/>
      <c r="VLO51" s="7"/>
      <c r="VLP51" s="7"/>
      <c r="VLQ51" s="7"/>
      <c r="VLR51" s="7"/>
      <c r="VLS51" s="7"/>
      <c r="VLT51" s="7"/>
      <c r="VLU51" s="7"/>
      <c r="VLV51" s="7"/>
      <c r="VLW51" s="7"/>
      <c r="VLX51" s="7"/>
      <c r="VLY51" s="7"/>
      <c r="VLZ51" s="7"/>
      <c r="VMA51" s="7"/>
      <c r="VMB51" s="7"/>
      <c r="VMC51" s="7"/>
      <c r="VMD51" s="7"/>
      <c r="VME51" s="7"/>
      <c r="VMF51" s="7"/>
      <c r="VMG51" s="7"/>
      <c r="VMH51" s="7"/>
      <c r="VMI51" s="7"/>
      <c r="VMJ51" s="7"/>
      <c r="VMK51" s="7"/>
      <c r="VML51" s="7"/>
      <c r="VMM51" s="7"/>
      <c r="VMN51" s="7"/>
      <c r="VMO51" s="7"/>
      <c r="VMP51" s="7"/>
      <c r="VMQ51" s="7"/>
      <c r="VMR51" s="7"/>
      <c r="VMS51" s="7"/>
      <c r="VMT51" s="7"/>
      <c r="VMU51" s="7"/>
      <c r="VMV51" s="7"/>
      <c r="VMW51" s="7"/>
      <c r="VMX51" s="7"/>
      <c r="VMY51" s="7"/>
      <c r="VMZ51" s="7"/>
      <c r="VNA51" s="7"/>
      <c r="VNB51" s="7"/>
      <c r="VNC51" s="7"/>
      <c r="VND51" s="7"/>
      <c r="VNE51" s="7"/>
      <c r="VNF51" s="7"/>
      <c r="VNG51" s="7"/>
      <c r="VNH51" s="7"/>
      <c r="VNI51" s="7"/>
      <c r="VNJ51" s="7"/>
      <c r="VNK51" s="7"/>
      <c r="VNL51" s="7"/>
      <c r="VNM51" s="7"/>
      <c r="VNN51" s="7"/>
      <c r="VNO51" s="7"/>
      <c r="VNP51" s="7"/>
      <c r="VNQ51" s="7"/>
      <c r="VNR51" s="7"/>
      <c r="VNS51" s="7"/>
      <c r="VNT51" s="7"/>
      <c r="VNU51" s="7"/>
      <c r="VNV51" s="7"/>
      <c r="VNW51" s="7"/>
      <c r="VNX51" s="7"/>
      <c r="VNY51" s="7"/>
      <c r="VNZ51" s="7"/>
      <c r="VOA51" s="7"/>
      <c r="VOB51" s="7"/>
      <c r="VOC51" s="7"/>
      <c r="VOD51" s="7"/>
      <c r="VOE51" s="7"/>
      <c r="VOF51" s="7"/>
      <c r="VOG51" s="7"/>
      <c r="VOH51" s="7"/>
      <c r="VOI51" s="7"/>
      <c r="VOJ51" s="7"/>
      <c r="VOK51" s="7"/>
      <c r="VOL51" s="7"/>
      <c r="VOM51" s="7"/>
      <c r="VON51" s="7"/>
      <c r="VOO51" s="7"/>
      <c r="VOP51" s="7"/>
      <c r="VOQ51" s="7"/>
      <c r="VOR51" s="7"/>
      <c r="VOS51" s="7"/>
      <c r="VOT51" s="7"/>
      <c r="VOU51" s="7"/>
      <c r="VOV51" s="7"/>
      <c r="VOW51" s="7"/>
      <c r="VOX51" s="7"/>
      <c r="VOY51" s="7"/>
      <c r="VOZ51" s="7"/>
      <c r="VPA51" s="7"/>
      <c r="VPB51" s="7"/>
      <c r="VPC51" s="7"/>
      <c r="VPD51" s="7"/>
      <c r="VPE51" s="7"/>
      <c r="VPF51" s="7"/>
      <c r="VPG51" s="7"/>
      <c r="VPH51" s="7"/>
      <c r="VPI51" s="7"/>
      <c r="VPJ51" s="7"/>
      <c r="VPK51" s="7"/>
      <c r="VPL51" s="7"/>
      <c r="VPM51" s="7"/>
      <c r="VPN51" s="7"/>
      <c r="VPO51" s="7"/>
      <c r="VPP51" s="7"/>
      <c r="VPQ51" s="7"/>
      <c r="VPR51" s="7"/>
      <c r="VPS51" s="7"/>
      <c r="VPT51" s="7"/>
      <c r="VPU51" s="7"/>
      <c r="VPV51" s="7"/>
      <c r="VPW51" s="7"/>
      <c r="VPX51" s="7"/>
      <c r="VPY51" s="7"/>
      <c r="VPZ51" s="7"/>
      <c r="VQA51" s="7"/>
      <c r="VQB51" s="7"/>
      <c r="VQC51" s="7"/>
      <c r="VQD51" s="7"/>
      <c r="VQE51" s="7"/>
      <c r="VQF51" s="7"/>
      <c r="VQG51" s="7"/>
      <c r="VQH51" s="7"/>
      <c r="VQI51" s="7"/>
      <c r="VQJ51" s="7"/>
      <c r="VQK51" s="7"/>
      <c r="VQL51" s="7"/>
      <c r="VQM51" s="7"/>
      <c r="VQN51" s="7"/>
      <c r="VQO51" s="7"/>
      <c r="VQP51" s="7"/>
      <c r="VQQ51" s="7"/>
      <c r="VQR51" s="7"/>
      <c r="VQS51" s="7"/>
      <c r="VQT51" s="7"/>
      <c r="VQU51" s="7"/>
      <c r="VQV51" s="7"/>
      <c r="VQW51" s="7"/>
      <c r="VQX51" s="7"/>
      <c r="VQY51" s="7"/>
      <c r="VQZ51" s="7"/>
      <c r="VRA51" s="7"/>
      <c r="VRB51" s="7"/>
      <c r="VRC51" s="7"/>
      <c r="VRD51" s="7"/>
      <c r="VRE51" s="7"/>
      <c r="VRF51" s="7"/>
      <c r="VRG51" s="7"/>
      <c r="VRH51" s="7"/>
      <c r="VRI51" s="7"/>
      <c r="VRJ51" s="7"/>
      <c r="VRK51" s="7"/>
      <c r="VRL51" s="7"/>
      <c r="VRM51" s="7"/>
      <c r="VRN51" s="7"/>
      <c r="VRO51" s="7"/>
      <c r="VRP51" s="7"/>
      <c r="VRQ51" s="7"/>
      <c r="VRR51" s="7"/>
      <c r="VRS51" s="7"/>
      <c r="VRT51" s="7"/>
      <c r="VRU51" s="7"/>
      <c r="VRV51" s="7"/>
      <c r="VRW51" s="7"/>
      <c r="VRX51" s="7"/>
      <c r="VRY51" s="7"/>
      <c r="VRZ51" s="7"/>
      <c r="VSA51" s="7"/>
      <c r="VSB51" s="7"/>
      <c r="VSC51" s="7"/>
      <c r="VSD51" s="7"/>
      <c r="VSE51" s="7"/>
      <c r="VSF51" s="7"/>
      <c r="VSG51" s="7"/>
      <c r="VSH51" s="7"/>
      <c r="VSI51" s="7"/>
      <c r="VSJ51" s="7"/>
      <c r="VSK51" s="7"/>
      <c r="VSL51" s="7"/>
      <c r="VSM51" s="7"/>
      <c r="VSN51" s="7"/>
      <c r="VSO51" s="7"/>
      <c r="VSP51" s="7"/>
      <c r="VSQ51" s="7"/>
      <c r="VSR51" s="7"/>
      <c r="VSS51" s="7"/>
      <c r="VST51" s="7"/>
      <c r="VSU51" s="7"/>
      <c r="VSV51" s="7"/>
      <c r="VSW51" s="7"/>
      <c r="VSX51" s="7"/>
      <c r="VSY51" s="7"/>
      <c r="VSZ51" s="7"/>
      <c r="VTA51" s="7"/>
      <c r="VTB51" s="7"/>
      <c r="VTC51" s="7"/>
      <c r="VTD51" s="7"/>
      <c r="VTE51" s="7"/>
      <c r="VTF51" s="7"/>
      <c r="VTG51" s="7"/>
      <c r="VTH51" s="7"/>
      <c r="VTI51" s="7"/>
      <c r="VTJ51" s="7"/>
      <c r="VTK51" s="7"/>
      <c r="VTL51" s="7"/>
      <c r="VTM51" s="7"/>
      <c r="VTN51" s="7"/>
      <c r="VTO51" s="7"/>
      <c r="VTP51" s="7"/>
      <c r="VTQ51" s="7"/>
      <c r="VTR51" s="7"/>
      <c r="VTS51" s="7"/>
      <c r="VTT51" s="7"/>
      <c r="VTU51" s="7"/>
      <c r="VTV51" s="7"/>
      <c r="VTW51" s="7"/>
      <c r="VTX51" s="7"/>
      <c r="VTY51" s="7"/>
      <c r="VTZ51" s="7"/>
      <c r="VUA51" s="7"/>
      <c r="VUB51" s="7"/>
      <c r="VUC51" s="7"/>
      <c r="VUD51" s="7"/>
      <c r="VUE51" s="7"/>
      <c r="VUF51" s="7"/>
      <c r="VUG51" s="7"/>
      <c r="VUH51" s="7"/>
      <c r="VUI51" s="7"/>
      <c r="VUJ51" s="7"/>
      <c r="VUK51" s="7"/>
      <c r="VUL51" s="7"/>
      <c r="VUM51" s="7"/>
      <c r="VUN51" s="7"/>
      <c r="VUO51" s="7"/>
      <c r="VUP51" s="7"/>
      <c r="VUQ51" s="7"/>
      <c r="VUR51" s="7"/>
      <c r="VUS51" s="7"/>
      <c r="VUT51" s="7"/>
      <c r="VUU51" s="7"/>
      <c r="VUV51" s="7"/>
      <c r="VUW51" s="7"/>
      <c r="VUX51" s="7"/>
      <c r="VUY51" s="7"/>
      <c r="VUZ51" s="7"/>
      <c r="VVA51" s="7"/>
      <c r="VVB51" s="7"/>
      <c r="VVC51" s="7"/>
      <c r="VVD51" s="7"/>
      <c r="VVE51" s="7"/>
      <c r="VVF51" s="7"/>
      <c r="VVG51" s="7"/>
      <c r="VVH51" s="7"/>
      <c r="VVI51" s="7"/>
      <c r="VVJ51" s="7"/>
      <c r="VVK51" s="7"/>
      <c r="VVL51" s="7"/>
      <c r="VVM51" s="7"/>
      <c r="VVN51" s="7"/>
      <c r="VVO51" s="7"/>
      <c r="VVP51" s="7"/>
      <c r="VVQ51" s="7"/>
      <c r="VVR51" s="7"/>
      <c r="VVS51" s="7"/>
      <c r="VVT51" s="7"/>
      <c r="VVU51" s="7"/>
      <c r="VVV51" s="7"/>
      <c r="VVW51" s="7"/>
      <c r="VVX51" s="7"/>
      <c r="VVY51" s="7"/>
      <c r="VVZ51" s="7"/>
      <c r="VWA51" s="7"/>
      <c r="VWB51" s="7"/>
      <c r="VWC51" s="7"/>
      <c r="VWD51" s="7"/>
      <c r="VWE51" s="7"/>
      <c r="VWF51" s="7"/>
      <c r="VWG51" s="7"/>
      <c r="VWH51" s="7"/>
      <c r="VWI51" s="7"/>
      <c r="VWJ51" s="7"/>
      <c r="VWK51" s="7"/>
      <c r="VWL51" s="7"/>
      <c r="VWM51" s="7"/>
      <c r="VWN51" s="7"/>
      <c r="VWO51" s="7"/>
      <c r="VWP51" s="7"/>
      <c r="VWQ51" s="7"/>
      <c r="VWR51" s="7"/>
      <c r="VWS51" s="7"/>
      <c r="VWT51" s="7"/>
      <c r="VWU51" s="7"/>
      <c r="VWV51" s="7"/>
      <c r="VWW51" s="7"/>
      <c r="VWX51" s="7"/>
      <c r="VWY51" s="7"/>
      <c r="VWZ51" s="7"/>
      <c r="VXA51" s="7"/>
      <c r="VXB51" s="7"/>
      <c r="VXC51" s="7"/>
      <c r="VXD51" s="7"/>
      <c r="VXE51" s="7"/>
      <c r="VXF51" s="7"/>
      <c r="VXG51" s="7"/>
      <c r="VXH51" s="7"/>
      <c r="VXI51" s="7"/>
      <c r="VXJ51" s="7"/>
      <c r="VXK51" s="7"/>
      <c r="VXL51" s="7"/>
      <c r="VXM51" s="7"/>
      <c r="VXN51" s="7"/>
      <c r="VXO51" s="7"/>
      <c r="VXP51" s="7"/>
      <c r="VXQ51" s="7"/>
      <c r="VXR51" s="7"/>
      <c r="VXS51" s="7"/>
      <c r="VXT51" s="7"/>
      <c r="VXU51" s="7"/>
      <c r="VXV51" s="7"/>
      <c r="VXW51" s="7"/>
      <c r="VXX51" s="7"/>
      <c r="VXY51" s="7"/>
      <c r="VXZ51" s="7"/>
      <c r="VYA51" s="7"/>
      <c r="VYB51" s="7"/>
      <c r="VYC51" s="7"/>
      <c r="VYD51" s="7"/>
      <c r="VYE51" s="7"/>
      <c r="VYF51" s="7"/>
      <c r="VYG51" s="7"/>
      <c r="VYH51" s="7"/>
      <c r="VYI51" s="7"/>
      <c r="VYJ51" s="7"/>
      <c r="VYK51" s="7"/>
      <c r="VYL51" s="7"/>
      <c r="VYM51" s="7"/>
      <c r="VYN51" s="7"/>
      <c r="VYO51" s="7"/>
      <c r="VYP51" s="7"/>
      <c r="VYQ51" s="7"/>
      <c r="VYR51" s="7"/>
      <c r="VYS51" s="7"/>
      <c r="VYT51" s="7"/>
      <c r="VYU51" s="7"/>
      <c r="VYV51" s="7"/>
      <c r="VYW51" s="7"/>
      <c r="VYX51" s="7"/>
      <c r="VYY51" s="7"/>
      <c r="VYZ51" s="7"/>
      <c r="VZA51" s="7"/>
      <c r="VZB51" s="7"/>
      <c r="VZC51" s="7"/>
      <c r="VZD51" s="7"/>
      <c r="VZE51" s="7"/>
      <c r="VZF51" s="7"/>
      <c r="VZG51" s="7"/>
      <c r="VZH51" s="7"/>
      <c r="VZI51" s="7"/>
      <c r="VZJ51" s="7"/>
      <c r="VZK51" s="7"/>
      <c r="VZL51" s="7"/>
      <c r="VZM51" s="7"/>
      <c r="VZN51" s="7"/>
      <c r="VZO51" s="7"/>
      <c r="VZP51" s="7"/>
      <c r="VZQ51" s="7"/>
      <c r="VZR51" s="7"/>
      <c r="VZS51" s="7"/>
      <c r="VZT51" s="7"/>
      <c r="VZU51" s="7"/>
      <c r="VZV51" s="7"/>
      <c r="VZW51" s="7"/>
      <c r="VZX51" s="7"/>
      <c r="VZY51" s="7"/>
      <c r="VZZ51" s="7"/>
      <c r="WAA51" s="7"/>
      <c r="WAB51" s="7"/>
      <c r="WAC51" s="7"/>
      <c r="WAD51" s="7"/>
      <c r="WAE51" s="7"/>
      <c r="WAF51" s="7"/>
      <c r="WAG51" s="7"/>
      <c r="WAH51" s="7"/>
      <c r="WAI51" s="7"/>
      <c r="WAJ51" s="7"/>
      <c r="WAK51" s="7"/>
      <c r="WAL51" s="7"/>
      <c r="WAM51" s="7"/>
      <c r="WAN51" s="7"/>
      <c r="WAO51" s="7"/>
      <c r="WAP51" s="7"/>
      <c r="WAQ51" s="7"/>
      <c r="WAR51" s="7"/>
      <c r="WAS51" s="7"/>
      <c r="WAT51" s="7"/>
      <c r="WAU51" s="7"/>
      <c r="WAV51" s="7"/>
      <c r="WAW51" s="7"/>
      <c r="WAX51" s="7"/>
      <c r="WAY51" s="7"/>
      <c r="WAZ51" s="7"/>
      <c r="WBA51" s="7"/>
      <c r="WBB51" s="7"/>
      <c r="WBC51" s="7"/>
      <c r="WBD51" s="7"/>
      <c r="WBE51" s="7"/>
      <c r="WBF51" s="7"/>
      <c r="WBG51" s="7"/>
      <c r="WBH51" s="7"/>
      <c r="WBI51" s="7"/>
      <c r="WBJ51" s="7"/>
      <c r="WBK51" s="7"/>
      <c r="WBL51" s="7"/>
      <c r="WBM51" s="7"/>
      <c r="WBN51" s="7"/>
      <c r="WBO51" s="7"/>
      <c r="WBP51" s="7"/>
      <c r="WBQ51" s="7"/>
      <c r="WBR51" s="7"/>
      <c r="WBS51" s="7"/>
      <c r="WBT51" s="7"/>
      <c r="WBU51" s="7"/>
      <c r="WBV51" s="7"/>
      <c r="WBW51" s="7"/>
      <c r="WBX51" s="7"/>
      <c r="WBY51" s="7"/>
      <c r="WBZ51" s="7"/>
      <c r="WCA51" s="7"/>
      <c r="WCB51" s="7"/>
      <c r="WCC51" s="7"/>
      <c r="WCD51" s="7"/>
      <c r="WCE51" s="7"/>
      <c r="WCF51" s="7"/>
      <c r="WCG51" s="7"/>
      <c r="WCH51" s="7"/>
      <c r="WCI51" s="7"/>
      <c r="WCJ51" s="7"/>
      <c r="WCK51" s="7"/>
      <c r="WCL51" s="7"/>
      <c r="WCM51" s="7"/>
      <c r="WCN51" s="7"/>
      <c r="WCO51" s="7"/>
      <c r="WCP51" s="7"/>
      <c r="WCQ51" s="7"/>
      <c r="WCR51" s="7"/>
      <c r="WCS51" s="7"/>
      <c r="WCT51" s="7"/>
      <c r="WCU51" s="7"/>
      <c r="WCV51" s="7"/>
      <c r="WCW51" s="7"/>
      <c r="WCX51" s="7"/>
      <c r="WCY51" s="7"/>
      <c r="WCZ51" s="7"/>
      <c r="WDA51" s="7"/>
      <c r="WDB51" s="7"/>
      <c r="WDC51" s="7"/>
      <c r="WDD51" s="7"/>
      <c r="WDE51" s="7"/>
      <c r="WDF51" s="7"/>
      <c r="WDG51" s="7"/>
      <c r="WDH51" s="7"/>
      <c r="WDI51" s="7"/>
      <c r="WDJ51" s="7"/>
      <c r="WDK51" s="7"/>
      <c r="WDL51" s="7"/>
      <c r="WDM51" s="7"/>
      <c r="WDN51" s="7"/>
      <c r="WDO51" s="7"/>
      <c r="WDP51" s="7"/>
      <c r="WDQ51" s="7"/>
      <c r="WDR51" s="7"/>
      <c r="WDS51" s="7"/>
      <c r="WDT51" s="7"/>
      <c r="WDU51" s="7"/>
      <c r="WDV51" s="7"/>
      <c r="WDW51" s="7"/>
      <c r="WDX51" s="7"/>
      <c r="WDY51" s="7"/>
      <c r="WDZ51" s="7"/>
      <c r="WEA51" s="7"/>
      <c r="WEB51" s="7"/>
      <c r="WEC51" s="7"/>
      <c r="WED51" s="7"/>
      <c r="WEE51" s="7"/>
      <c r="WEF51" s="7"/>
      <c r="WEG51" s="7"/>
      <c r="WEH51" s="7"/>
      <c r="WEI51" s="7"/>
      <c r="WEJ51" s="7"/>
      <c r="WEK51" s="7"/>
      <c r="WEL51" s="7"/>
      <c r="WEM51" s="7"/>
      <c r="WEN51" s="7"/>
      <c r="WEO51" s="7"/>
      <c r="WEP51" s="7"/>
      <c r="WEQ51" s="7"/>
      <c r="WER51" s="7"/>
      <c r="WES51" s="7"/>
      <c r="WET51" s="7"/>
      <c r="WEU51" s="7"/>
      <c r="WEV51" s="7"/>
      <c r="WEW51" s="7"/>
      <c r="WEX51" s="7"/>
      <c r="WEY51" s="7"/>
      <c r="WEZ51" s="7"/>
      <c r="WFA51" s="7"/>
      <c r="WFB51" s="7"/>
      <c r="WFC51" s="7"/>
      <c r="WFD51" s="7"/>
      <c r="WFE51" s="7"/>
      <c r="WFF51" s="7"/>
      <c r="WFG51" s="7"/>
      <c r="WFH51" s="7"/>
      <c r="WFI51" s="7"/>
      <c r="WFJ51" s="7"/>
      <c r="WFK51" s="7"/>
      <c r="WFL51" s="7"/>
      <c r="WFM51" s="7"/>
      <c r="WFN51" s="7"/>
      <c r="WFO51" s="7"/>
      <c r="WFP51" s="7"/>
      <c r="WFQ51" s="7"/>
      <c r="WFR51" s="7"/>
      <c r="WFS51" s="7"/>
      <c r="WFT51" s="7"/>
      <c r="WFU51" s="7"/>
      <c r="WFV51" s="7"/>
      <c r="WFW51" s="7"/>
      <c r="WFX51" s="7"/>
      <c r="WFY51" s="7"/>
      <c r="WFZ51" s="7"/>
      <c r="WGA51" s="7"/>
      <c r="WGB51" s="7"/>
      <c r="WGC51" s="7"/>
      <c r="WGD51" s="7"/>
      <c r="WGE51" s="7"/>
      <c r="WGF51" s="7"/>
      <c r="WGG51" s="7"/>
      <c r="WGH51" s="7"/>
      <c r="WGI51" s="7"/>
      <c r="WGJ51" s="7"/>
      <c r="WGK51" s="7"/>
      <c r="WGL51" s="7"/>
      <c r="WGM51" s="7"/>
      <c r="WGN51" s="7"/>
      <c r="WGO51" s="7"/>
      <c r="WGP51" s="7"/>
      <c r="WGQ51" s="7"/>
      <c r="WGR51" s="7"/>
      <c r="WGS51" s="7"/>
      <c r="WGT51" s="7"/>
      <c r="WGU51" s="7"/>
      <c r="WGV51" s="7"/>
      <c r="WGW51" s="7"/>
      <c r="WGX51" s="7"/>
      <c r="WGY51" s="7"/>
      <c r="WGZ51" s="7"/>
      <c r="WHA51" s="7"/>
      <c r="WHB51" s="7"/>
      <c r="WHC51" s="7"/>
      <c r="WHD51" s="7"/>
      <c r="WHE51" s="7"/>
      <c r="WHF51" s="7"/>
      <c r="WHG51" s="7"/>
      <c r="WHH51" s="7"/>
      <c r="WHI51" s="7"/>
      <c r="WHJ51" s="7"/>
      <c r="WHK51" s="7"/>
      <c r="WHL51" s="7"/>
      <c r="WHM51" s="7"/>
      <c r="WHN51" s="7"/>
      <c r="WHO51" s="7"/>
      <c r="WHP51" s="7"/>
      <c r="WHQ51" s="7"/>
      <c r="WHR51" s="7"/>
      <c r="WHS51" s="7"/>
      <c r="WHT51" s="7"/>
      <c r="WHU51" s="7"/>
      <c r="WHV51" s="7"/>
      <c r="WHW51" s="7"/>
      <c r="WHX51" s="7"/>
      <c r="WHY51" s="7"/>
      <c r="WHZ51" s="7"/>
      <c r="WIA51" s="7"/>
      <c r="WIB51" s="7"/>
      <c r="WIC51" s="7"/>
      <c r="WID51" s="7"/>
      <c r="WIE51" s="7"/>
      <c r="WIF51" s="7"/>
      <c r="WIG51" s="7"/>
      <c r="WIH51" s="7"/>
      <c r="WII51" s="7"/>
      <c r="WIJ51" s="7"/>
      <c r="WIK51" s="7"/>
      <c r="WIL51" s="7"/>
      <c r="WIM51" s="7"/>
      <c r="WIN51" s="7"/>
      <c r="WIO51" s="7"/>
      <c r="WIP51" s="7"/>
      <c r="WIQ51" s="7"/>
      <c r="WIR51" s="7"/>
      <c r="WIS51" s="7"/>
      <c r="WIT51" s="7"/>
      <c r="WIU51" s="7"/>
      <c r="WIV51" s="7"/>
      <c r="WIW51" s="7"/>
      <c r="WIX51" s="7"/>
      <c r="WIY51" s="7"/>
      <c r="WIZ51" s="7"/>
      <c r="WJA51" s="7"/>
      <c r="WJB51" s="7"/>
      <c r="WJC51" s="7"/>
      <c r="WJD51" s="7"/>
      <c r="WJE51" s="7"/>
      <c r="WJF51" s="7"/>
      <c r="WJG51" s="7"/>
      <c r="WJH51" s="7"/>
      <c r="WJI51" s="7"/>
      <c r="WJJ51" s="7"/>
      <c r="WJK51" s="7"/>
      <c r="WJL51" s="7"/>
      <c r="WJM51" s="7"/>
      <c r="WJN51" s="7"/>
      <c r="WJO51" s="7"/>
      <c r="WJP51" s="7"/>
      <c r="WJQ51" s="7"/>
      <c r="WJR51" s="7"/>
      <c r="WJS51" s="7"/>
      <c r="WJT51" s="7"/>
      <c r="WJU51" s="7"/>
      <c r="WJV51" s="7"/>
      <c r="WJW51" s="7"/>
      <c r="WJX51" s="7"/>
      <c r="WJY51" s="7"/>
      <c r="WJZ51" s="7"/>
      <c r="WKA51" s="7"/>
      <c r="WKB51" s="7"/>
      <c r="WKC51" s="7"/>
      <c r="WKD51" s="7"/>
      <c r="WKE51" s="7"/>
      <c r="WKF51" s="7"/>
      <c r="WKG51" s="7"/>
      <c r="WKH51" s="7"/>
      <c r="WKI51" s="7"/>
      <c r="WKJ51" s="7"/>
      <c r="WKK51" s="7"/>
      <c r="WKL51" s="7"/>
      <c r="WKM51" s="7"/>
      <c r="WKN51" s="7"/>
      <c r="WKO51" s="7"/>
      <c r="WKP51" s="7"/>
      <c r="WKQ51" s="7"/>
      <c r="WKR51" s="7"/>
      <c r="WKS51" s="7"/>
      <c r="WKT51" s="7"/>
      <c r="WKU51" s="7"/>
      <c r="WKV51" s="7"/>
      <c r="WKW51" s="7"/>
      <c r="WKX51" s="7"/>
      <c r="WKY51" s="7"/>
      <c r="WKZ51" s="7"/>
      <c r="WLA51" s="7"/>
      <c r="WLB51" s="7"/>
      <c r="WLC51" s="7"/>
      <c r="WLD51" s="7"/>
      <c r="WLE51" s="7"/>
      <c r="WLF51" s="7"/>
      <c r="WLG51" s="7"/>
      <c r="WLH51" s="7"/>
      <c r="WLI51" s="7"/>
      <c r="WLJ51" s="7"/>
      <c r="WLK51" s="7"/>
      <c r="WLL51" s="7"/>
      <c r="WLM51" s="7"/>
      <c r="WLN51" s="7"/>
      <c r="WLO51" s="7"/>
      <c r="WLP51" s="7"/>
      <c r="WLQ51" s="7"/>
      <c r="WLR51" s="7"/>
      <c r="WLS51" s="7"/>
      <c r="WLT51" s="7"/>
      <c r="WLU51" s="7"/>
      <c r="WLV51" s="7"/>
      <c r="WLW51" s="7"/>
      <c r="WLX51" s="7"/>
      <c r="WLY51" s="7"/>
      <c r="WLZ51" s="7"/>
      <c r="WMA51" s="7"/>
      <c r="WMB51" s="7"/>
      <c r="WMC51" s="7"/>
      <c r="WMD51" s="7"/>
      <c r="WME51" s="7"/>
      <c r="WMF51" s="7"/>
      <c r="WMG51" s="7"/>
      <c r="WMH51" s="7"/>
      <c r="WMI51" s="7"/>
      <c r="WMJ51" s="7"/>
      <c r="WMK51" s="7"/>
      <c r="WML51" s="7"/>
      <c r="WMM51" s="7"/>
      <c r="WMN51" s="7"/>
      <c r="WMO51" s="7"/>
      <c r="WMP51" s="7"/>
      <c r="WMQ51" s="7"/>
      <c r="WMR51" s="7"/>
      <c r="WMS51" s="7"/>
      <c r="WMT51" s="7"/>
      <c r="WMU51" s="7"/>
      <c r="WMV51" s="7"/>
      <c r="WMW51" s="7"/>
      <c r="WMX51" s="7"/>
      <c r="WMY51" s="7"/>
      <c r="WMZ51" s="7"/>
      <c r="WNA51" s="7"/>
      <c r="WNB51" s="7"/>
      <c r="WNC51" s="7"/>
      <c r="WND51" s="7"/>
      <c r="WNE51" s="7"/>
      <c r="WNF51" s="7"/>
      <c r="WNG51" s="7"/>
      <c r="WNH51" s="7"/>
      <c r="WNI51" s="7"/>
      <c r="WNJ51" s="7"/>
      <c r="WNK51" s="7"/>
      <c r="WNL51" s="7"/>
      <c r="WNM51" s="7"/>
      <c r="WNN51" s="7"/>
      <c r="WNO51" s="7"/>
      <c r="WNP51" s="7"/>
      <c r="WNQ51" s="7"/>
      <c r="WNR51" s="7"/>
      <c r="WNS51" s="7"/>
      <c r="WNT51" s="7"/>
      <c r="WNU51" s="7"/>
      <c r="WNV51" s="7"/>
      <c r="WNW51" s="7"/>
      <c r="WNX51" s="7"/>
      <c r="WNY51" s="7"/>
      <c r="WNZ51" s="7"/>
      <c r="WOA51" s="7"/>
      <c r="WOB51" s="7"/>
      <c r="WOC51" s="7"/>
      <c r="WOD51" s="7"/>
      <c r="WOE51" s="7"/>
      <c r="WOF51" s="7"/>
      <c r="WOG51" s="7"/>
      <c r="WOH51" s="7"/>
      <c r="WOI51" s="7"/>
      <c r="WOJ51" s="7"/>
      <c r="WOK51" s="7"/>
      <c r="WOL51" s="7"/>
      <c r="WOM51" s="7"/>
      <c r="WON51" s="7"/>
      <c r="WOO51" s="7"/>
      <c r="WOP51" s="7"/>
      <c r="WOQ51" s="7"/>
      <c r="WOR51" s="7"/>
      <c r="WOS51" s="7"/>
      <c r="WOT51" s="7"/>
      <c r="WOU51" s="7"/>
      <c r="WOV51" s="7"/>
      <c r="WOW51" s="7"/>
      <c r="WOX51" s="7"/>
      <c r="WOY51" s="7"/>
      <c r="WOZ51" s="7"/>
      <c r="WPA51" s="7"/>
      <c r="WPB51" s="7"/>
      <c r="WPC51" s="7"/>
      <c r="WPD51" s="7"/>
      <c r="WPE51" s="7"/>
      <c r="WPF51" s="7"/>
      <c r="WPG51" s="7"/>
      <c r="WPH51" s="7"/>
      <c r="WPI51" s="7"/>
      <c r="WPJ51" s="7"/>
      <c r="WPK51" s="7"/>
      <c r="WPL51" s="7"/>
      <c r="WPM51" s="7"/>
      <c r="WPN51" s="7"/>
      <c r="WPO51" s="7"/>
      <c r="WPP51" s="7"/>
      <c r="WPQ51" s="7"/>
      <c r="WPR51" s="7"/>
      <c r="WPS51" s="7"/>
      <c r="WPT51" s="7"/>
      <c r="WPU51" s="7"/>
      <c r="WPV51" s="7"/>
      <c r="WPW51" s="7"/>
      <c r="WPX51" s="7"/>
      <c r="WPY51" s="7"/>
      <c r="WPZ51" s="7"/>
      <c r="WQA51" s="7"/>
      <c r="WQB51" s="7"/>
      <c r="WQC51" s="7"/>
      <c r="WQD51" s="7"/>
      <c r="WQE51" s="7"/>
      <c r="WQF51" s="7"/>
      <c r="WQG51" s="7"/>
      <c r="WQH51" s="7"/>
      <c r="WQI51" s="7"/>
      <c r="WQJ51" s="7"/>
      <c r="WQK51" s="7"/>
      <c r="WQL51" s="7"/>
      <c r="WQM51" s="7"/>
      <c r="WQN51" s="7"/>
      <c r="WQO51" s="7"/>
      <c r="WQP51" s="7"/>
      <c r="WQQ51" s="7"/>
      <c r="WQR51" s="7"/>
      <c r="WQS51" s="7"/>
      <c r="WQT51" s="7"/>
      <c r="WQU51" s="7"/>
      <c r="WQV51" s="7"/>
      <c r="WQW51" s="7"/>
      <c r="WQX51" s="7"/>
      <c r="WQY51" s="7"/>
      <c r="WQZ51" s="7"/>
      <c r="WRA51" s="7"/>
      <c r="WRB51" s="7"/>
      <c r="WRC51" s="7"/>
      <c r="WRD51" s="7"/>
      <c r="WRE51" s="7"/>
      <c r="WRF51" s="7"/>
      <c r="WRG51" s="7"/>
      <c r="WRH51" s="7"/>
      <c r="WRI51" s="7"/>
      <c r="WRJ51" s="7"/>
      <c r="WRK51" s="7"/>
      <c r="WRL51" s="7"/>
      <c r="WRM51" s="7"/>
      <c r="WRN51" s="7"/>
      <c r="WRO51" s="7"/>
      <c r="WRP51" s="7"/>
      <c r="WRQ51" s="7"/>
      <c r="WRR51" s="7"/>
      <c r="WRS51" s="7"/>
      <c r="WRT51" s="7"/>
      <c r="WRU51" s="7"/>
      <c r="WRV51" s="7"/>
      <c r="WRW51" s="7"/>
      <c r="WRX51" s="7"/>
      <c r="WRY51" s="7"/>
      <c r="WRZ51" s="7"/>
      <c r="WSA51" s="7"/>
      <c r="WSB51" s="7"/>
      <c r="WSC51" s="7"/>
      <c r="WSD51" s="7"/>
      <c r="WSE51" s="7"/>
      <c r="WSF51" s="7"/>
      <c r="WSG51" s="7"/>
      <c r="WSH51" s="7"/>
      <c r="WSI51" s="7"/>
      <c r="WSJ51" s="7"/>
      <c r="WSK51" s="7"/>
      <c r="WSL51" s="7"/>
      <c r="WSM51" s="7"/>
      <c r="WSN51" s="7"/>
      <c r="WSO51" s="7"/>
      <c r="WSP51" s="7"/>
      <c r="WSQ51" s="7"/>
      <c r="WSR51" s="7"/>
      <c r="WSS51" s="7"/>
      <c r="WST51" s="7"/>
      <c r="WSU51" s="7"/>
      <c r="WSV51" s="7"/>
      <c r="WSW51" s="7"/>
      <c r="WSX51" s="7"/>
      <c r="WSY51" s="7"/>
      <c r="WSZ51" s="7"/>
      <c r="WTA51" s="7"/>
      <c r="WTB51" s="7"/>
      <c r="WTC51" s="7"/>
      <c r="WTD51" s="7"/>
      <c r="WTE51" s="7"/>
      <c r="WTF51" s="7"/>
      <c r="WTG51" s="7"/>
      <c r="WTH51" s="7"/>
      <c r="WTI51" s="7"/>
      <c r="WTJ51" s="7"/>
      <c r="WTK51" s="7"/>
      <c r="WTL51" s="7"/>
      <c r="WTM51" s="7"/>
      <c r="WTN51" s="7"/>
      <c r="WTO51" s="7"/>
      <c r="WTP51" s="7"/>
      <c r="WTQ51" s="7"/>
      <c r="WTR51" s="7"/>
      <c r="WTS51" s="7"/>
      <c r="WTT51" s="7"/>
      <c r="WTU51" s="7"/>
      <c r="WTV51" s="7"/>
      <c r="WTW51" s="7"/>
      <c r="WTX51" s="7"/>
      <c r="WTY51" s="7"/>
      <c r="WTZ51" s="7"/>
      <c r="WUA51" s="7"/>
      <c r="WUB51" s="7"/>
      <c r="WUC51" s="7"/>
      <c r="WUD51" s="7"/>
      <c r="WUE51" s="7"/>
      <c r="WUF51" s="7"/>
      <c r="WUG51" s="7"/>
      <c r="WUH51" s="7"/>
      <c r="WUI51" s="7"/>
      <c r="WUJ51" s="7"/>
      <c r="WUK51" s="7"/>
      <c r="WUL51" s="7"/>
      <c r="WUM51" s="7"/>
      <c r="WUN51" s="7"/>
      <c r="WUO51" s="7"/>
      <c r="WUP51" s="7"/>
      <c r="WUQ51" s="7"/>
      <c r="WUR51" s="7"/>
      <c r="WUS51" s="7"/>
      <c r="WUT51" s="7"/>
      <c r="WUU51" s="7"/>
      <c r="WUV51" s="7"/>
      <c r="WUW51" s="7"/>
      <c r="WUX51" s="7"/>
      <c r="WUY51" s="7"/>
      <c r="WUZ51" s="7"/>
      <c r="WVA51" s="7"/>
      <c r="WVB51" s="7"/>
      <c r="WVC51" s="7"/>
      <c r="WVD51" s="7"/>
      <c r="WVE51" s="7"/>
      <c r="WVF51" s="7"/>
      <c r="WVG51" s="7"/>
      <c r="WVH51" s="7"/>
      <c r="WVI51" s="7"/>
      <c r="WVJ51" s="7"/>
      <c r="WVK51" s="7"/>
      <c r="WVL51" s="7"/>
      <c r="WVM51" s="7"/>
      <c r="WVN51" s="7"/>
      <c r="WVO51" s="7"/>
      <c r="WVP51" s="7"/>
      <c r="WVQ51" s="7"/>
      <c r="WVR51" s="7"/>
      <c r="WVS51" s="7"/>
      <c r="WVT51" s="7"/>
      <c r="WVU51" s="7"/>
      <c r="WVV51" s="7"/>
      <c r="WVW51" s="7"/>
      <c r="WVX51" s="7"/>
      <c r="WVY51" s="7"/>
      <c r="WVZ51" s="7"/>
      <c r="WWA51" s="7"/>
      <c r="WWB51" s="7"/>
      <c r="WWC51" s="7"/>
      <c r="WWD51" s="7"/>
      <c r="WWE51" s="7"/>
      <c r="WWF51" s="7"/>
      <c r="WWG51" s="7"/>
      <c r="WWH51" s="7"/>
      <c r="WWI51" s="7"/>
      <c r="WWJ51" s="7"/>
      <c r="WWK51" s="7"/>
      <c r="WWL51" s="7"/>
      <c r="WWM51" s="7"/>
      <c r="WWN51" s="7"/>
      <c r="WWO51" s="7"/>
      <c r="WWP51" s="7"/>
      <c r="WWQ51" s="7"/>
      <c r="WWR51" s="7"/>
      <c r="WWS51" s="7"/>
      <c r="WWT51" s="7"/>
      <c r="WWU51" s="7"/>
      <c r="WWV51" s="7"/>
      <c r="WWW51" s="7"/>
      <c r="WWX51" s="7"/>
      <c r="WWY51" s="7"/>
      <c r="WWZ51" s="7"/>
      <c r="WXA51" s="7"/>
      <c r="WXB51" s="7"/>
      <c r="WXC51" s="7"/>
      <c r="WXD51" s="7"/>
      <c r="WXE51" s="7"/>
      <c r="WXF51" s="7"/>
      <c r="WXG51" s="7"/>
      <c r="WXH51" s="7"/>
      <c r="WXI51" s="7"/>
      <c r="WXJ51" s="7"/>
      <c r="WXK51" s="7"/>
      <c r="WXL51" s="7"/>
      <c r="WXM51" s="7"/>
      <c r="WXN51" s="7"/>
      <c r="WXO51" s="7"/>
      <c r="WXP51" s="7"/>
      <c r="WXQ51" s="7"/>
      <c r="WXR51" s="7"/>
      <c r="WXS51" s="7"/>
      <c r="WXT51" s="7"/>
      <c r="WXU51" s="7"/>
      <c r="WXV51" s="7"/>
      <c r="WXW51" s="7"/>
      <c r="WXX51" s="7"/>
      <c r="WXY51" s="7"/>
      <c r="WXZ51" s="7"/>
      <c r="WYA51" s="7"/>
      <c r="WYB51" s="7"/>
      <c r="WYC51" s="7"/>
      <c r="WYD51" s="7"/>
      <c r="WYE51" s="7"/>
      <c r="WYF51" s="7"/>
      <c r="WYG51" s="7"/>
      <c r="WYH51" s="7"/>
      <c r="WYI51" s="7"/>
      <c r="WYJ51" s="7"/>
      <c r="WYK51" s="7"/>
      <c r="WYL51" s="7"/>
      <c r="WYM51" s="7"/>
      <c r="WYN51" s="7"/>
      <c r="WYO51" s="7"/>
      <c r="WYP51" s="7"/>
      <c r="WYQ51" s="7"/>
      <c r="WYR51" s="7"/>
      <c r="WYS51" s="7"/>
      <c r="WYT51" s="7"/>
      <c r="WYU51" s="7"/>
      <c r="WYV51" s="7"/>
      <c r="WYW51" s="7"/>
      <c r="WYX51" s="7"/>
      <c r="WYY51" s="7"/>
      <c r="WYZ51" s="7"/>
      <c r="WZA51" s="7"/>
      <c r="WZB51" s="7"/>
      <c r="WZC51" s="7"/>
      <c r="WZD51" s="7"/>
      <c r="WZE51" s="7"/>
      <c r="WZF51" s="7"/>
      <c r="WZG51" s="7"/>
      <c r="WZH51" s="7"/>
      <c r="WZI51" s="7"/>
      <c r="WZJ51" s="7"/>
      <c r="WZK51" s="7"/>
      <c r="WZL51" s="7"/>
      <c r="WZM51" s="7"/>
      <c r="WZN51" s="7"/>
      <c r="WZO51" s="7"/>
      <c r="WZP51" s="7"/>
      <c r="WZQ51" s="7"/>
      <c r="WZR51" s="7"/>
      <c r="WZS51" s="7"/>
      <c r="WZT51" s="7"/>
      <c r="WZU51" s="7"/>
      <c r="WZV51" s="7"/>
      <c r="WZW51" s="7"/>
      <c r="WZX51" s="7"/>
      <c r="WZY51" s="7"/>
      <c r="WZZ51" s="7"/>
      <c r="XAA51" s="7"/>
      <c r="XAB51" s="7"/>
      <c r="XAC51" s="7"/>
      <c r="XAD51" s="7"/>
      <c r="XAE51" s="7"/>
      <c r="XAF51" s="7"/>
      <c r="XAG51" s="7"/>
      <c r="XAH51" s="7"/>
      <c r="XAI51" s="7"/>
      <c r="XAJ51" s="7"/>
      <c r="XAK51" s="7"/>
      <c r="XAL51" s="7"/>
      <c r="XAM51" s="7"/>
      <c r="XAN51" s="7"/>
      <c r="XAO51" s="7"/>
      <c r="XAP51" s="7"/>
      <c r="XAQ51" s="7"/>
      <c r="XAR51" s="7"/>
      <c r="XAS51" s="7"/>
      <c r="XAT51" s="7"/>
      <c r="XAU51" s="7"/>
      <c r="XAV51" s="7"/>
      <c r="XAW51" s="7"/>
      <c r="XAX51" s="7"/>
      <c r="XAY51" s="7"/>
      <c r="XAZ51" s="7"/>
      <c r="XBA51" s="7"/>
      <c r="XBB51" s="7"/>
      <c r="XBC51" s="7"/>
      <c r="XBD51" s="7"/>
      <c r="XBE51" s="7"/>
      <c r="XBF51" s="7"/>
      <c r="XBG51" s="7"/>
      <c r="XBH51" s="7"/>
      <c r="XBI51" s="7"/>
      <c r="XBJ51" s="7"/>
      <c r="XBK51" s="7"/>
      <c r="XBL51" s="7"/>
      <c r="XBM51" s="7"/>
      <c r="XBN51" s="7"/>
      <c r="XBO51" s="7"/>
      <c r="XBP51" s="7"/>
      <c r="XBQ51" s="7"/>
      <c r="XBR51" s="7"/>
      <c r="XBS51" s="7"/>
      <c r="XBT51" s="7"/>
      <c r="XBU51" s="7"/>
      <c r="XBV51" s="7"/>
      <c r="XBW51" s="7"/>
      <c r="XBX51" s="7"/>
      <c r="XBY51" s="7"/>
      <c r="XBZ51" s="7"/>
      <c r="XCA51" s="7"/>
      <c r="XCB51" s="7"/>
      <c r="XCC51" s="7"/>
      <c r="XCD51" s="7"/>
      <c r="XCE51" s="7"/>
      <c r="XCF51" s="7"/>
      <c r="XCG51" s="7"/>
      <c r="XCH51" s="7"/>
      <c r="XCI51" s="7"/>
      <c r="XCJ51" s="7"/>
      <c r="XCK51" s="7"/>
      <c r="XCL51" s="7"/>
      <c r="XCM51" s="7"/>
      <c r="XCN51" s="7"/>
      <c r="XCO51" s="7"/>
      <c r="XCP51" s="7"/>
      <c r="XCQ51" s="7"/>
      <c r="XCR51" s="7"/>
      <c r="XCS51" s="7"/>
      <c r="XCT51" s="7"/>
      <c r="XCU51" s="7"/>
      <c r="XCV51" s="7"/>
      <c r="XCW51" s="7"/>
      <c r="XCX51" s="7"/>
      <c r="XCY51" s="7"/>
      <c r="XCZ51" s="7"/>
      <c r="XDA51" s="7"/>
      <c r="XDB51" s="7"/>
      <c r="XDC51" s="7"/>
      <c r="XDD51" s="7"/>
      <c r="XDE51" s="7"/>
      <c r="XDF51" s="7"/>
      <c r="XDG51" s="7"/>
      <c r="XDH51" s="7"/>
      <c r="XDI51" s="7"/>
      <c r="XDJ51" s="7"/>
      <c r="XDK51" s="7"/>
      <c r="XDL51" s="7"/>
      <c r="XDM51" s="7"/>
      <c r="XDN51" s="7"/>
      <c r="XDO51" s="7"/>
      <c r="XDP51" s="7"/>
      <c r="XDQ51" s="7"/>
      <c r="XDR51" s="7"/>
      <c r="XDS51" s="7"/>
      <c r="XDT51" s="7"/>
      <c r="XDU51" s="7"/>
      <c r="XDV51" s="7"/>
      <c r="XDW51" s="7"/>
      <c r="XDX51" s="7"/>
      <c r="XDY51" s="7"/>
      <c r="XDZ51" s="7"/>
      <c r="XEA51" s="7"/>
      <c r="XEB51" s="7"/>
      <c r="XEC51" s="7"/>
      <c r="XED51" s="7"/>
      <c r="XEE51" s="7"/>
      <c r="XEF51" s="7"/>
      <c r="XEG51" s="7"/>
      <c r="XEH51" s="7"/>
      <c r="XEI51" s="7"/>
      <c r="XEJ51" s="7"/>
      <c r="XEK51" s="7"/>
      <c r="XEL51" s="7"/>
      <c r="XEM51" s="7"/>
      <c r="XEN51" s="7"/>
      <c r="XEO51" s="7"/>
      <c r="XEP51" s="7"/>
      <c r="XEQ51" s="7"/>
      <c r="XER51" s="7"/>
      <c r="XES51" s="7"/>
      <c r="XET51" s="7"/>
      <c r="XEU51" s="7"/>
      <c r="XEV51" s="7"/>
      <c r="XEW51" s="7"/>
      <c r="XEX51" s="7"/>
      <c r="XEY51" s="7"/>
      <c r="XEZ51" s="7"/>
      <c r="XFA51" s="7"/>
      <c r="XFB51" s="7"/>
      <c r="XFC51" s="7"/>
      <c r="XFD51" s="7"/>
    </row>
    <row r="52" s="7" customFormat="1" ht="12.75" customHeight="1" spans="1:56">
      <c r="A52" s="34" t="s">
        <v>65</v>
      </c>
      <c r="B52" s="31">
        <f ca="1" t="shared" si="0"/>
        <v>43432</v>
      </c>
      <c r="C52" s="32">
        <f ca="1" t="shared" si="1"/>
        <v>44778</v>
      </c>
      <c r="D52" s="30" t="str">
        <f t="shared" si="2"/>
        <v>Project 452</v>
      </c>
      <c r="E52" s="30" t="str">
        <f t="shared" si="3"/>
        <v>Company AB 552</v>
      </c>
      <c r="F52" s="30" t="str">
        <f ca="1" t="shared" si="4"/>
        <v>Heby</v>
      </c>
      <c r="G52" s="37">
        <f ca="1" t="shared" si="5"/>
        <v>32</v>
      </c>
      <c r="H52" s="38" t="str">
        <f ca="1" t="shared" si="6"/>
        <v/>
      </c>
      <c r="I52" s="30" t="str">
        <f ca="1" t="shared" si="7"/>
        <v>Nyanslutning</v>
      </c>
      <c r="J52" s="30" t="str">
        <f ca="1" t="shared" si="8"/>
        <v>Konsumtion</v>
      </c>
      <c r="K52" s="41">
        <f ca="1" t="shared" si="9"/>
        <v>200</v>
      </c>
      <c r="L52" s="41">
        <f ca="1" t="shared" si="10"/>
        <v>122</v>
      </c>
      <c r="M52" s="12"/>
      <c r="N52" s="30" t="str">
        <f ca="1" t="shared" si="11"/>
        <v>Sarah Anderson 52</v>
      </c>
      <c r="O52" s="30" t="str">
        <f ca="1" t="shared" si="12"/>
        <v>Sarah Anderson 52</v>
      </c>
      <c r="P52" s="30" t="str">
        <f ca="1" t="shared" si="13"/>
        <v>Sarah Anderson 52</v>
      </c>
      <c r="Q52" s="30" t="str">
        <f ca="1" t="shared" si="14"/>
        <v>6.Nätavtal</v>
      </c>
      <c r="R52" s="45" t="str">
        <f ca="1" t="shared" si="15"/>
        <v/>
      </c>
      <c r="S52" s="45" t="str">
        <f ca="1" t="shared" si="16"/>
        <v/>
      </c>
      <c r="T52" s="45" t="str">
        <f ca="1" t="shared" si="17"/>
        <v/>
      </c>
      <c r="U52" s="13"/>
      <c r="V52" s="34"/>
      <c r="W52" s="49" t="str">
        <f ca="1" t="shared" si="18"/>
        <v>Ansluts till LN 20 kV</v>
      </c>
      <c r="X52" s="50" t="str">
        <f ca="1" t="shared" si="19"/>
        <v>Nej</v>
      </c>
      <c r="Y52" s="63" t="str">
        <f ca="1" t="shared" si="20"/>
        <v/>
      </c>
      <c r="Z52" s="63" t="str">
        <f ca="1" t="shared" si="21"/>
        <v/>
      </c>
      <c r="AA52" s="34"/>
      <c r="AB52" s="64" t="str">
        <f ca="1" t="shared" si="24"/>
        <v/>
      </c>
      <c r="AC52" s="73">
        <f ca="1">INDEX(Anslutningspunkt!$A$2:$A$108,RANDBETWEEN(2,108),1)</f>
        <v>79</v>
      </c>
      <c r="AD52" s="30"/>
      <c r="AE52" s="30" t="str">
        <f ca="1" t="shared" si="22"/>
        <v>Regionnät</v>
      </c>
      <c r="AF52" s="34"/>
      <c r="AG52" s="95"/>
      <c r="AH52" s="13"/>
      <c r="AI52" s="96"/>
      <c r="AM52" s="7">
        <f ca="1">VLOOKUP(AC52,Anslutningspunkt!A:B,2,0)+RANDBETWEEN(-10000,10000)</f>
        <v>6079035.672</v>
      </c>
      <c r="AN52" s="7">
        <f ca="1">VLOOKUP(AC52,Anslutningspunkt!A:C,3,0)+RANDBETWEEN(-10000,10000)</f>
        <v>274475.438</v>
      </c>
      <c r="AP52" s="7" t="str">
        <f ca="1" t="shared" si="25"/>
        <v>Nyanslutning</v>
      </c>
      <c r="AQ52" s="7" t="str">
        <f ca="1" t="shared" si="26"/>
        <v>Konsumtion</v>
      </c>
      <c r="AX52" s="31">
        <f ca="1" t="shared" si="27"/>
        <v>43941.942069335</v>
      </c>
      <c r="AZ52" s="31">
        <f ca="1">IF(SUM(IF({"4.Projekteringsavtal","5.Anslutningsavtal","6.Nätavtal"}=Q52,1,0))&gt;0,EDATE(AX52,RANDBETWEEN(0,6)),"")</f>
        <v>44002</v>
      </c>
      <c r="BB52" s="21">
        <f ca="1">IF(SUM(IF({"5.Anslutningsavtal","6.Nätavtal"}=Q52,1,0))&gt;0,EDATE(AZ52,RANDBETWEEN(0,3)),"")</f>
        <v>44063</v>
      </c>
      <c r="BD52" s="21">
        <f ca="1" t="shared" si="28"/>
        <v>44155</v>
      </c>
    </row>
    <row r="53" s="8" customFormat="1" ht="12.75" customHeight="1" spans="1:16384">
      <c r="A53" s="34" t="s">
        <v>65</v>
      </c>
      <c r="B53" s="31">
        <f ca="1" t="shared" si="0"/>
        <v>43668</v>
      </c>
      <c r="C53" s="32">
        <f ca="1" t="shared" si="1"/>
        <v>44737</v>
      </c>
      <c r="D53" s="30" t="str">
        <f t="shared" si="2"/>
        <v>Project 453</v>
      </c>
      <c r="E53" s="30" t="str">
        <f t="shared" si="3"/>
        <v>Company AB 553</v>
      </c>
      <c r="F53" s="30" t="str">
        <f ca="1" t="shared" si="4"/>
        <v>Gävle/Sandviken</v>
      </c>
      <c r="G53" s="37">
        <f ca="1" t="shared" si="5"/>
        <v>35</v>
      </c>
      <c r="H53" s="38" t="str">
        <f ca="1" t="shared" si="6"/>
        <v>Ja</v>
      </c>
      <c r="I53" s="30" t="str">
        <f ca="1" t="shared" si="7"/>
        <v>Utökning</v>
      </c>
      <c r="J53" s="30" t="str">
        <f ca="1" t="shared" si="8"/>
        <v>Produktion</v>
      </c>
      <c r="K53" s="41">
        <f ca="1" t="shared" si="9"/>
        <v>180</v>
      </c>
      <c r="L53" s="41">
        <f ca="1" t="shared" si="10"/>
        <v>3</v>
      </c>
      <c r="M53" s="12"/>
      <c r="N53" s="30" t="str">
        <f ca="1" t="shared" si="11"/>
        <v>Lars Johnson 53</v>
      </c>
      <c r="O53" s="30" t="str">
        <f ca="1" t="shared" si="12"/>
        <v>Erik Johanson 53</v>
      </c>
      <c r="P53" s="30" t="str">
        <f ca="1" t="shared" si="13"/>
        <v>Lars Johnson 53</v>
      </c>
      <c r="Q53" s="30" t="str">
        <f ca="1" t="shared" si="14"/>
        <v>1.Anslutningsmöjlighet</v>
      </c>
      <c r="R53" s="45" t="str">
        <f ca="1" t="shared" si="15"/>
        <v/>
      </c>
      <c r="S53" s="45" t="str">
        <f ca="1" t="shared" si="16"/>
        <v>x</v>
      </c>
      <c r="T53" s="45" t="str">
        <f ca="1" t="shared" si="17"/>
        <v>x</v>
      </c>
      <c r="U53" s="13"/>
      <c r="V53" s="34"/>
      <c r="W53" s="49" t="str">
        <f ca="1" t="shared" si="18"/>
        <v/>
      </c>
      <c r="X53" s="50" t="str">
        <f ca="1" t="shared" si="19"/>
        <v>Ja</v>
      </c>
      <c r="Y53" s="63">
        <f ca="1" t="shared" si="20"/>
        <v>45510</v>
      </c>
      <c r="Z53" s="63">
        <f ca="1" t="shared" si="21"/>
        <v>45469</v>
      </c>
      <c r="AA53" s="34"/>
      <c r="AB53" s="64">
        <f ca="1" t="shared" si="24"/>
        <v>44702.1663569518</v>
      </c>
      <c r="AC53" s="73">
        <f ca="1">INDEX(Anslutningspunkt!$A$2:$A$108,RANDBETWEEN(2,108),1)</f>
        <v>87</v>
      </c>
      <c r="AD53" s="30"/>
      <c r="AE53" s="30" t="str">
        <f ca="1" t="shared" si="22"/>
        <v>Stamnät Regionnät</v>
      </c>
      <c r="AF53" s="34"/>
      <c r="AG53" s="95"/>
      <c r="AH53" s="16"/>
      <c r="AI53" s="96"/>
      <c r="AM53" s="7">
        <f ca="1">VLOOKUP(AC53,Anslutningspunkt!A:B,2,0)+RANDBETWEEN(-10000,10000)</f>
        <v>6107563.672</v>
      </c>
      <c r="AN53" s="7">
        <f ca="1">VLOOKUP(AC53,Anslutningspunkt!A:C,3,0)+RANDBETWEEN(-10000,10000)</f>
        <v>395773.438</v>
      </c>
      <c r="AO53" s="7"/>
      <c r="AP53" s="7" t="str">
        <f ca="1" t="shared" si="25"/>
        <v>Utökning</v>
      </c>
      <c r="AQ53" s="7" t="str">
        <f ca="1" t="shared" si="26"/>
        <v>Produktion</v>
      </c>
      <c r="AR53" s="7"/>
      <c r="AS53" s="7"/>
      <c r="AT53" s="7"/>
      <c r="AU53" s="7"/>
      <c r="AV53" s="7"/>
      <c r="AW53" s="7"/>
      <c r="AX53" s="31" t="str">
        <f ca="1" t="shared" si="27"/>
        <v/>
      </c>
      <c r="AY53" s="7"/>
      <c r="AZ53" s="31" t="str">
        <f ca="1">IF(SUM(IF({"4.Projekteringsavtal","5.Anslutningsavtal","6.Nätavtal"}=Q53,1,0))&gt;0,EDATE(AX53,RANDBETWEEN(0,6)),"")</f>
        <v/>
      </c>
      <c r="BA53" s="7"/>
      <c r="BB53" s="21" t="str">
        <f ca="1">IF(SUM(IF({"5.Anslutningsavtal","6.Nätavtal"}=Q53,1,0))&gt;0,EDATE(AZ53,RANDBETWEEN(0,3)),"")</f>
        <v/>
      </c>
      <c r="BC53" s="7"/>
      <c r="BD53" s="21" t="str">
        <f ca="1" t="shared" si="28"/>
        <v/>
      </c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="7" customFormat="1" ht="12.75" customHeight="1" spans="1:56">
      <c r="A54" s="34" t="s">
        <v>65</v>
      </c>
      <c r="B54" s="31">
        <f ca="1" t="shared" si="0"/>
        <v>44236</v>
      </c>
      <c r="C54" s="32">
        <f ca="1" t="shared" si="1"/>
        <v>44937</v>
      </c>
      <c r="D54" s="30" t="str">
        <f t="shared" si="2"/>
        <v>Project 454</v>
      </c>
      <c r="E54" s="30" t="str">
        <f t="shared" si="3"/>
        <v>Company AB 554</v>
      </c>
      <c r="F54" s="30" t="str">
        <f ca="1" t="shared" si="4"/>
        <v>Norberg</v>
      </c>
      <c r="G54" s="37">
        <f ca="1" t="shared" si="5"/>
        <v>38</v>
      </c>
      <c r="H54" s="38" t="str">
        <f ca="1" t="shared" si="6"/>
        <v/>
      </c>
      <c r="I54" s="30" t="str">
        <f ca="1" t="shared" si="7"/>
        <v>Nyanslutning</v>
      </c>
      <c r="J54" s="30" t="str">
        <f ca="1" t="shared" si="8"/>
        <v>Produktion</v>
      </c>
      <c r="K54" s="41">
        <f ca="1" t="shared" si="9"/>
        <v>250</v>
      </c>
      <c r="L54" s="41">
        <f ca="1" t="shared" si="10"/>
        <v>81</v>
      </c>
      <c r="M54" s="12"/>
      <c r="N54" s="30" t="str">
        <f ca="1" t="shared" si="11"/>
        <v>Lars Johnson 54</v>
      </c>
      <c r="O54" s="30" t="str">
        <f ca="1" t="shared" si="12"/>
        <v>Erik Johanson 54</v>
      </c>
      <c r="P54" s="30" t="str">
        <f ca="1" t="shared" si="13"/>
        <v>Anders Erikson 54</v>
      </c>
      <c r="Q54" s="30" t="str">
        <f ca="1" t="shared" si="14"/>
        <v>5.Anslutningsavtal</v>
      </c>
      <c r="R54" s="45" t="str">
        <f ca="1" t="shared" si="15"/>
        <v/>
      </c>
      <c r="S54" s="45" t="str">
        <f ca="1" t="shared" si="16"/>
        <v/>
      </c>
      <c r="T54" s="45" t="str">
        <f ca="1" t="shared" si="17"/>
        <v/>
      </c>
      <c r="U54" s="13"/>
      <c r="V54" s="34"/>
      <c r="W54" s="49" t="str">
        <f ca="1" t="shared" si="18"/>
        <v>Ansluts till LN 20 kV</v>
      </c>
      <c r="X54" s="50" t="str">
        <f ca="1" t="shared" si="19"/>
        <v>Ja</v>
      </c>
      <c r="Y54" s="63">
        <f ca="1" t="shared" si="20"/>
        <v>45518</v>
      </c>
      <c r="Z54" s="63">
        <f ca="1" t="shared" si="21"/>
        <v>45017</v>
      </c>
      <c r="AA54" s="34"/>
      <c r="AB54" s="64" t="str">
        <f ca="1" t="shared" si="24"/>
        <v/>
      </c>
      <c r="AC54" s="73">
        <f ca="1">INDEX(Anslutningspunkt!$A$2:$A$108,RANDBETWEEN(2,108),1)</f>
        <v>70</v>
      </c>
      <c r="AD54" s="30"/>
      <c r="AE54" s="30" t="str">
        <f ca="1" t="shared" si="22"/>
        <v/>
      </c>
      <c r="AF54" s="34"/>
      <c r="AG54" s="95"/>
      <c r="AH54" s="13"/>
      <c r="AI54" s="96"/>
      <c r="AM54" s="7">
        <f ca="1">VLOOKUP(AC54,Anslutningspunkt!A:B,2,0)+RANDBETWEEN(-10000,10000)</f>
        <v>5990594.672</v>
      </c>
      <c r="AN54" s="7">
        <f ca="1">VLOOKUP(AC54,Anslutningspunkt!A:C,3,0)+RANDBETWEEN(-10000,10000)</f>
        <v>315408.438</v>
      </c>
      <c r="AP54" s="7" t="str">
        <f ca="1" t="shared" si="25"/>
        <v>Nyanslutning</v>
      </c>
      <c r="AQ54" s="7" t="str">
        <f ca="1" t="shared" si="26"/>
        <v>Produktion</v>
      </c>
      <c r="AX54" s="31">
        <f ca="1" t="shared" si="27"/>
        <v>44533.2032308217</v>
      </c>
      <c r="AZ54" s="31">
        <f ca="1">IF(SUM(IF({"4.Projekteringsavtal","5.Anslutningsavtal","6.Nätavtal"}=Q54,1,0))&gt;0,EDATE(AX54,RANDBETWEEN(0,6)),"")</f>
        <v>44684</v>
      </c>
      <c r="BB54" s="21">
        <f ca="1">IF(SUM(IF({"5.Anslutningsavtal","6.Nätavtal"}=Q54,1,0))&gt;0,EDATE(AZ54,RANDBETWEEN(0,3)),"")</f>
        <v>44776</v>
      </c>
      <c r="BD54" s="21" t="str">
        <f ca="1" t="shared" si="28"/>
        <v/>
      </c>
    </row>
    <row r="55" s="7" customFormat="1" ht="12.75" customHeight="1" spans="1:56">
      <c r="A55" s="33" t="s">
        <v>65</v>
      </c>
      <c r="B55" s="31">
        <f ca="1" t="shared" si="0"/>
        <v>43283</v>
      </c>
      <c r="C55" s="32">
        <f ca="1" t="shared" si="1"/>
        <v>45540</v>
      </c>
      <c r="D55" s="30" t="str">
        <f t="shared" si="2"/>
        <v>Project 455</v>
      </c>
      <c r="E55" s="30" t="str">
        <f t="shared" si="3"/>
        <v>Company AB 555</v>
      </c>
      <c r="F55" s="30" t="str">
        <f ca="1" t="shared" si="4"/>
        <v>Nynäshamn</v>
      </c>
      <c r="G55" s="37">
        <f ca="1" t="shared" si="5"/>
        <v>31</v>
      </c>
      <c r="H55" s="38" t="str">
        <f ca="1" t="shared" si="6"/>
        <v/>
      </c>
      <c r="I55" s="30" t="str">
        <f ca="1" t="shared" si="7"/>
        <v>Flytt</v>
      </c>
      <c r="J55" s="30" t="str">
        <f ca="1" t="shared" si="8"/>
        <v>Produktion</v>
      </c>
      <c r="K55" s="41">
        <f ca="1" t="shared" si="9"/>
        <v>350</v>
      </c>
      <c r="L55" s="41">
        <f ca="1" t="shared" si="10"/>
        <v>203</v>
      </c>
      <c r="M55" s="34"/>
      <c r="N55" s="30" t="str">
        <f ca="1" t="shared" si="11"/>
        <v>Lars Johnson 55</v>
      </c>
      <c r="O55" s="30" t="str">
        <f ca="1" t="shared" si="12"/>
        <v>Anders Erikson 55</v>
      </c>
      <c r="P55" s="30" t="str">
        <f ca="1" t="shared" si="13"/>
        <v>Lars Johnson 55</v>
      </c>
      <c r="Q55" s="30" t="str">
        <f ca="1" t="shared" si="14"/>
        <v>2.Reservationsavtal</v>
      </c>
      <c r="R55" s="45" t="str">
        <f ca="1" t="shared" si="15"/>
        <v>Ja</v>
      </c>
      <c r="S55" s="45" t="str">
        <f ca="1" t="shared" si="16"/>
        <v>x</v>
      </c>
      <c r="T55" s="45" t="str">
        <f ca="1" t="shared" si="17"/>
        <v/>
      </c>
      <c r="U55" s="51"/>
      <c r="V55" s="33"/>
      <c r="W55" s="49" t="str">
        <f ca="1" t="shared" si="18"/>
        <v/>
      </c>
      <c r="X55" s="50" t="str">
        <f ca="1" t="shared" si="19"/>
        <v>Ja</v>
      </c>
      <c r="Y55" s="63">
        <f ca="1" t="shared" si="20"/>
        <v>45555</v>
      </c>
      <c r="Z55" s="63">
        <f ca="1" t="shared" si="21"/>
        <v>45554</v>
      </c>
      <c r="AA55" s="66"/>
      <c r="AB55" s="64" t="str">
        <f ca="1" t="shared" si="24"/>
        <v/>
      </c>
      <c r="AC55" s="73">
        <f ca="1">INDEX(Anslutningspunkt!$A$2:$A$108,RANDBETWEEN(2,108),1)</f>
        <v>77</v>
      </c>
      <c r="AD55" s="30"/>
      <c r="AE55" s="30" t="str">
        <f ca="1" t="shared" si="22"/>
        <v/>
      </c>
      <c r="AF55" s="78"/>
      <c r="AG55" s="97"/>
      <c r="AH55" s="98"/>
      <c r="AI55" s="99"/>
      <c r="AM55" s="7">
        <f ca="1">VLOOKUP(AC55,Anslutningspunkt!A:B,2,0)+RANDBETWEEN(-10000,10000)</f>
        <v>6174261.672</v>
      </c>
      <c r="AN55" s="7">
        <f ca="1">VLOOKUP(AC55,Anslutningspunkt!A:C,3,0)+RANDBETWEEN(-10000,10000)</f>
        <v>397509.438</v>
      </c>
      <c r="AP55" s="7" t="str">
        <f ca="1" t="shared" si="25"/>
        <v>Flytt</v>
      </c>
      <c r="AQ55" s="7" t="str">
        <f ca="1" t="shared" si="26"/>
        <v>Produktion</v>
      </c>
      <c r="AX55" s="31">
        <f ca="1" t="shared" si="27"/>
        <v>45264.8074587036</v>
      </c>
      <c r="AZ55" s="31" t="str">
        <f ca="1">IF(SUM(IF({"4.Projekteringsavtal","5.Anslutningsavtal","6.Nätavtal"}=Q55,1,0))&gt;0,EDATE(AX55,RANDBETWEEN(0,6)),"")</f>
        <v/>
      </c>
      <c r="BB55" s="21" t="str">
        <f ca="1">IF(SUM(IF({"5.Anslutningsavtal","6.Nätavtal"}=Q55,1,0))&gt;0,EDATE(AZ55,RANDBETWEEN(0,3)),"")</f>
        <v/>
      </c>
      <c r="BD55" s="21" t="str">
        <f ca="1" t="shared" si="28"/>
        <v/>
      </c>
    </row>
    <row r="56" s="7" customFormat="1" ht="12.75" customHeight="1" spans="1:56">
      <c r="A56" s="34" t="s">
        <v>65</v>
      </c>
      <c r="B56" s="31">
        <f ca="1" t="shared" si="0"/>
        <v>44462</v>
      </c>
      <c r="C56" s="32">
        <f ca="1" t="shared" si="1"/>
        <v>44944</v>
      </c>
      <c r="D56" s="30" t="str">
        <f t="shared" si="2"/>
        <v>Project 456</v>
      </c>
      <c r="E56" s="30" t="str">
        <f t="shared" si="3"/>
        <v>Company AB 556</v>
      </c>
      <c r="F56" s="30" t="str">
        <f ca="1" t="shared" si="4"/>
        <v>Upplands Vsäby</v>
      </c>
      <c r="G56" s="37">
        <f ca="1" t="shared" si="5"/>
        <v>31</v>
      </c>
      <c r="H56" s="38" t="str">
        <f ca="1" t="shared" si="6"/>
        <v>Nej</v>
      </c>
      <c r="I56" s="30" t="str">
        <f ca="1" t="shared" si="7"/>
        <v>Nyanslutning</v>
      </c>
      <c r="J56" s="30" t="str">
        <f ca="1" t="shared" si="8"/>
        <v>Konsumtion</v>
      </c>
      <c r="K56" s="41">
        <f ca="1" t="shared" si="9"/>
        <v>270</v>
      </c>
      <c r="L56" s="41">
        <f ca="1" t="shared" si="10"/>
        <v>180</v>
      </c>
      <c r="M56" s="12"/>
      <c r="N56" s="30" t="str">
        <f ca="1" t="shared" si="11"/>
        <v>Anders Erikson 56</v>
      </c>
      <c r="O56" s="30" t="str">
        <f ca="1" t="shared" si="12"/>
        <v>Erik Johanson 56</v>
      </c>
      <c r="P56" s="30" t="str">
        <f ca="1" t="shared" si="13"/>
        <v>Anders Erikson 56</v>
      </c>
      <c r="Q56" s="30" t="str">
        <f ca="1" t="shared" si="14"/>
        <v>4.Projekteringsavtal</v>
      </c>
      <c r="R56" s="45" t="str">
        <f ca="1" t="shared" si="15"/>
        <v>nej</v>
      </c>
      <c r="S56" s="45" t="str">
        <f ca="1" t="shared" si="16"/>
        <v>x</v>
      </c>
      <c r="T56" s="45" t="str">
        <f ca="1" t="shared" si="17"/>
        <v/>
      </c>
      <c r="U56" s="13"/>
      <c r="V56" s="34"/>
      <c r="W56" s="49" t="str">
        <f ca="1" t="shared" si="18"/>
        <v/>
      </c>
      <c r="X56" s="50" t="str">
        <f ca="1" t="shared" si="19"/>
        <v>Ja</v>
      </c>
      <c r="Y56" s="63">
        <f ca="1" t="shared" si="20"/>
        <v>45281</v>
      </c>
      <c r="Z56" s="63">
        <f ca="1" t="shared" si="21"/>
        <v>45228</v>
      </c>
      <c r="AA56" s="34"/>
      <c r="AB56" s="64" t="str">
        <f ca="1" t="shared" si="24"/>
        <v/>
      </c>
      <c r="AC56" s="73">
        <f ca="1">INDEX(Anslutningspunkt!$A$2:$A$108,RANDBETWEEN(2,108),1)</f>
        <v>56</v>
      </c>
      <c r="AD56" s="30"/>
      <c r="AE56" s="30" t="str">
        <f ca="1" t="shared" si="22"/>
        <v/>
      </c>
      <c r="AF56" s="34"/>
      <c r="AG56" s="95"/>
      <c r="AH56" s="13"/>
      <c r="AI56" s="96"/>
      <c r="AM56" s="7">
        <f ca="1">VLOOKUP(AC56,Anslutningspunkt!A:B,2,0)+RANDBETWEEN(-10000,10000)</f>
        <v>6032312.672</v>
      </c>
      <c r="AN56" s="7">
        <f ca="1">VLOOKUP(AC56,Anslutningspunkt!A:C,3,0)+RANDBETWEEN(-10000,10000)</f>
        <v>329049.438</v>
      </c>
      <c r="AP56" s="7" t="str">
        <f ca="1" t="shared" si="25"/>
        <v>Nyanslutning</v>
      </c>
      <c r="AQ56" s="7" t="str">
        <f ca="1" t="shared" si="26"/>
        <v>Konsumtion</v>
      </c>
      <c r="AX56" s="31">
        <f ca="1" t="shared" si="27"/>
        <v>44680.9678624915</v>
      </c>
      <c r="AZ56" s="31">
        <f ca="1">IF(SUM(IF({"4.Projekteringsavtal","5.Anslutningsavtal","6.Nätavtal"}=Q56,1,0))&gt;0,EDATE(AX56,RANDBETWEEN(0,6)),"")</f>
        <v>44863</v>
      </c>
      <c r="BB56" s="21" t="str">
        <f ca="1">IF(SUM(IF({"5.Anslutningsavtal","6.Nätavtal"}=Q56,1,0))&gt;0,EDATE(AZ56,RANDBETWEEN(0,3)),"")</f>
        <v/>
      </c>
      <c r="BD56" s="21" t="str">
        <f ca="1" t="shared" si="28"/>
        <v/>
      </c>
    </row>
    <row r="57" s="7" customFormat="1" ht="12.75" customHeight="1" spans="1:56">
      <c r="A57" s="34" t="s">
        <v>65</v>
      </c>
      <c r="B57" s="31">
        <f ca="1" t="shared" si="0"/>
        <v>43998</v>
      </c>
      <c r="C57" s="32">
        <f ca="1" t="shared" si="1"/>
        <v>44031</v>
      </c>
      <c r="D57" s="30" t="str">
        <f t="shared" si="2"/>
        <v>Project 457</v>
      </c>
      <c r="E57" s="30" t="str">
        <f t="shared" si="3"/>
        <v>Company AB 557</v>
      </c>
      <c r="F57" s="30" t="str">
        <f ca="1" t="shared" si="4"/>
        <v>Upplans Bro</v>
      </c>
      <c r="G57" s="37">
        <f ca="1" t="shared" si="5"/>
        <v>32</v>
      </c>
      <c r="H57" s="38" t="str">
        <f ca="1" t="shared" si="6"/>
        <v>Nej</v>
      </c>
      <c r="I57" s="30" t="str">
        <f ca="1" t="shared" si="7"/>
        <v>Flytt</v>
      </c>
      <c r="J57" s="30" t="str">
        <f ca="1" t="shared" si="8"/>
        <v>Produktion</v>
      </c>
      <c r="K57" s="41">
        <f ca="1" t="shared" si="9"/>
        <v>360</v>
      </c>
      <c r="L57" s="41">
        <f ca="1" t="shared" si="10"/>
        <v>113</v>
      </c>
      <c r="M57" s="12"/>
      <c r="N57" s="30" t="str">
        <f ca="1" t="shared" si="11"/>
        <v>Sarah Anderson 57</v>
      </c>
      <c r="O57" s="30" t="str">
        <f ca="1" t="shared" si="12"/>
        <v>Anders Erikson 57</v>
      </c>
      <c r="P57" s="30" t="str">
        <f ca="1" t="shared" si="13"/>
        <v>Sarah Anderson 57</v>
      </c>
      <c r="Q57" s="30" t="str">
        <f ca="1" t="shared" si="14"/>
        <v>4.Projekteringsavtal</v>
      </c>
      <c r="R57" s="45" t="str">
        <f ca="1" t="shared" si="15"/>
        <v/>
      </c>
      <c r="S57" s="45" t="str">
        <f ca="1" t="shared" si="16"/>
        <v>x</v>
      </c>
      <c r="T57" s="45" t="str">
        <f ca="1" t="shared" si="17"/>
        <v/>
      </c>
      <c r="U57" s="13"/>
      <c r="V57" s="34"/>
      <c r="W57" s="49" t="str">
        <f ca="1" t="shared" si="18"/>
        <v/>
      </c>
      <c r="X57" s="50" t="str">
        <f ca="1" t="shared" si="19"/>
        <v>Ja</v>
      </c>
      <c r="Y57" s="63">
        <f ca="1" t="shared" si="20"/>
        <v>45456</v>
      </c>
      <c r="Z57" s="63">
        <f ca="1" t="shared" si="21"/>
        <v>45255</v>
      </c>
      <c r="AA57" s="34"/>
      <c r="AB57" s="64" t="str">
        <f ca="1" t="shared" si="24"/>
        <v/>
      </c>
      <c r="AC57" s="73">
        <f ca="1">INDEX(Anslutningspunkt!$A$2:$A$108,RANDBETWEEN(2,108),1)</f>
        <v>47</v>
      </c>
      <c r="AD57" s="30"/>
      <c r="AE57" s="30" t="str">
        <f ca="1" t="shared" si="22"/>
        <v/>
      </c>
      <c r="AF57" s="34"/>
      <c r="AG57" s="95"/>
      <c r="AH57" s="13"/>
      <c r="AI57" s="96"/>
      <c r="AM57" s="7">
        <f ca="1">VLOOKUP(AC57,Anslutningspunkt!A:B,2,0)+RANDBETWEEN(-10000,10000)</f>
        <v>6021236.672</v>
      </c>
      <c r="AN57" s="7">
        <f ca="1">VLOOKUP(AC57,Anslutningspunkt!A:C,3,0)+RANDBETWEEN(-10000,10000)</f>
        <v>449803.438</v>
      </c>
      <c r="AP57" s="7" t="str">
        <f ca="1" t="shared" si="25"/>
        <v>Flytt</v>
      </c>
      <c r="AQ57" s="7" t="str">
        <f ca="1" t="shared" si="26"/>
        <v>Produktion</v>
      </c>
      <c r="AX57" s="31">
        <f ca="1" t="shared" si="27"/>
        <v>43999.2727773951</v>
      </c>
      <c r="AZ57" s="31">
        <f ca="1">IF(SUM(IF({"4.Projekteringsavtal","5.Anslutningsavtal","6.Nätavtal"}=Q57,1,0))&gt;0,EDATE(AX57,RANDBETWEEN(0,6)),"")</f>
        <v>44060</v>
      </c>
      <c r="BB57" s="21" t="str">
        <f ca="1">IF(SUM(IF({"5.Anslutningsavtal","6.Nätavtal"}=Q57,1,0))&gt;0,EDATE(AZ57,RANDBETWEEN(0,3)),"")</f>
        <v/>
      </c>
      <c r="BD57" s="21" t="str">
        <f ca="1" t="shared" si="28"/>
        <v/>
      </c>
    </row>
    <row r="58" s="7" customFormat="1" ht="12.75" customHeight="1" spans="1:56">
      <c r="A58" s="34" t="s">
        <v>65</v>
      </c>
      <c r="B58" s="31">
        <f ca="1" t="shared" si="0"/>
        <v>43647</v>
      </c>
      <c r="C58" s="32">
        <f ca="1" t="shared" si="1"/>
        <v>44837</v>
      </c>
      <c r="D58" s="30" t="str">
        <f t="shared" si="2"/>
        <v>Project 458</v>
      </c>
      <c r="E58" s="30" t="str">
        <f t="shared" si="3"/>
        <v>Company AB 558</v>
      </c>
      <c r="F58" s="30" t="str">
        <f ca="1" t="shared" si="4"/>
        <v>Falun</v>
      </c>
      <c r="G58" s="37">
        <f ca="1" t="shared" si="5"/>
        <v>38</v>
      </c>
      <c r="H58" s="38" t="str">
        <f ca="1" t="shared" si="6"/>
        <v>Nej</v>
      </c>
      <c r="I58" s="30" t="str">
        <f ca="1" t="shared" si="7"/>
        <v>Utökning</v>
      </c>
      <c r="J58" s="30" t="str">
        <f ca="1" t="shared" si="8"/>
        <v>Konsumtion</v>
      </c>
      <c r="K58" s="41">
        <f ca="1" t="shared" si="9"/>
        <v>350</v>
      </c>
      <c r="L58" s="41">
        <f ca="1" t="shared" si="10"/>
        <v>107</v>
      </c>
      <c r="M58" s="12"/>
      <c r="N58" s="30" t="str">
        <f ca="1" t="shared" si="11"/>
        <v>Sarah Anderson 58</v>
      </c>
      <c r="O58" s="30" t="str">
        <f ca="1" t="shared" si="12"/>
        <v>Sarah Anderson 58</v>
      </c>
      <c r="P58" s="30" t="str">
        <f ca="1" t="shared" si="13"/>
        <v>Anders Erikson 58</v>
      </c>
      <c r="Q58" s="30" t="str">
        <f ca="1" t="shared" si="14"/>
        <v>6.Nätavtal</v>
      </c>
      <c r="R58" s="45" t="str">
        <f ca="1" t="shared" si="15"/>
        <v/>
      </c>
      <c r="S58" s="45" t="str">
        <f ca="1" t="shared" si="16"/>
        <v>x</v>
      </c>
      <c r="T58" s="45" t="str">
        <f ca="1" t="shared" si="17"/>
        <v/>
      </c>
      <c r="U58" s="13" t="s">
        <v>66</v>
      </c>
      <c r="V58" s="34"/>
      <c r="W58" s="49" t="str">
        <f ca="1" t="shared" si="18"/>
        <v>Reservationsavtal ska tecknas</v>
      </c>
      <c r="X58" s="50" t="str">
        <f ca="1" t="shared" si="19"/>
        <v>Ja</v>
      </c>
      <c r="Y58" s="63">
        <f ca="1" t="shared" si="20"/>
        <v>45302</v>
      </c>
      <c r="Z58" s="63">
        <f ca="1" t="shared" si="21"/>
        <v>45071</v>
      </c>
      <c r="AA58" s="34"/>
      <c r="AB58" s="64" t="str">
        <f ca="1" t="shared" si="24"/>
        <v/>
      </c>
      <c r="AC58" s="73">
        <f ca="1">INDEX(Anslutningspunkt!$A$2:$A$108,RANDBETWEEN(2,108),1)</f>
        <v>85</v>
      </c>
      <c r="AD58" s="30"/>
      <c r="AE58" s="30" t="str">
        <f ca="1" t="shared" si="22"/>
        <v>Stamnät Regionnät</v>
      </c>
      <c r="AF58" s="34"/>
      <c r="AG58" s="95"/>
      <c r="AH58" s="13"/>
      <c r="AI58" s="96"/>
      <c r="AM58" s="7">
        <f ca="1">VLOOKUP(AC58,Anslutningspunkt!A:B,2,0)+RANDBETWEEN(-10000,10000)</f>
        <v>6195498.672</v>
      </c>
      <c r="AN58" s="7">
        <f ca="1">VLOOKUP(AC58,Anslutningspunkt!A:C,3,0)+RANDBETWEEN(-10000,10000)</f>
        <v>352201.438</v>
      </c>
      <c r="AP58" s="7" t="str">
        <f ca="1" t="shared" si="25"/>
        <v>Utökning</v>
      </c>
      <c r="AQ58" s="7" t="str">
        <f ca="1" t="shared" si="26"/>
        <v>Konsumtion</v>
      </c>
      <c r="AX58" s="31">
        <f ca="1" t="shared" si="27"/>
        <v>44748.88081137</v>
      </c>
      <c r="AZ58" s="31">
        <f ca="1">IF(SUM(IF({"4.Projekteringsavtal","5.Anslutningsavtal","6.Nätavtal"}=Q58,1,0))&gt;0,EDATE(AX58,RANDBETWEEN(0,6)),"")</f>
        <v>44871</v>
      </c>
      <c r="BB58" s="21">
        <f ca="1">IF(SUM(IF({"5.Anslutningsavtal","6.Nätavtal"}=Q58,1,0))&gt;0,EDATE(AZ58,RANDBETWEEN(0,3)),"")</f>
        <v>44901</v>
      </c>
      <c r="BD58" s="21">
        <f ca="1" t="shared" si="28"/>
        <v>44901</v>
      </c>
    </row>
    <row r="59" s="7" customFormat="1" ht="12.75" customHeight="1" spans="1:56">
      <c r="A59" s="33" t="s">
        <v>65</v>
      </c>
      <c r="B59" s="31">
        <f ca="1" t="shared" si="0"/>
        <v>44039</v>
      </c>
      <c r="C59" s="32">
        <f ca="1" t="shared" si="1"/>
        <v>44985</v>
      </c>
      <c r="D59" s="30" t="str">
        <f t="shared" si="2"/>
        <v>Project 459</v>
      </c>
      <c r="E59" s="30" t="str">
        <f t="shared" si="3"/>
        <v>Company AB 559</v>
      </c>
      <c r="F59" s="30" t="str">
        <f ca="1" t="shared" si="4"/>
        <v>Tierp</v>
      </c>
      <c r="G59" s="37">
        <f ca="1" t="shared" si="5"/>
        <v>30</v>
      </c>
      <c r="H59" s="38" t="str">
        <f ca="1" t="shared" si="6"/>
        <v>Nej</v>
      </c>
      <c r="I59" s="30" t="str">
        <f ca="1" t="shared" si="7"/>
        <v>Flytt</v>
      </c>
      <c r="J59" s="30" t="str">
        <f ca="1" t="shared" si="8"/>
        <v>Produktion</v>
      </c>
      <c r="K59" s="41">
        <f ca="1" t="shared" si="9"/>
        <v>350</v>
      </c>
      <c r="L59" s="41">
        <f ca="1" t="shared" si="10"/>
        <v>108</v>
      </c>
      <c r="M59" s="44"/>
      <c r="N59" s="30" t="str">
        <f ca="1" t="shared" si="11"/>
        <v>Lars Johnson 59</v>
      </c>
      <c r="O59" s="30" t="str">
        <f ca="1" t="shared" si="12"/>
        <v>Erik Johanson 59</v>
      </c>
      <c r="P59" s="30" t="str">
        <f ca="1" t="shared" si="13"/>
        <v>Erik Johanson 59</v>
      </c>
      <c r="Q59" s="30" t="str">
        <f ca="1" t="shared" si="14"/>
        <v>6.Nätavtal</v>
      </c>
      <c r="R59" s="45" t="str">
        <f ca="1" t="shared" si="15"/>
        <v>n</v>
      </c>
      <c r="S59" s="45" t="str">
        <f ca="1" t="shared" si="16"/>
        <v/>
      </c>
      <c r="T59" s="45" t="str">
        <f ca="1" t="shared" si="17"/>
        <v>x</v>
      </c>
      <c r="U59" s="16"/>
      <c r="V59" s="33"/>
      <c r="W59" s="49" t="str">
        <f ca="1" t="shared" si="18"/>
        <v>Ansluts till LN 20 kV</v>
      </c>
      <c r="X59" s="50" t="str">
        <f ca="1" t="shared" si="19"/>
        <v>Nej</v>
      </c>
      <c r="Y59" s="63" t="str">
        <f ca="1" t="shared" si="20"/>
        <v/>
      </c>
      <c r="Z59" s="63" t="str">
        <f ca="1" t="shared" si="21"/>
        <v/>
      </c>
      <c r="AA59" s="33"/>
      <c r="AB59" s="64" t="str">
        <f ca="1" t="shared" si="24"/>
        <v/>
      </c>
      <c r="AC59" s="73">
        <f ca="1">INDEX(Anslutningspunkt!$A$2:$A$108,RANDBETWEEN(2,108),1)</f>
        <v>56</v>
      </c>
      <c r="AD59" s="30"/>
      <c r="AE59" s="30" t="str">
        <f ca="1" t="shared" si="22"/>
        <v/>
      </c>
      <c r="AF59" s="33"/>
      <c r="AG59" s="95"/>
      <c r="AH59" s="16"/>
      <c r="AI59" s="100"/>
      <c r="AM59" s="7">
        <f ca="1">VLOOKUP(AC59,Anslutningspunkt!A:B,2,0)+RANDBETWEEN(-10000,10000)</f>
        <v>6030371.672</v>
      </c>
      <c r="AN59" s="7">
        <f ca="1">VLOOKUP(AC59,Anslutningspunkt!A:C,3,0)+RANDBETWEEN(-10000,10000)</f>
        <v>332076.438</v>
      </c>
      <c r="AP59" s="7" t="str">
        <f ca="1" t="shared" si="25"/>
        <v>Flytt</v>
      </c>
      <c r="AQ59" s="7" t="str">
        <f ca="1" t="shared" si="26"/>
        <v>Produktion</v>
      </c>
      <c r="AX59" s="31">
        <f ca="1" t="shared" si="27"/>
        <v>44889.5099793273</v>
      </c>
      <c r="AZ59" s="31">
        <f ca="1">IF(SUM(IF({"4.Projekteringsavtal","5.Anslutningsavtal","6.Nätavtal"}=Q59,1,0))&gt;0,EDATE(AX59,RANDBETWEEN(0,6)),"")</f>
        <v>44981</v>
      </c>
      <c r="BB59" s="21">
        <f ca="1">IF(SUM(IF({"5.Anslutningsavtal","6.Nätavtal"}=Q59,1,0))&gt;0,EDATE(AZ59,RANDBETWEEN(0,3)),"")</f>
        <v>44981</v>
      </c>
      <c r="BD59" s="21">
        <f ca="1" t="shared" si="28"/>
        <v>45009</v>
      </c>
    </row>
    <row r="60" s="7" customFormat="1" ht="12.75" customHeight="1" spans="1:56">
      <c r="A60" s="34" t="s">
        <v>65</v>
      </c>
      <c r="B60" s="31">
        <f ca="1" t="shared" si="0"/>
        <v>43680</v>
      </c>
      <c r="C60" s="32">
        <f ca="1" t="shared" si="1"/>
        <v>45138</v>
      </c>
      <c r="D60" s="30" t="str">
        <f t="shared" si="2"/>
        <v>Project 460</v>
      </c>
      <c r="E60" s="30" t="str">
        <f t="shared" si="3"/>
        <v>Company AB 560</v>
      </c>
      <c r="F60" s="30" t="str">
        <f ca="1" t="shared" si="4"/>
        <v>Eskiltuna</v>
      </c>
      <c r="G60" s="37">
        <f ca="1" t="shared" si="5"/>
        <v>34</v>
      </c>
      <c r="H60" s="38" t="str">
        <f ca="1" t="shared" si="6"/>
        <v/>
      </c>
      <c r="I60" s="30" t="str">
        <f ca="1" t="shared" si="7"/>
        <v>Flytt</v>
      </c>
      <c r="J60" s="30" t="str">
        <f ca="1" t="shared" si="8"/>
        <v>Konsumtion</v>
      </c>
      <c r="K60" s="41">
        <f ca="1" t="shared" si="9"/>
        <v>510</v>
      </c>
      <c r="L60" s="41">
        <f ca="1" t="shared" si="10"/>
        <v>277</v>
      </c>
      <c r="M60" s="12"/>
      <c r="N60" s="30" t="str">
        <f ca="1" t="shared" si="11"/>
        <v>Erik Johanson 60</v>
      </c>
      <c r="O60" s="30" t="str">
        <f ca="1" t="shared" si="12"/>
        <v>Lars Johnson 60</v>
      </c>
      <c r="P60" s="30" t="str">
        <f ca="1" t="shared" si="13"/>
        <v>Lars Johnson 60</v>
      </c>
      <c r="Q60" s="30" t="str">
        <f ca="1" t="shared" si="14"/>
        <v>1.Anslutningsmöjlighet</v>
      </c>
      <c r="R60" s="45" t="str">
        <f ca="1" t="shared" si="15"/>
        <v/>
      </c>
      <c r="S60" s="45" t="str">
        <f ca="1" t="shared" si="16"/>
        <v/>
      </c>
      <c r="T60" s="45" t="str">
        <f ca="1" t="shared" si="17"/>
        <v/>
      </c>
      <c r="U60" s="13"/>
      <c r="V60" s="34"/>
      <c r="W60" s="49" t="str">
        <f ca="1" t="shared" si="18"/>
        <v/>
      </c>
      <c r="X60" s="50" t="str">
        <f ca="1" t="shared" si="19"/>
        <v>Nej</v>
      </c>
      <c r="Y60" s="63" t="str">
        <f ca="1" t="shared" si="20"/>
        <v/>
      </c>
      <c r="Z60" s="63" t="str">
        <f ca="1" t="shared" si="21"/>
        <v/>
      </c>
      <c r="AA60" s="34"/>
      <c r="AB60" s="64" t="str">
        <f ca="1" t="shared" si="24"/>
        <v/>
      </c>
      <c r="AC60" s="73">
        <f ca="1">INDEX(Anslutningspunkt!$A$2:$A$108,RANDBETWEEN(2,108),1)</f>
        <v>75</v>
      </c>
      <c r="AD60" s="30"/>
      <c r="AE60" s="30" t="str">
        <f ca="1" t="shared" si="22"/>
        <v>Stamnät</v>
      </c>
      <c r="AF60" s="34"/>
      <c r="AG60" s="95"/>
      <c r="AH60" s="13"/>
      <c r="AI60" s="96"/>
      <c r="AM60" s="7">
        <f ca="1">VLOOKUP(AC60,Anslutningspunkt!A:B,2,0)+RANDBETWEEN(-10000,10000)</f>
        <v>6165774.672</v>
      </c>
      <c r="AN60" s="7">
        <f ca="1">VLOOKUP(AC60,Anslutningspunkt!A:C,3,0)+RANDBETWEEN(-10000,10000)</f>
        <v>420810.438</v>
      </c>
      <c r="AP60" s="7" t="str">
        <f ca="1" t="shared" si="25"/>
        <v>Flytt</v>
      </c>
      <c r="AQ60" s="7" t="str">
        <f ca="1" t="shared" si="26"/>
        <v>Konsumtion</v>
      </c>
      <c r="AX60" s="31" t="str">
        <f ca="1" t="shared" si="27"/>
        <v/>
      </c>
      <c r="AZ60" s="31" t="str">
        <f ca="1">IF(SUM(IF({"4.Projekteringsavtal","5.Anslutningsavtal","6.Nätavtal"}=Q60,1,0))&gt;0,EDATE(AX60,RANDBETWEEN(0,6)),"")</f>
        <v/>
      </c>
      <c r="BB60" s="21" t="str">
        <f ca="1">IF(SUM(IF({"5.Anslutningsavtal","6.Nätavtal"}=Q60,1,0))&gt;0,EDATE(AZ60,RANDBETWEEN(0,3)),"")</f>
        <v/>
      </c>
      <c r="BD60" s="21" t="str">
        <f ca="1" t="shared" si="28"/>
        <v/>
      </c>
    </row>
    <row r="61" s="7" customFormat="1" ht="12.75" customHeight="1" spans="1:56">
      <c r="A61" s="33" t="s">
        <v>65</v>
      </c>
      <c r="B61" s="31">
        <f ca="1" t="shared" si="0"/>
        <v>43732</v>
      </c>
      <c r="C61" s="32">
        <f ca="1" t="shared" si="1"/>
        <v>44255</v>
      </c>
      <c r="D61" s="30" t="str">
        <f t="shared" si="2"/>
        <v>Project 461</v>
      </c>
      <c r="E61" s="30" t="str">
        <f t="shared" si="3"/>
        <v>Company AB 561</v>
      </c>
      <c r="F61" s="30" t="str">
        <f ca="1" t="shared" si="4"/>
        <v>Surahammar</v>
      </c>
      <c r="G61" s="37">
        <f ca="1" t="shared" si="5"/>
        <v>30</v>
      </c>
      <c r="H61" s="38" t="str">
        <f ca="1" t="shared" si="6"/>
        <v/>
      </c>
      <c r="I61" s="30" t="str">
        <f ca="1" t="shared" si="7"/>
        <v>Nyanslutning</v>
      </c>
      <c r="J61" s="30" t="str">
        <f ca="1" t="shared" si="8"/>
        <v>Produktion</v>
      </c>
      <c r="K61" s="41">
        <f ca="1" t="shared" si="9"/>
        <v>210</v>
      </c>
      <c r="L61" s="41">
        <f ca="1" t="shared" si="10"/>
        <v>5</v>
      </c>
      <c r="M61" s="12"/>
      <c r="N61" s="30" t="str">
        <f ca="1" t="shared" si="11"/>
        <v>Sarah Anderson 61</v>
      </c>
      <c r="O61" s="30" t="str">
        <f ca="1" t="shared" si="12"/>
        <v>Sarah Anderson 61</v>
      </c>
      <c r="P61" s="30" t="str">
        <f ca="1" t="shared" si="13"/>
        <v>Erik Johanson 61</v>
      </c>
      <c r="Q61" s="30" t="str">
        <f ca="1" t="shared" si="14"/>
        <v>1.Anslutningsmöjlighet</v>
      </c>
      <c r="R61" s="45" t="str">
        <f ca="1" t="shared" si="15"/>
        <v>N/A</v>
      </c>
      <c r="S61" s="45" t="str">
        <f ca="1" t="shared" si="16"/>
        <v>x</v>
      </c>
      <c r="T61" s="45" t="str">
        <f ca="1" t="shared" si="17"/>
        <v>x</v>
      </c>
      <c r="U61" s="13"/>
      <c r="V61" s="34"/>
      <c r="W61" s="49" t="str">
        <f ca="1" t="shared" si="18"/>
        <v>Länk</v>
      </c>
      <c r="X61" s="50" t="str">
        <f ca="1" t="shared" si="19"/>
        <v>Ja</v>
      </c>
      <c r="Y61" s="63">
        <f ca="1" t="shared" si="20"/>
        <v>45381</v>
      </c>
      <c r="Z61" s="63">
        <f ca="1" t="shared" si="21"/>
        <v>44542</v>
      </c>
      <c r="AA61" s="34"/>
      <c r="AB61" s="64">
        <f ca="1" t="shared" si="24"/>
        <v>44153.1058106113</v>
      </c>
      <c r="AC61" s="73">
        <f ca="1">INDEX(Anslutningspunkt!$A$2:$A$108,RANDBETWEEN(2,108),1)</f>
        <v>53</v>
      </c>
      <c r="AD61" s="30"/>
      <c r="AE61" s="30" t="str">
        <f ca="1" t="shared" si="22"/>
        <v/>
      </c>
      <c r="AF61" s="77"/>
      <c r="AG61" s="95"/>
      <c r="AH61" s="16"/>
      <c r="AI61" s="96"/>
      <c r="AM61" s="7">
        <f ca="1">VLOOKUP(AC61,Anslutningspunkt!A:B,2,0)+RANDBETWEEN(-10000,10000)</f>
        <v>6188736.672</v>
      </c>
      <c r="AN61" s="7">
        <f ca="1">VLOOKUP(AC61,Anslutningspunkt!A:C,3,0)+RANDBETWEEN(-10000,10000)</f>
        <v>382548.438</v>
      </c>
      <c r="AP61" s="7" t="str">
        <f ca="1" t="shared" si="25"/>
        <v>Nyanslutning</v>
      </c>
      <c r="AQ61" s="7" t="str">
        <f ca="1" t="shared" si="26"/>
        <v>Produktion</v>
      </c>
      <c r="AX61" s="31" t="str">
        <f ca="1" t="shared" si="27"/>
        <v/>
      </c>
      <c r="AZ61" s="31" t="str">
        <f ca="1">IF(SUM(IF({"4.Projekteringsavtal","5.Anslutningsavtal","6.Nätavtal"}=Q61,1,0))&gt;0,EDATE(AX61,RANDBETWEEN(0,6)),"")</f>
        <v/>
      </c>
      <c r="BB61" s="21" t="str">
        <f ca="1">IF(SUM(IF({"5.Anslutningsavtal","6.Nätavtal"}=Q61,1,0))&gt;0,EDATE(AZ61,RANDBETWEEN(0,3)),"")</f>
        <v/>
      </c>
      <c r="BD61" s="21" t="str">
        <f ca="1" t="shared" si="28"/>
        <v/>
      </c>
    </row>
    <row r="62" s="7" customFormat="1" ht="12.75" customHeight="1" spans="1:56">
      <c r="A62" s="33" t="s">
        <v>65</v>
      </c>
      <c r="B62" s="31">
        <f ca="1" t="shared" si="0"/>
        <v>44102</v>
      </c>
      <c r="C62" s="32">
        <f ca="1" t="shared" si="1"/>
        <v>44953</v>
      </c>
      <c r="D62" s="30" t="str">
        <f t="shared" si="2"/>
        <v>Project 462</v>
      </c>
      <c r="E62" s="30" t="str">
        <f t="shared" si="3"/>
        <v>Company AB 562</v>
      </c>
      <c r="F62" s="30" t="str">
        <f ca="1" t="shared" si="4"/>
        <v>Östhammar</v>
      </c>
      <c r="G62" s="37">
        <f ca="1" t="shared" si="5"/>
        <v>36</v>
      </c>
      <c r="H62" s="38" t="str">
        <f ca="1" t="shared" si="6"/>
        <v>Nej</v>
      </c>
      <c r="I62" s="30" t="str">
        <f ca="1" t="shared" si="7"/>
        <v>Utökning</v>
      </c>
      <c r="J62" s="30" t="str">
        <f ca="1" t="shared" si="8"/>
        <v>Produktion</v>
      </c>
      <c r="K62" s="41">
        <f ca="1" t="shared" si="9"/>
        <v>280</v>
      </c>
      <c r="L62" s="41">
        <f ca="1" t="shared" si="10"/>
        <v>63</v>
      </c>
      <c r="M62" s="44"/>
      <c r="N62" s="30" t="str">
        <f ca="1" t="shared" si="11"/>
        <v>Anders Erikson 62</v>
      </c>
      <c r="O62" s="30" t="str">
        <f ca="1" t="shared" si="12"/>
        <v>Erik Johanson 62</v>
      </c>
      <c r="P62" s="30" t="str">
        <f ca="1" t="shared" si="13"/>
        <v>Lars Johnson 62</v>
      </c>
      <c r="Q62" s="30" t="str">
        <f ca="1" t="shared" si="14"/>
        <v>5.Anslutningsavtal</v>
      </c>
      <c r="R62" s="45" t="str">
        <f ca="1" t="shared" si="15"/>
        <v>N/A</v>
      </c>
      <c r="S62" s="45" t="str">
        <f ca="1" t="shared" si="16"/>
        <v>x</v>
      </c>
      <c r="T62" s="45" t="str">
        <f ca="1" t="shared" si="17"/>
        <v/>
      </c>
      <c r="U62" s="16"/>
      <c r="V62" s="33"/>
      <c r="W62" s="49" t="str">
        <f ca="1" t="shared" si="18"/>
        <v>Länk</v>
      </c>
      <c r="X62" s="50" t="str">
        <f ca="1" t="shared" si="19"/>
        <v>Ja</v>
      </c>
      <c r="Y62" s="63">
        <f ca="1" t="shared" si="20"/>
        <v>45119</v>
      </c>
      <c r="Z62" s="63">
        <f ca="1" t="shared" si="21"/>
        <v>44988</v>
      </c>
      <c r="AA62" s="33"/>
      <c r="AB62" s="64" t="str">
        <f ca="1" t="shared" si="24"/>
        <v/>
      </c>
      <c r="AC62" s="73">
        <f ca="1">INDEX(Anslutningspunkt!$A$2:$A$108,RANDBETWEEN(2,108),1)</f>
        <v>31</v>
      </c>
      <c r="AD62" s="30"/>
      <c r="AE62" s="30" t="str">
        <f ca="1" t="shared" si="22"/>
        <v>Stamnät</v>
      </c>
      <c r="AF62" s="33"/>
      <c r="AG62" s="95"/>
      <c r="AH62" s="16"/>
      <c r="AI62" s="100"/>
      <c r="AM62" s="7">
        <f ca="1">VLOOKUP(AC62,Anslutningspunkt!A:B,2,0)+RANDBETWEEN(-10000,10000)</f>
        <v>6029353.672</v>
      </c>
      <c r="AN62" s="7">
        <f ca="1">VLOOKUP(AC62,Anslutningspunkt!A:C,3,0)+RANDBETWEEN(-10000,10000)</f>
        <v>264527.438</v>
      </c>
      <c r="AP62" s="7" t="str">
        <f ca="1" t="shared" si="25"/>
        <v>Utökning</v>
      </c>
      <c r="AQ62" s="7" t="str">
        <f ca="1" t="shared" si="26"/>
        <v>Produktion</v>
      </c>
      <c r="AX62" s="31">
        <f ca="1" t="shared" si="27"/>
        <v>44731.3689851863</v>
      </c>
      <c r="AZ62" s="31">
        <f ca="1">IF(SUM(IF({"4.Projekteringsavtal","5.Anslutningsavtal","6.Nätavtal"}=Q62,1,0))&gt;0,EDATE(AX62,RANDBETWEEN(0,6)),"")</f>
        <v>44853</v>
      </c>
      <c r="BB62" s="21">
        <f ca="1">IF(SUM(IF({"5.Anslutningsavtal","6.Nätavtal"}=Q62,1,0))&gt;0,EDATE(AZ62,RANDBETWEEN(0,3)),"")</f>
        <v>44853</v>
      </c>
      <c r="BD62" s="21" t="str">
        <f ca="1" t="shared" si="28"/>
        <v/>
      </c>
    </row>
    <row r="63" s="7" customFormat="1" ht="12.75" customHeight="1" spans="1:56">
      <c r="A63" s="34" t="s">
        <v>65</v>
      </c>
      <c r="B63" s="31">
        <f ca="1" t="shared" si="0"/>
        <v>43337</v>
      </c>
      <c r="C63" s="32">
        <f ca="1" t="shared" si="1"/>
        <v>43943</v>
      </c>
      <c r="D63" s="30" t="str">
        <f t="shared" si="2"/>
        <v>Project 463</v>
      </c>
      <c r="E63" s="30" t="str">
        <f t="shared" si="3"/>
        <v>Company AB 563</v>
      </c>
      <c r="F63" s="30" t="str">
        <f ca="1" t="shared" si="4"/>
        <v>Sala</v>
      </c>
      <c r="G63" s="37">
        <f ca="1" t="shared" si="5"/>
        <v>37</v>
      </c>
      <c r="H63" s="38" t="str">
        <f ca="1" t="shared" si="6"/>
        <v>Ja</v>
      </c>
      <c r="I63" s="30" t="str">
        <f ca="1" t="shared" si="7"/>
        <v>Flytt</v>
      </c>
      <c r="J63" s="30" t="str">
        <f ca="1" t="shared" si="8"/>
        <v>Produktion</v>
      </c>
      <c r="K63" s="41">
        <f ca="1" t="shared" si="9"/>
        <v>120</v>
      </c>
      <c r="L63" s="41">
        <f ca="1" t="shared" si="10"/>
        <v>83</v>
      </c>
      <c r="M63" s="12"/>
      <c r="N63" s="30" t="str">
        <f ca="1" t="shared" si="11"/>
        <v>Erik Johanson 63</v>
      </c>
      <c r="O63" s="30" t="str">
        <f ca="1" t="shared" si="12"/>
        <v>Sarah Anderson 63</v>
      </c>
      <c r="P63" s="30" t="str">
        <f ca="1" t="shared" si="13"/>
        <v>Anders Erikson 63</v>
      </c>
      <c r="Q63" s="30" t="str">
        <f ca="1" t="shared" si="14"/>
        <v>1.Anslutningsmöjlighet</v>
      </c>
      <c r="R63" s="45" t="str">
        <f ca="1" t="shared" si="15"/>
        <v>n</v>
      </c>
      <c r="S63" s="45" t="str">
        <f ca="1" t="shared" si="16"/>
        <v>x</v>
      </c>
      <c r="T63" s="45" t="str">
        <f ca="1" t="shared" si="17"/>
        <v/>
      </c>
      <c r="U63" s="13"/>
      <c r="V63" s="34"/>
      <c r="W63" s="49" t="str">
        <f ca="1" t="shared" si="18"/>
        <v>Reservationsavtal ska tecknas</v>
      </c>
      <c r="X63" s="50" t="str">
        <f ca="1" t="shared" si="19"/>
        <v/>
      </c>
      <c r="Y63" s="63" t="str">
        <f ca="1" t="shared" si="20"/>
        <v/>
      </c>
      <c r="Z63" s="63" t="str">
        <f ca="1" t="shared" si="21"/>
        <v/>
      </c>
      <c r="AA63" s="34"/>
      <c r="AB63" s="64" t="str">
        <f ca="1" t="shared" si="24"/>
        <v/>
      </c>
      <c r="AC63" s="73">
        <f ca="1">INDEX(Anslutningspunkt!$A$2:$A$108,RANDBETWEEN(2,108),1)</f>
        <v>28</v>
      </c>
      <c r="AD63" s="30"/>
      <c r="AE63" s="30" t="str">
        <f ca="1" t="shared" si="22"/>
        <v>Stamnät</v>
      </c>
      <c r="AF63" s="34"/>
      <c r="AG63" s="95"/>
      <c r="AH63" s="13"/>
      <c r="AI63" s="96"/>
      <c r="AM63" s="7">
        <f ca="1">VLOOKUP(AC63,Anslutningspunkt!A:B,2,0)+RANDBETWEEN(-10000,10000)</f>
        <v>6049079.672</v>
      </c>
      <c r="AN63" s="7">
        <f ca="1">VLOOKUP(AC63,Anslutningspunkt!A:C,3,0)+RANDBETWEEN(-10000,10000)</f>
        <v>348850.438</v>
      </c>
      <c r="AP63" s="7" t="str">
        <f ca="1" t="shared" si="25"/>
        <v>Flytt</v>
      </c>
      <c r="AQ63" s="7" t="str">
        <f ca="1" t="shared" si="26"/>
        <v>Produktion</v>
      </c>
      <c r="AX63" s="31" t="str">
        <f ca="1" t="shared" si="27"/>
        <v/>
      </c>
      <c r="AZ63" s="31" t="str">
        <f ca="1">IF(SUM(IF({"4.Projekteringsavtal","5.Anslutningsavtal","6.Nätavtal"}=Q63,1,0))&gt;0,EDATE(AX63,RANDBETWEEN(0,6)),"")</f>
        <v/>
      </c>
      <c r="BB63" s="21" t="str">
        <f ca="1">IF(SUM(IF({"5.Anslutningsavtal","6.Nätavtal"}=Q63,1,0))&gt;0,EDATE(AZ63,RANDBETWEEN(0,3)),"")</f>
        <v/>
      </c>
      <c r="BD63" s="21" t="str">
        <f ca="1" t="shared" si="28"/>
        <v/>
      </c>
    </row>
    <row r="64" s="7" customFormat="1" ht="12.75" customHeight="1" spans="1:56">
      <c r="A64" s="33" t="s">
        <v>65</v>
      </c>
      <c r="B64" s="31">
        <f ca="1" t="shared" si="0"/>
        <v>44097</v>
      </c>
      <c r="C64" s="32">
        <f ca="1" t="shared" si="1"/>
        <v>45584</v>
      </c>
      <c r="D64" s="30" t="str">
        <f t="shared" si="2"/>
        <v>Project 464</v>
      </c>
      <c r="E64" s="30" t="str">
        <f t="shared" si="3"/>
        <v>Company AB 564</v>
      </c>
      <c r="F64" s="30" t="str">
        <f ca="1" t="shared" si="4"/>
        <v>Hofors</v>
      </c>
      <c r="G64" s="37">
        <f ca="1" t="shared" si="5"/>
        <v>33</v>
      </c>
      <c r="H64" s="38" t="str">
        <f ca="1" t="shared" si="6"/>
        <v/>
      </c>
      <c r="I64" s="30" t="str">
        <f ca="1" t="shared" si="7"/>
        <v>Nyanslutning</v>
      </c>
      <c r="J64" s="30" t="str">
        <f ca="1" t="shared" si="8"/>
        <v>Produktion</v>
      </c>
      <c r="K64" s="41">
        <f ca="1" t="shared" si="9"/>
        <v>250</v>
      </c>
      <c r="L64" s="41">
        <f ca="1" t="shared" si="10"/>
        <v>250</v>
      </c>
      <c r="M64" s="14"/>
      <c r="N64" s="30" t="str">
        <f ca="1" t="shared" si="11"/>
        <v>Anders Erikson 64</v>
      </c>
      <c r="O64" s="30" t="str">
        <f ca="1" t="shared" si="12"/>
        <v>Anders Erikson 64</v>
      </c>
      <c r="P64" s="30" t="str">
        <f ca="1" t="shared" si="13"/>
        <v>Anders Erikson 64</v>
      </c>
      <c r="Q64" s="30" t="str">
        <f ca="1" t="shared" si="14"/>
        <v>1.Anslutningsmöjlighet</v>
      </c>
      <c r="R64" s="45" t="str">
        <f ca="1" t="shared" si="15"/>
        <v>N/A</v>
      </c>
      <c r="S64" s="45" t="str">
        <f ca="1" t="shared" si="16"/>
        <v/>
      </c>
      <c r="T64" s="45" t="str">
        <f ca="1" t="shared" si="17"/>
        <v/>
      </c>
      <c r="U64" s="16"/>
      <c r="V64" s="33"/>
      <c r="W64" s="49" t="str">
        <f ca="1" t="shared" si="18"/>
        <v>Ansluts till LN 20 kV</v>
      </c>
      <c r="X64" s="50" t="str">
        <f ca="1" t="shared" si="19"/>
        <v>Nej</v>
      </c>
      <c r="Y64" s="63" t="str">
        <f ca="1" t="shared" si="20"/>
        <v/>
      </c>
      <c r="Z64" s="63" t="str">
        <f ca="1" t="shared" si="21"/>
        <v/>
      </c>
      <c r="AA64" s="67"/>
      <c r="AB64" s="64" t="str">
        <f ca="1" t="shared" si="24"/>
        <v/>
      </c>
      <c r="AC64" s="73">
        <f ca="1">INDEX(Anslutningspunkt!$A$2:$A$108,RANDBETWEEN(2,108),1)</f>
        <v>93</v>
      </c>
      <c r="AD64" s="30"/>
      <c r="AE64" s="30" t="str">
        <f ca="1" t="shared" si="22"/>
        <v/>
      </c>
      <c r="AF64" s="79"/>
      <c r="AG64" s="101"/>
      <c r="AH64" s="102"/>
      <c r="AI64" s="103"/>
      <c r="AM64" s="7">
        <f ca="1">VLOOKUP(AC64,Anslutningspunkt!A:B,2,0)+RANDBETWEEN(-10000,10000)</f>
        <v>6139533.672</v>
      </c>
      <c r="AN64" s="7">
        <f ca="1">VLOOKUP(AC64,Anslutningspunkt!A:C,3,0)+RANDBETWEEN(-10000,10000)</f>
        <v>405505.438</v>
      </c>
      <c r="AP64" s="7" t="str">
        <f ca="1" t="shared" si="25"/>
        <v>Nyanslutning</v>
      </c>
      <c r="AQ64" s="7" t="str">
        <f ca="1" t="shared" si="26"/>
        <v>Produktion</v>
      </c>
      <c r="AX64" s="31" t="str">
        <f ca="1" t="shared" si="27"/>
        <v/>
      </c>
      <c r="AZ64" s="31" t="str">
        <f ca="1">IF(SUM(IF({"4.Projekteringsavtal","5.Anslutningsavtal","6.Nätavtal"}=Q64,1,0))&gt;0,EDATE(AX64,RANDBETWEEN(0,6)),"")</f>
        <v/>
      </c>
      <c r="BB64" s="21" t="str">
        <f ca="1">IF(SUM(IF({"5.Anslutningsavtal","6.Nätavtal"}=Q64,1,0))&gt;0,EDATE(AZ64,RANDBETWEEN(0,3)),"")</f>
        <v/>
      </c>
      <c r="BD64" s="21" t="str">
        <f ca="1" t="shared" si="28"/>
        <v/>
      </c>
    </row>
    <row r="65" s="10" customFormat="1" ht="12.75" customHeight="1" spans="1:246">
      <c r="A65" s="34" t="s">
        <v>65</v>
      </c>
      <c r="B65" s="31">
        <f ca="1" t="shared" si="0"/>
        <v>44846</v>
      </c>
      <c r="C65" s="32">
        <f ca="1" t="shared" si="1"/>
        <v>45046</v>
      </c>
      <c r="D65" s="30" t="str">
        <f t="shared" si="2"/>
        <v>Project 465</v>
      </c>
      <c r="E65" s="30" t="str">
        <f t="shared" si="3"/>
        <v>Company AB 565</v>
      </c>
      <c r="F65" s="30" t="str">
        <f ca="1" t="shared" si="4"/>
        <v>Solna</v>
      </c>
      <c r="G65" s="37">
        <f ca="1" t="shared" si="5"/>
        <v>37</v>
      </c>
      <c r="H65" s="38" t="str">
        <f ca="1" t="shared" si="6"/>
        <v/>
      </c>
      <c r="I65" s="30" t="str">
        <f ca="1" t="shared" si="7"/>
        <v>Utökning</v>
      </c>
      <c r="J65" s="30" t="str">
        <f ca="1" t="shared" si="8"/>
        <v>Produktion</v>
      </c>
      <c r="K65" s="41">
        <f ca="1" t="shared" si="9"/>
        <v>190</v>
      </c>
      <c r="L65" s="41">
        <f ca="1" t="shared" si="10"/>
        <v>163</v>
      </c>
      <c r="M65" s="12"/>
      <c r="N65" s="30" t="str">
        <f ca="1" t="shared" si="11"/>
        <v>Lars Johnson 65</v>
      </c>
      <c r="O65" s="30" t="str">
        <f ca="1" t="shared" si="12"/>
        <v>Erik Johanson 65</v>
      </c>
      <c r="P65" s="30" t="str">
        <f ca="1" t="shared" si="13"/>
        <v>Anders Erikson 65</v>
      </c>
      <c r="Q65" s="30" t="str">
        <f ca="1" t="shared" si="14"/>
        <v>2.Reservationsavtal</v>
      </c>
      <c r="R65" s="45" t="str">
        <f ca="1" t="shared" si="15"/>
        <v/>
      </c>
      <c r="S65" s="45" t="str">
        <f ca="1" t="shared" si="16"/>
        <v/>
      </c>
      <c r="T65" s="45" t="str">
        <f ca="1" t="shared" si="17"/>
        <v>x</v>
      </c>
      <c r="U65" s="13"/>
      <c r="V65" s="34"/>
      <c r="W65" s="49" t="str">
        <f ca="1" t="shared" si="18"/>
        <v>Länk</v>
      </c>
      <c r="X65" s="50" t="str">
        <f ca="1" t="shared" si="19"/>
        <v>Ja</v>
      </c>
      <c r="Y65" s="63">
        <f ca="1" t="shared" si="20"/>
        <v>45361</v>
      </c>
      <c r="Z65" s="63">
        <f ca="1" t="shared" si="21"/>
        <v>45211</v>
      </c>
      <c r="AA65" s="34"/>
      <c r="AB65" s="64" t="str">
        <f ca="1" t="shared" si="24"/>
        <v/>
      </c>
      <c r="AC65" s="73">
        <f ca="1">INDEX(Anslutningspunkt!$A$2:$A$108,RANDBETWEEN(2,108),1)</f>
        <v>47</v>
      </c>
      <c r="AD65" s="30"/>
      <c r="AE65" s="30" t="str">
        <f ca="1" t="shared" si="22"/>
        <v>Stamnät Regionnät</v>
      </c>
      <c r="AF65" s="34"/>
      <c r="AG65" s="95"/>
      <c r="AH65" s="13"/>
      <c r="AI65" s="96"/>
      <c r="AM65" s="7">
        <f ca="1">VLOOKUP(AC65,Anslutningspunkt!A:B,2,0)+RANDBETWEEN(-10000,10000)</f>
        <v>6013678.672</v>
      </c>
      <c r="AN65" s="7">
        <f ca="1">VLOOKUP(AC65,Anslutningspunkt!A:C,3,0)+RANDBETWEEN(-10000,10000)</f>
        <v>435629.438</v>
      </c>
      <c r="AO65" s="7"/>
      <c r="AP65" s="7" t="str">
        <f ca="1" t="shared" si="25"/>
        <v>Utökning</v>
      </c>
      <c r="AQ65" s="7" t="str">
        <f ca="1" t="shared" si="26"/>
        <v>Produktion</v>
      </c>
      <c r="AR65" s="7"/>
      <c r="AS65" s="7"/>
      <c r="AT65" s="7"/>
      <c r="AU65" s="7"/>
      <c r="AV65" s="7"/>
      <c r="AW65" s="7"/>
      <c r="AX65" s="31">
        <f ca="1" t="shared" si="27"/>
        <v>45041.409218735</v>
      </c>
      <c r="AY65" s="7"/>
      <c r="AZ65" s="31" t="str">
        <f ca="1">IF(SUM(IF({"4.Projekteringsavtal","5.Anslutningsavtal","6.Nätavtal"}=Q65,1,0))&gt;0,EDATE(AX65,RANDBETWEEN(0,6)),"")</f>
        <v/>
      </c>
      <c r="BA65" s="7"/>
      <c r="BB65" s="21" t="str">
        <f ca="1">IF(SUM(IF({"5.Anslutningsavtal","6.Nätavtal"}=Q65,1,0))&gt;0,EDATE(AZ65,RANDBETWEEN(0,3)),"")</f>
        <v/>
      </c>
      <c r="BC65" s="7"/>
      <c r="BD65" s="21" t="str">
        <f ca="1" t="shared" si="28"/>
        <v/>
      </c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</row>
    <row r="66" s="10" customFormat="1" ht="12.75" customHeight="1" spans="1:246">
      <c r="A66" s="33" t="s">
        <v>65</v>
      </c>
      <c r="B66" s="31">
        <f ca="1" t="shared" si="0"/>
        <v>44725</v>
      </c>
      <c r="C66" s="32">
        <f ca="1" t="shared" si="1"/>
        <v>45056</v>
      </c>
      <c r="D66" s="30" t="str">
        <f t="shared" si="2"/>
        <v>Project 466</v>
      </c>
      <c r="E66" s="30" t="str">
        <f t="shared" si="3"/>
        <v>Company AB 566</v>
      </c>
      <c r="F66" s="30" t="str">
        <f ca="1" t="shared" si="4"/>
        <v>Lindesberg</v>
      </c>
      <c r="G66" s="37">
        <f ca="1" t="shared" si="5"/>
        <v>32</v>
      </c>
      <c r="H66" s="38" t="str">
        <f ca="1" t="shared" si="6"/>
        <v>Ja</v>
      </c>
      <c r="I66" s="30" t="str">
        <f ca="1" t="shared" si="7"/>
        <v>Utökning</v>
      </c>
      <c r="J66" s="30" t="str">
        <f ca="1" t="shared" si="8"/>
        <v>Konsumtion</v>
      </c>
      <c r="K66" s="41">
        <f ca="1" t="shared" si="9"/>
        <v>280</v>
      </c>
      <c r="L66" s="41">
        <f ca="1" t="shared" si="10"/>
        <v>151</v>
      </c>
      <c r="M66" s="41"/>
      <c r="N66" s="30" t="str">
        <f ca="1" t="shared" si="11"/>
        <v>Sarah Anderson 66</v>
      </c>
      <c r="O66" s="30" t="str">
        <f ca="1" t="shared" si="12"/>
        <v>Anders Erikson 66</v>
      </c>
      <c r="P66" s="30" t="str">
        <f ca="1" t="shared" si="13"/>
        <v>Anders Erikson 66</v>
      </c>
      <c r="Q66" s="30" t="str">
        <f ca="1" t="shared" si="14"/>
        <v>1.Anslutningsmöjlighet</v>
      </c>
      <c r="R66" s="45" t="str">
        <f ca="1" t="shared" si="15"/>
        <v>Ja</v>
      </c>
      <c r="S66" s="45" t="str">
        <f ca="1" t="shared" si="16"/>
        <v>x</v>
      </c>
      <c r="T66" s="45" t="str">
        <f ca="1" t="shared" si="17"/>
        <v/>
      </c>
      <c r="U66" s="51"/>
      <c r="V66" s="33"/>
      <c r="W66" s="49" t="str">
        <f ca="1" t="shared" si="18"/>
        <v/>
      </c>
      <c r="X66" s="50" t="str">
        <f ca="1" t="shared" si="19"/>
        <v>Ja</v>
      </c>
      <c r="Y66" s="63">
        <f ca="1" t="shared" si="20"/>
        <v>45352</v>
      </c>
      <c r="Z66" s="63">
        <f ca="1" t="shared" si="21"/>
        <v>45253</v>
      </c>
      <c r="AA66" s="33"/>
      <c r="AB66" s="64">
        <f ca="1" t="shared" si="24"/>
        <v>44976.737972934</v>
      </c>
      <c r="AC66" s="73">
        <f ca="1">INDEX(Anslutningspunkt!$A$2:$A$108,RANDBETWEEN(2,108),1)</f>
        <v>31</v>
      </c>
      <c r="AD66" s="30"/>
      <c r="AE66" s="30" t="str">
        <f ca="1" t="shared" si="22"/>
        <v>Stamnät</v>
      </c>
      <c r="AF66" s="75"/>
      <c r="AG66" s="93"/>
      <c r="AH66" s="51"/>
      <c r="AI66" s="92"/>
      <c r="AM66" s="7">
        <f ca="1">VLOOKUP(AC66,Anslutningspunkt!A:B,2,0)+RANDBETWEEN(-10000,10000)</f>
        <v>6041225.672</v>
      </c>
      <c r="AN66" s="7">
        <f ca="1">VLOOKUP(AC66,Anslutningspunkt!A:C,3,0)+RANDBETWEEN(-10000,10000)</f>
        <v>271233.438</v>
      </c>
      <c r="AO66" s="7"/>
      <c r="AP66" s="7" t="str">
        <f ca="1" t="shared" si="25"/>
        <v>Utökning</v>
      </c>
      <c r="AQ66" s="7" t="str">
        <f ca="1" t="shared" si="26"/>
        <v>Konsumtion</v>
      </c>
      <c r="AR66" s="7"/>
      <c r="AS66" s="7"/>
      <c r="AT66" s="7"/>
      <c r="AU66" s="7"/>
      <c r="AV66" s="7"/>
      <c r="AW66" s="7"/>
      <c r="AX66" s="31" t="str">
        <f ca="1" t="shared" si="27"/>
        <v/>
      </c>
      <c r="AY66" s="7"/>
      <c r="AZ66" s="31" t="str">
        <f ca="1">IF(SUM(IF({"4.Projekteringsavtal","5.Anslutningsavtal","6.Nätavtal"}=Q66,1,0))&gt;0,EDATE(AX66,RANDBETWEEN(0,6)),"")</f>
        <v/>
      </c>
      <c r="BA66" s="7"/>
      <c r="BB66" s="21" t="str">
        <f ca="1">IF(SUM(IF({"5.Anslutningsavtal","6.Nätavtal"}=Q66,1,0))&gt;0,EDATE(AZ66,RANDBETWEEN(0,3)),"")</f>
        <v/>
      </c>
      <c r="BC66" s="7"/>
      <c r="BD66" s="21" t="str">
        <f ca="1" t="shared" si="28"/>
        <v/>
      </c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</row>
    <row r="67" s="11" customFormat="1" ht="12.75" customHeight="1" spans="1:246">
      <c r="A67" s="33" t="s">
        <v>65</v>
      </c>
      <c r="B67" s="31">
        <f ca="1" t="shared" si="0"/>
        <v>43228</v>
      </c>
      <c r="C67" s="32">
        <f ca="1" t="shared" si="1"/>
        <v>44403</v>
      </c>
      <c r="D67" s="30" t="str">
        <f t="shared" si="2"/>
        <v>Project 467</v>
      </c>
      <c r="E67" s="30" t="str">
        <f t="shared" si="3"/>
        <v>Company AB 567</v>
      </c>
      <c r="F67" s="30" t="str">
        <f ca="1" t="shared" si="4"/>
        <v>Sala</v>
      </c>
      <c r="G67" s="37">
        <f ca="1" t="shared" si="5"/>
        <v>34</v>
      </c>
      <c r="H67" s="38" t="str">
        <f ca="1" t="shared" si="6"/>
        <v>Nej</v>
      </c>
      <c r="I67" s="30" t="str">
        <f ca="1" t="shared" si="7"/>
        <v>Flytt</v>
      </c>
      <c r="J67" s="30" t="str">
        <f ca="1" t="shared" si="8"/>
        <v>Produktion</v>
      </c>
      <c r="K67" s="41">
        <f ca="1" t="shared" si="9"/>
        <v>430</v>
      </c>
      <c r="L67" s="41">
        <f ca="1" t="shared" si="10"/>
        <v>321</v>
      </c>
      <c r="M67" s="41"/>
      <c r="N67" s="30" t="str">
        <f ca="1" t="shared" si="11"/>
        <v>Sarah Anderson 67</v>
      </c>
      <c r="O67" s="30" t="str">
        <f ca="1" t="shared" si="12"/>
        <v>Sarah Anderson 67</v>
      </c>
      <c r="P67" s="30" t="str">
        <f ca="1" t="shared" si="13"/>
        <v>Sarah Anderson 67</v>
      </c>
      <c r="Q67" s="30" t="str">
        <f ca="1" t="shared" si="14"/>
        <v>1.Anslutningsmöjlighet</v>
      </c>
      <c r="R67" s="45" t="str">
        <f ca="1" t="shared" si="15"/>
        <v>?</v>
      </c>
      <c r="S67" s="45" t="str">
        <f ca="1" t="shared" si="16"/>
        <v>x</v>
      </c>
      <c r="T67" s="45" t="str">
        <f ca="1" t="shared" si="17"/>
        <v/>
      </c>
      <c r="U67" s="51"/>
      <c r="V67" s="33"/>
      <c r="W67" s="49" t="str">
        <f ca="1" t="shared" si="18"/>
        <v/>
      </c>
      <c r="X67" s="50" t="str">
        <f ca="1" t="shared" si="19"/>
        <v>Nej</v>
      </c>
      <c r="Y67" s="63" t="str">
        <f ca="1" t="shared" si="20"/>
        <v/>
      </c>
      <c r="Z67" s="63" t="str">
        <f ca="1" t="shared" si="21"/>
        <v/>
      </c>
      <c r="AA67" s="66"/>
      <c r="AB67" s="64">
        <f ca="1" t="shared" si="24"/>
        <v>43588.8534203129</v>
      </c>
      <c r="AC67" s="73">
        <f ca="1">INDEX(Anslutningspunkt!$A$2:$A$108,RANDBETWEEN(2,108),1)</f>
        <v>106</v>
      </c>
      <c r="AD67" s="30"/>
      <c r="AE67" s="30" t="str">
        <f ca="1" t="shared" si="22"/>
        <v>Stamnät Regionnät</v>
      </c>
      <c r="AF67" s="75"/>
      <c r="AG67" s="93"/>
      <c r="AH67" s="51"/>
      <c r="AI67" s="92"/>
      <c r="AM67" s="7">
        <f ca="1">VLOOKUP(AC67,Anslutningspunkt!A:B,2,0)+RANDBETWEEN(-10000,10000)</f>
        <v>6182768.672</v>
      </c>
      <c r="AN67" s="7">
        <f ca="1">VLOOKUP(AC67,Anslutningspunkt!A:C,3,0)+RANDBETWEEN(-10000,10000)</f>
        <v>443750.438</v>
      </c>
      <c r="AO67" s="7"/>
      <c r="AP67" s="7" t="str">
        <f ca="1" t="shared" si="25"/>
        <v>Flytt</v>
      </c>
      <c r="AQ67" s="7" t="str">
        <f ca="1" t="shared" si="26"/>
        <v>Produktion</v>
      </c>
      <c r="AR67" s="7"/>
      <c r="AS67" s="7"/>
      <c r="AT67" s="7"/>
      <c r="AU67" s="7"/>
      <c r="AV67" s="7"/>
      <c r="AW67" s="7"/>
      <c r="AX67" s="31" t="str">
        <f ca="1" t="shared" si="27"/>
        <v/>
      </c>
      <c r="AY67" s="7"/>
      <c r="AZ67" s="31" t="str">
        <f ca="1">IF(SUM(IF({"4.Projekteringsavtal","5.Anslutningsavtal","6.Nätavtal"}=Q67,1,0))&gt;0,EDATE(AX67,RANDBETWEEN(0,6)),"")</f>
        <v/>
      </c>
      <c r="BA67" s="7"/>
      <c r="BB67" s="21" t="str">
        <f ca="1">IF(SUM(IF({"5.Anslutningsavtal","6.Nätavtal"}=Q67,1,0))&gt;0,EDATE(AZ67,RANDBETWEEN(0,3)),"")</f>
        <v/>
      </c>
      <c r="BC67" s="7"/>
      <c r="BD67" s="21" t="str">
        <f ca="1" t="shared" si="28"/>
        <v/>
      </c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</row>
    <row r="68" s="7" customFormat="1" ht="12.75" customHeight="1" spans="1:56">
      <c r="A68" s="34" t="s">
        <v>65</v>
      </c>
      <c r="B68" s="31">
        <f ca="1" t="shared" ref="B68:B131" si="29">RANDBETWEEN(DATE(2018,1,1),DATE(2022,10,20))</f>
        <v>44291</v>
      </c>
      <c r="C68" s="32">
        <f ca="1" t="shared" ref="C68:C131" si="30">RANDBETWEEN(B68,DATE(2024,10,20))</f>
        <v>44950</v>
      </c>
      <c r="D68" s="30" t="str">
        <f t="shared" ref="D68:D131" si="31">_xlfn.CONCAT("Project ",COLUMN(D68),ROW(D68))</f>
        <v>Project 468</v>
      </c>
      <c r="E68" s="30" t="str">
        <f t="shared" ref="E68:E131" si="32">_xlfn.CONCAT("Company AB ",COLUMN(E68),ROW(E68))</f>
        <v>Company AB 568</v>
      </c>
      <c r="F68" s="30" t="str">
        <f ca="1" t="shared" ref="F68:F131" si="3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Sala</v>
      </c>
      <c r="G68" s="37">
        <f ca="1" t="shared" ref="G68:G131" si="34">RANDBETWEEN(30,38)</f>
        <v>32</v>
      </c>
      <c r="H68" s="38" t="str">
        <f ca="1" t="shared" ref="H68:H131" si="35">CHOOSE(RANDBETWEEN(1,3),"Ja","Nej","")</f>
        <v>Nej</v>
      </c>
      <c r="I68" s="30" t="str">
        <f ca="1" t="shared" ref="I68:I131" si="36">CHOOSE(RANDBETWEEN(1,3),"Nyanslutning","Utökning","Flytt")</f>
        <v>Flytt</v>
      </c>
      <c r="J68" s="30" t="str">
        <f ca="1" t="shared" ref="J68:J131" si="37">CHOOSE(RANDBETWEEN(1,2),"Produktion","Konsumtion")</f>
        <v>Produktion</v>
      </c>
      <c r="K68" s="41">
        <f ca="1" t="shared" ref="K68:K131" si="38">RANDBETWEEN(1,60)*10</f>
        <v>510</v>
      </c>
      <c r="L68" s="41">
        <f ca="1" t="shared" ref="L68:L131" si="39">RANDBETWEEN(1,K68)</f>
        <v>167</v>
      </c>
      <c r="M68" s="12"/>
      <c r="N68" s="30" t="str">
        <f ca="1" t="shared" ref="N68:N131" si="40">_xlfn.CONCAT(CHOOSE(RANDBETWEEN(1,4),"Anders Erikson","Erik Johanson","Sarah Anderson","Lars Johnson")," ",ROW(N68))</f>
        <v>Sarah Anderson 68</v>
      </c>
      <c r="O68" s="30" t="str">
        <f ca="1" t="shared" ref="O68:O131" si="41">_xlfn.CONCAT(CHOOSE(RANDBETWEEN(1,4),"Anders Erikson","Erik Johanson","Sarah Anderson","Lars Johnson")," ",ROW(O68))</f>
        <v>Lars Johnson 68</v>
      </c>
      <c r="P68" s="30" t="str">
        <f ca="1" t="shared" ref="P68:P131" si="42">_xlfn.CONCAT(CHOOSE(RANDBETWEEN(1,4),"Anders Erikson","Erik Johanson","Sarah Anderson","Lars Johnson")," ",ROW(P68))</f>
        <v>Erik Johanson 68</v>
      </c>
      <c r="Q68" s="30" t="str">
        <f ca="1" t="shared" ref="Q68:Q131" si="43">CHOOSE(RANDBETWEEN(1,5),"5.Anslutningsavtal","4.Projekteringsavtal","6.Nätavtal","2.Reservationsavtal","1.Anslutningsmöjlighet")</f>
        <v>2.Reservationsavtal</v>
      </c>
      <c r="R68" s="45" t="str">
        <f ca="1" t="shared" ref="R68:R131" si="44">CHOOSE(RANDBETWEEN(1,8),"Ja","","","","n","nej","?","N/A")</f>
        <v>?</v>
      </c>
      <c r="S68" s="45" t="str">
        <f ca="1" t="shared" ref="S68:S131" si="45">CHOOSE(RANDBETWEEN(1,3),"x","","")</f>
        <v/>
      </c>
      <c r="T68" s="45" t="str">
        <f ca="1" t="shared" ref="T68:T131" si="46">CHOOSE(RANDBETWEEN(1,4),"x","","","")</f>
        <v>x</v>
      </c>
      <c r="U68" s="13"/>
      <c r="V68" s="34"/>
      <c r="W68" s="49" t="str">
        <f ca="1" t="shared" ref="W68:W131" si="47">CHOOSE(RANDBETWEEN(1,7),"Länk","","","","","Ansluts till LN 20 kV","Reservationsavtal ska tecknas")</f>
        <v>Länk</v>
      </c>
      <c r="X68" s="50" t="str">
        <f ca="1" t="shared" ref="X68:X131" si="48">CHOOSE(RANDBETWEEN(1,4),"Ja","Ja","Nej","")</f>
        <v>Ja</v>
      </c>
      <c r="Y68" s="63">
        <f ca="1" t="shared" ref="Y68:Y131" si="49">IF(Z68&lt;&gt;"",RANDBETWEEN(Z68,DATE(2024,10,20)),"")</f>
        <v>45466</v>
      </c>
      <c r="Z68" s="63">
        <f ca="1" t="shared" ref="Z68:Z131" si="50">IF(X68="Ja",RANDBETWEEN(C68,DATE(2024,10,20)),"")</f>
        <v>45351</v>
      </c>
      <c r="AA68" s="34"/>
      <c r="AB68" s="64" t="str">
        <f ca="1" t="shared" si="24"/>
        <v/>
      </c>
      <c r="AC68" s="73">
        <f ca="1">INDEX(Anslutningspunkt!$A$2:$A$108,RANDBETWEEN(2,108),1)</f>
        <v>53</v>
      </c>
      <c r="AD68" s="30"/>
      <c r="AE68" s="30" t="str">
        <f ca="1" t="shared" ref="AE68:AE131" si="51">CHOOSE(RANDBETWEEN(1,4),"Regionnät","Stamnät Regionnät","Stamnät","")</f>
        <v>Stamnät Regionnät</v>
      </c>
      <c r="AF68" s="34"/>
      <c r="AG68" s="95"/>
      <c r="AH68" s="13"/>
      <c r="AI68" s="96"/>
      <c r="AM68" s="7">
        <f ca="1">VLOOKUP(AC68,Anslutningspunkt!A:B,2,0)+RANDBETWEEN(-10000,10000)</f>
        <v>6185864.672</v>
      </c>
      <c r="AN68" s="7">
        <f ca="1">VLOOKUP(AC68,Anslutningspunkt!A:C,3,0)+RANDBETWEEN(-10000,10000)</f>
        <v>383574.438</v>
      </c>
      <c r="AP68" s="7" t="str">
        <f ca="1" t="shared" si="25"/>
        <v>Flytt</v>
      </c>
      <c r="AQ68" s="7" t="str">
        <f ca="1" t="shared" si="26"/>
        <v>Produktion</v>
      </c>
      <c r="AX68" s="31">
        <f ca="1" t="shared" si="27"/>
        <v>44393.3661537458</v>
      </c>
      <c r="AZ68" s="31" t="str">
        <f ca="1">IF(SUM(IF({"4.Projekteringsavtal","5.Anslutningsavtal","6.Nätavtal"}=Q68,1,0))&gt;0,EDATE(AX68,RANDBETWEEN(0,6)),"")</f>
        <v/>
      </c>
      <c r="BB68" s="21" t="str">
        <f ca="1">IF(SUM(IF({"5.Anslutningsavtal","6.Nätavtal"}=Q68,1,0))&gt;0,EDATE(AZ68,RANDBETWEEN(0,3)),"")</f>
        <v/>
      </c>
      <c r="BD68" s="21" t="str">
        <f ca="1" t="shared" si="28"/>
        <v/>
      </c>
    </row>
    <row r="69" s="7" customFormat="1" ht="12.75" customHeight="1" spans="1:56">
      <c r="A69" s="33" t="s">
        <v>65</v>
      </c>
      <c r="B69" s="31">
        <f ca="1" t="shared" si="29"/>
        <v>44011</v>
      </c>
      <c r="C69" s="32">
        <f ca="1" t="shared" si="30"/>
        <v>44281</v>
      </c>
      <c r="D69" s="30" t="str">
        <f t="shared" si="31"/>
        <v>Project 469</v>
      </c>
      <c r="E69" s="30" t="str">
        <f t="shared" si="32"/>
        <v>Company AB 569</v>
      </c>
      <c r="F69" s="30" t="str">
        <f ca="1" t="shared" si="33"/>
        <v>Nykvarn</v>
      </c>
      <c r="G69" s="37">
        <f ca="1" t="shared" si="34"/>
        <v>34</v>
      </c>
      <c r="H69" s="38" t="str">
        <f ca="1" t="shared" si="35"/>
        <v>Ja</v>
      </c>
      <c r="I69" s="30" t="str">
        <f ca="1" t="shared" si="36"/>
        <v>Nyanslutning</v>
      </c>
      <c r="J69" s="30" t="str">
        <f ca="1" t="shared" si="37"/>
        <v>Konsumtion</v>
      </c>
      <c r="K69" s="41">
        <f ca="1" t="shared" si="38"/>
        <v>130</v>
      </c>
      <c r="L69" s="41">
        <f ca="1" t="shared" si="39"/>
        <v>64</v>
      </c>
      <c r="M69" s="44"/>
      <c r="N69" s="30" t="str">
        <f ca="1" t="shared" si="40"/>
        <v>Anders Erikson 69</v>
      </c>
      <c r="O69" s="30" t="str">
        <f ca="1" t="shared" si="41"/>
        <v>Sarah Anderson 69</v>
      </c>
      <c r="P69" s="30" t="str">
        <f ca="1" t="shared" si="42"/>
        <v>Erik Johanson 69</v>
      </c>
      <c r="Q69" s="30" t="str">
        <f ca="1" t="shared" si="43"/>
        <v>1.Anslutningsmöjlighet</v>
      </c>
      <c r="R69" s="45" t="str">
        <f ca="1" t="shared" si="44"/>
        <v>Ja</v>
      </c>
      <c r="S69" s="45" t="str">
        <f ca="1" t="shared" si="45"/>
        <v/>
      </c>
      <c r="T69" s="45" t="str">
        <f ca="1" t="shared" si="46"/>
        <v>x</v>
      </c>
      <c r="U69" s="16"/>
      <c r="V69" s="33"/>
      <c r="W69" s="49" t="str">
        <f ca="1" t="shared" si="47"/>
        <v/>
      </c>
      <c r="X69" s="50" t="str">
        <f ca="1" t="shared" si="48"/>
        <v>Ja</v>
      </c>
      <c r="Y69" s="63">
        <f ca="1" t="shared" si="49"/>
        <v>45511</v>
      </c>
      <c r="Z69" s="63">
        <f ca="1" t="shared" si="50"/>
        <v>44540</v>
      </c>
      <c r="AA69" s="65"/>
      <c r="AB69" s="64" t="str">
        <f ca="1" t="shared" ref="AB69:AB132" si="52">IF(Q69="1.Anslutningsmöjlighet",IF(RAND()*10&lt;3,B69+RAND()*(EDATE(C69,1)-B69),""),"")</f>
        <v/>
      </c>
      <c r="AC69" s="73">
        <f ca="1">INDEX(Anslutningspunkt!$A$2:$A$108,RANDBETWEEN(2,108),1)</f>
        <v>43</v>
      </c>
      <c r="AD69" s="30"/>
      <c r="AE69" s="30" t="str">
        <f ca="1" t="shared" si="51"/>
        <v>Stamnät Regionnät</v>
      </c>
      <c r="AF69" s="75"/>
      <c r="AG69" s="93"/>
      <c r="AH69" s="51"/>
      <c r="AI69" s="92"/>
      <c r="AM69" s="7">
        <f ca="1">VLOOKUP(AC69,Anslutningspunkt!A:B,2,0)+RANDBETWEEN(-10000,10000)</f>
        <v>6132278.672</v>
      </c>
      <c r="AN69" s="7">
        <f ca="1">VLOOKUP(AC69,Anslutningspunkt!A:C,3,0)+RANDBETWEEN(-10000,10000)</f>
        <v>357006.438</v>
      </c>
      <c r="AP69" s="7" t="str">
        <f ca="1" t="shared" ref="AP69:AP132" si="53">I69</f>
        <v>Nyanslutning</v>
      </c>
      <c r="AQ69" s="7" t="str">
        <f ca="1" t="shared" ref="AQ69:AQ132" si="54">J69</f>
        <v>Konsumtion</v>
      </c>
      <c r="AX69" s="31" t="str">
        <f ca="1" t="shared" ref="AX69:AX132" si="55">IF(Q69&lt;&gt;"1.Anslutningsmöjlighet",B69+RAND()*(EDATE(C69,1)-B69),"")</f>
        <v/>
      </c>
      <c r="AZ69" s="31" t="str">
        <f ca="1">IF(SUM(IF({"4.Projekteringsavtal","5.Anslutningsavtal","6.Nätavtal"}=Q69,1,0))&gt;0,EDATE(AX69,RANDBETWEEN(0,6)),"")</f>
        <v/>
      </c>
      <c r="BB69" s="21" t="str">
        <f ca="1">IF(SUM(IF({"5.Anslutningsavtal","6.Nätavtal"}=Q69,1,0))&gt;0,EDATE(AZ69,RANDBETWEEN(0,3)),"")</f>
        <v/>
      </c>
      <c r="BD69" s="21" t="str">
        <f ca="1" t="shared" ref="BD69:BD132" si="56">IF("6.Nätavtal"=Q69,EDATE(BB69,RANDBETWEEN(0,3)),"")</f>
        <v/>
      </c>
    </row>
    <row r="70" s="7" customFormat="1" ht="12.75" customHeight="1" spans="1:56">
      <c r="A70" s="33" t="s">
        <v>65</v>
      </c>
      <c r="B70" s="31">
        <f ca="1" t="shared" si="29"/>
        <v>44652</v>
      </c>
      <c r="C70" s="32">
        <f ca="1" t="shared" si="30"/>
        <v>45533</v>
      </c>
      <c r="D70" s="30" t="str">
        <f t="shared" si="31"/>
        <v>Project 470</v>
      </c>
      <c r="E70" s="30" t="str">
        <f t="shared" si="32"/>
        <v>Company AB 570</v>
      </c>
      <c r="F70" s="30" t="str">
        <f ca="1" t="shared" si="33"/>
        <v>Smedjebacken</v>
      </c>
      <c r="G70" s="37">
        <f ca="1" t="shared" si="34"/>
        <v>37</v>
      </c>
      <c r="H70" s="38" t="str">
        <f ca="1" t="shared" si="35"/>
        <v>Nej</v>
      </c>
      <c r="I70" s="30" t="str">
        <f ca="1" t="shared" si="36"/>
        <v>Nyanslutning</v>
      </c>
      <c r="J70" s="30" t="str">
        <f ca="1" t="shared" si="37"/>
        <v>Konsumtion</v>
      </c>
      <c r="K70" s="41">
        <f ca="1" t="shared" si="38"/>
        <v>460</v>
      </c>
      <c r="L70" s="41">
        <f ca="1" t="shared" si="39"/>
        <v>203</v>
      </c>
      <c r="M70" s="41"/>
      <c r="N70" s="30" t="str">
        <f ca="1" t="shared" si="40"/>
        <v>Lars Johnson 70</v>
      </c>
      <c r="O70" s="30" t="str">
        <f ca="1" t="shared" si="41"/>
        <v>Erik Johanson 70</v>
      </c>
      <c r="P70" s="30" t="str">
        <f ca="1" t="shared" si="42"/>
        <v>Lars Johnson 70</v>
      </c>
      <c r="Q70" s="30" t="str">
        <f ca="1" t="shared" si="43"/>
        <v>4.Projekteringsavtal</v>
      </c>
      <c r="R70" s="45" t="str">
        <f ca="1" t="shared" si="44"/>
        <v>n</v>
      </c>
      <c r="S70" s="45" t="str">
        <f ca="1" t="shared" si="45"/>
        <v/>
      </c>
      <c r="T70" s="45" t="str">
        <f ca="1" t="shared" si="46"/>
        <v/>
      </c>
      <c r="U70" s="51"/>
      <c r="V70" s="33"/>
      <c r="W70" s="49" t="str">
        <f ca="1" t="shared" si="47"/>
        <v>Reservationsavtal ska tecknas</v>
      </c>
      <c r="X70" s="50" t="str">
        <f ca="1" t="shared" si="48"/>
        <v>Nej</v>
      </c>
      <c r="Y70" s="63" t="str">
        <f ca="1" t="shared" si="49"/>
        <v/>
      </c>
      <c r="Z70" s="63" t="str">
        <f ca="1" t="shared" si="50"/>
        <v/>
      </c>
      <c r="AA70" s="66"/>
      <c r="AB70" s="64" t="str">
        <f ca="1" t="shared" si="52"/>
        <v/>
      </c>
      <c r="AC70" s="73">
        <f ca="1">INDEX(Anslutningspunkt!$A$2:$A$108,RANDBETWEEN(2,108),1)</f>
        <v>65</v>
      </c>
      <c r="AD70" s="30"/>
      <c r="AE70" s="30" t="str">
        <f ca="1" t="shared" si="51"/>
        <v>Stamnät</v>
      </c>
      <c r="AF70" s="33"/>
      <c r="AG70" s="94"/>
      <c r="AH70" s="51"/>
      <c r="AI70" s="92"/>
      <c r="AM70" s="7">
        <f ca="1">VLOOKUP(AC70,Anslutningspunkt!A:B,2,0)+RANDBETWEEN(-10000,10000)</f>
        <v>6141906.672</v>
      </c>
      <c r="AN70" s="7">
        <f ca="1">VLOOKUP(AC70,Anslutningspunkt!A:C,3,0)+RANDBETWEEN(-10000,10000)</f>
        <v>350804.438</v>
      </c>
      <c r="AP70" s="7" t="str">
        <f ca="1" t="shared" si="53"/>
        <v>Nyanslutning</v>
      </c>
      <c r="AQ70" s="7" t="str">
        <f ca="1" t="shared" si="54"/>
        <v>Konsumtion</v>
      </c>
      <c r="AX70" s="31">
        <f ca="1" t="shared" si="55"/>
        <v>45032.8081232218</v>
      </c>
      <c r="AZ70" s="31">
        <f ca="1">IF(SUM(IF({"4.Projekteringsavtal","5.Anslutningsavtal","6.Nätavtal"}=Q70,1,0))&gt;0,EDATE(AX70,RANDBETWEEN(0,6)),"")</f>
        <v>45062</v>
      </c>
      <c r="BB70" s="21" t="str">
        <f ca="1">IF(SUM(IF({"5.Anslutningsavtal","6.Nätavtal"}=Q70,1,0))&gt;0,EDATE(AZ70,RANDBETWEEN(0,3)),"")</f>
        <v/>
      </c>
      <c r="BD70" s="21" t="str">
        <f ca="1" t="shared" si="56"/>
        <v/>
      </c>
    </row>
    <row r="71" s="7" customFormat="1" ht="12.75" customHeight="1" spans="1:56">
      <c r="A71" s="33" t="s">
        <v>65</v>
      </c>
      <c r="B71" s="31">
        <f ca="1" t="shared" si="29"/>
        <v>44183</v>
      </c>
      <c r="C71" s="32">
        <f ca="1" t="shared" si="30"/>
        <v>44751</v>
      </c>
      <c r="D71" s="30" t="str">
        <f t="shared" si="31"/>
        <v>Project 471</v>
      </c>
      <c r="E71" s="30" t="str">
        <f t="shared" si="32"/>
        <v>Company AB 571</v>
      </c>
      <c r="F71" s="30" t="str">
        <f ca="1" t="shared" si="33"/>
        <v>Täby</v>
      </c>
      <c r="G71" s="37">
        <f ca="1" t="shared" si="34"/>
        <v>38</v>
      </c>
      <c r="H71" s="38" t="str">
        <f ca="1" t="shared" si="35"/>
        <v>Nej</v>
      </c>
      <c r="I71" s="30" t="str">
        <f ca="1" t="shared" si="36"/>
        <v>Flytt</v>
      </c>
      <c r="J71" s="30" t="str">
        <f ca="1" t="shared" si="37"/>
        <v>Konsumtion</v>
      </c>
      <c r="K71" s="41">
        <f ca="1" t="shared" si="38"/>
        <v>380</v>
      </c>
      <c r="L71" s="41">
        <f ca="1" t="shared" si="39"/>
        <v>7</v>
      </c>
      <c r="M71" s="41"/>
      <c r="N71" s="30" t="str">
        <f ca="1" t="shared" si="40"/>
        <v>Lars Johnson 71</v>
      </c>
      <c r="O71" s="30" t="str">
        <f ca="1" t="shared" si="41"/>
        <v>Sarah Anderson 71</v>
      </c>
      <c r="P71" s="30" t="str">
        <f ca="1" t="shared" si="42"/>
        <v>Anders Erikson 71</v>
      </c>
      <c r="Q71" s="30" t="str">
        <f ca="1" t="shared" si="43"/>
        <v>1.Anslutningsmöjlighet</v>
      </c>
      <c r="R71" s="45" t="str">
        <f ca="1" t="shared" si="44"/>
        <v/>
      </c>
      <c r="S71" s="45" t="str">
        <f ca="1" t="shared" si="45"/>
        <v/>
      </c>
      <c r="T71" s="45" t="str">
        <f ca="1" t="shared" si="46"/>
        <v/>
      </c>
      <c r="U71" s="51"/>
      <c r="V71" s="33"/>
      <c r="W71" s="49" t="str">
        <f ca="1" t="shared" si="47"/>
        <v>Länk</v>
      </c>
      <c r="X71" s="50" t="str">
        <f ca="1" t="shared" si="48"/>
        <v>Ja</v>
      </c>
      <c r="Y71" s="63">
        <f ca="1" t="shared" si="49"/>
        <v>45137</v>
      </c>
      <c r="Z71" s="63">
        <f ca="1" t="shared" si="50"/>
        <v>44901</v>
      </c>
      <c r="AA71" s="118"/>
      <c r="AB71" s="64" t="str">
        <f ca="1" t="shared" si="52"/>
        <v/>
      </c>
      <c r="AC71" s="73">
        <f ca="1">INDEX(Anslutningspunkt!$A$2:$A$108,RANDBETWEEN(2,108),1)</f>
        <v>89</v>
      </c>
      <c r="AD71" s="30"/>
      <c r="AE71" s="30" t="str">
        <f ca="1" t="shared" si="51"/>
        <v>Stamnät Regionnät</v>
      </c>
      <c r="AF71" s="75"/>
      <c r="AG71" s="93"/>
      <c r="AH71" s="51"/>
      <c r="AI71" s="92"/>
      <c r="AM71" s="7">
        <f ca="1">VLOOKUP(AC71,Anslutningspunkt!A:B,2,0)+RANDBETWEEN(-10000,10000)</f>
        <v>6128306.672</v>
      </c>
      <c r="AN71" s="7">
        <f ca="1">VLOOKUP(AC71,Anslutningspunkt!A:C,3,0)+RANDBETWEEN(-10000,10000)</f>
        <v>388646.438</v>
      </c>
      <c r="AP71" s="7" t="str">
        <f ca="1" t="shared" si="53"/>
        <v>Flytt</v>
      </c>
      <c r="AQ71" s="7" t="str">
        <f ca="1" t="shared" si="54"/>
        <v>Konsumtion</v>
      </c>
      <c r="AX71" s="31" t="str">
        <f ca="1" t="shared" si="55"/>
        <v/>
      </c>
      <c r="AZ71" s="31" t="str">
        <f ca="1">IF(SUM(IF({"4.Projekteringsavtal","5.Anslutningsavtal","6.Nätavtal"}=Q71,1,0))&gt;0,EDATE(AX71,RANDBETWEEN(0,6)),"")</f>
        <v/>
      </c>
      <c r="BB71" s="21" t="str">
        <f ca="1">IF(SUM(IF({"5.Anslutningsavtal","6.Nätavtal"}=Q71,1,0))&gt;0,EDATE(AZ71,RANDBETWEEN(0,3)),"")</f>
        <v/>
      </c>
      <c r="BD71" s="21" t="str">
        <f ca="1" t="shared" si="56"/>
        <v/>
      </c>
    </row>
    <row r="72" s="7" customFormat="1" ht="12.75" customHeight="1" spans="1:56">
      <c r="A72" s="33" t="s">
        <v>65</v>
      </c>
      <c r="B72" s="31">
        <f ca="1" t="shared" si="29"/>
        <v>44614</v>
      </c>
      <c r="C72" s="32">
        <f ca="1" t="shared" si="30"/>
        <v>45577</v>
      </c>
      <c r="D72" s="30" t="str">
        <f t="shared" si="31"/>
        <v>Project 472</v>
      </c>
      <c r="E72" s="30" t="str">
        <f t="shared" si="32"/>
        <v>Company AB 572</v>
      </c>
      <c r="F72" s="30" t="str">
        <f ca="1" t="shared" si="33"/>
        <v>Nykvarn</v>
      </c>
      <c r="G72" s="37">
        <f ca="1" t="shared" si="34"/>
        <v>30</v>
      </c>
      <c r="H72" s="38" t="str">
        <f ca="1" t="shared" si="35"/>
        <v/>
      </c>
      <c r="I72" s="30" t="str">
        <f ca="1" t="shared" si="36"/>
        <v>Flytt</v>
      </c>
      <c r="J72" s="30" t="str">
        <f ca="1" t="shared" si="37"/>
        <v>Produktion</v>
      </c>
      <c r="K72" s="41">
        <f ca="1" t="shared" si="38"/>
        <v>70</v>
      </c>
      <c r="L72" s="41">
        <f ca="1" t="shared" si="39"/>
        <v>46</v>
      </c>
      <c r="M72" s="41"/>
      <c r="N72" s="30" t="str">
        <f ca="1" t="shared" si="40"/>
        <v>Anders Erikson 72</v>
      </c>
      <c r="O72" s="30" t="str">
        <f ca="1" t="shared" si="41"/>
        <v>Lars Johnson 72</v>
      </c>
      <c r="P72" s="30" t="str">
        <f ca="1" t="shared" si="42"/>
        <v>Lars Johnson 72</v>
      </c>
      <c r="Q72" s="30" t="str">
        <f ca="1" t="shared" si="43"/>
        <v>2.Reservationsavtal</v>
      </c>
      <c r="R72" s="45" t="str">
        <f ca="1" t="shared" si="44"/>
        <v/>
      </c>
      <c r="S72" s="45" t="str">
        <f ca="1" t="shared" si="45"/>
        <v/>
      </c>
      <c r="T72" s="45" t="str">
        <f ca="1" t="shared" si="46"/>
        <v/>
      </c>
      <c r="U72" s="51"/>
      <c r="V72" s="33"/>
      <c r="W72" s="49" t="str">
        <f ca="1" t="shared" si="47"/>
        <v/>
      </c>
      <c r="X72" s="50" t="str">
        <f ca="1" t="shared" si="48"/>
        <v>Ja</v>
      </c>
      <c r="Y72" s="63">
        <f ca="1" t="shared" si="49"/>
        <v>45585</v>
      </c>
      <c r="Z72" s="63">
        <f ca="1" t="shared" si="50"/>
        <v>45577</v>
      </c>
      <c r="AA72" s="33"/>
      <c r="AB72" s="64" t="str">
        <f ca="1" t="shared" si="52"/>
        <v/>
      </c>
      <c r="AC72" s="73">
        <f ca="1">INDEX(Anslutningspunkt!$A$2:$A$108,RANDBETWEEN(2,108),1)</f>
        <v>54</v>
      </c>
      <c r="AD72" s="30"/>
      <c r="AE72" s="30" t="str">
        <f ca="1" t="shared" si="51"/>
        <v>Stamnät</v>
      </c>
      <c r="AF72" s="75"/>
      <c r="AG72" s="93"/>
      <c r="AH72" s="51"/>
      <c r="AI72" s="92"/>
      <c r="AM72" s="7">
        <f ca="1">VLOOKUP(AC72,Anslutningspunkt!A:B,2,0)+RANDBETWEEN(-10000,10000)</f>
        <v>6112134.672</v>
      </c>
      <c r="AN72" s="7">
        <f ca="1">VLOOKUP(AC72,Anslutningspunkt!A:C,3,0)+RANDBETWEEN(-10000,10000)</f>
        <v>444263.438</v>
      </c>
      <c r="AP72" s="7" t="str">
        <f ca="1" t="shared" si="53"/>
        <v>Flytt</v>
      </c>
      <c r="AQ72" s="7" t="str">
        <f ca="1" t="shared" si="54"/>
        <v>Produktion</v>
      </c>
      <c r="AX72" s="31">
        <f ca="1" t="shared" si="55"/>
        <v>44798.6122676413</v>
      </c>
      <c r="AZ72" s="31" t="str">
        <f ca="1">IF(SUM(IF({"4.Projekteringsavtal","5.Anslutningsavtal","6.Nätavtal"}=Q72,1,0))&gt;0,EDATE(AX72,RANDBETWEEN(0,6)),"")</f>
        <v/>
      </c>
      <c r="BB72" s="21" t="str">
        <f ca="1">IF(SUM(IF({"5.Anslutningsavtal","6.Nätavtal"}=Q72,1,0))&gt;0,EDATE(AZ72,RANDBETWEEN(0,3)),"")</f>
        <v/>
      </c>
      <c r="BD72" s="21" t="str">
        <f ca="1" t="shared" si="56"/>
        <v/>
      </c>
    </row>
    <row r="73" s="7" customFormat="1" ht="12.75" customHeight="1" spans="1:56">
      <c r="A73" s="33" t="s">
        <v>65</v>
      </c>
      <c r="B73" s="31">
        <f ca="1" t="shared" si="29"/>
        <v>44744</v>
      </c>
      <c r="C73" s="32">
        <f ca="1" t="shared" si="30"/>
        <v>44927</v>
      </c>
      <c r="D73" s="30" t="str">
        <f t="shared" si="31"/>
        <v>Project 473</v>
      </c>
      <c r="E73" s="30" t="str">
        <f t="shared" si="32"/>
        <v>Company AB 573</v>
      </c>
      <c r="F73" s="30" t="str">
        <f ca="1" t="shared" si="33"/>
        <v>Sigtuna</v>
      </c>
      <c r="G73" s="37">
        <f ca="1" t="shared" si="34"/>
        <v>37</v>
      </c>
      <c r="H73" s="38" t="str">
        <f ca="1" t="shared" si="35"/>
        <v>Ja</v>
      </c>
      <c r="I73" s="30" t="str">
        <f ca="1" t="shared" si="36"/>
        <v>Flytt</v>
      </c>
      <c r="J73" s="30" t="str">
        <f ca="1" t="shared" si="37"/>
        <v>Produktion</v>
      </c>
      <c r="K73" s="41">
        <f ca="1" t="shared" si="38"/>
        <v>220</v>
      </c>
      <c r="L73" s="41">
        <f ca="1" t="shared" si="39"/>
        <v>160</v>
      </c>
      <c r="M73" s="41"/>
      <c r="N73" s="30" t="str">
        <f ca="1" t="shared" si="40"/>
        <v>Erik Johanson 73</v>
      </c>
      <c r="O73" s="30" t="str">
        <f ca="1" t="shared" si="41"/>
        <v>Lars Johnson 73</v>
      </c>
      <c r="P73" s="30" t="str">
        <f ca="1" t="shared" si="42"/>
        <v>Anders Erikson 73</v>
      </c>
      <c r="Q73" s="30" t="str">
        <f ca="1" t="shared" si="43"/>
        <v>2.Reservationsavtal</v>
      </c>
      <c r="R73" s="45" t="str">
        <f ca="1" t="shared" si="44"/>
        <v>n</v>
      </c>
      <c r="S73" s="45" t="str">
        <f ca="1" t="shared" si="45"/>
        <v/>
      </c>
      <c r="T73" s="45" t="str">
        <f ca="1" t="shared" si="46"/>
        <v/>
      </c>
      <c r="U73" s="51"/>
      <c r="V73" s="33"/>
      <c r="W73" s="49" t="str">
        <f ca="1" t="shared" si="47"/>
        <v/>
      </c>
      <c r="X73" s="50" t="str">
        <f ca="1" t="shared" si="48"/>
        <v/>
      </c>
      <c r="Y73" s="63" t="str">
        <f ca="1" t="shared" si="49"/>
        <v/>
      </c>
      <c r="Z73" s="63" t="str">
        <f ca="1" t="shared" si="50"/>
        <v/>
      </c>
      <c r="AA73" s="33"/>
      <c r="AB73" s="64" t="str">
        <f ca="1" t="shared" si="52"/>
        <v/>
      </c>
      <c r="AC73" s="73">
        <f ca="1">INDEX(Anslutningspunkt!$A$2:$A$108,RANDBETWEEN(2,108),1)</f>
        <v>72</v>
      </c>
      <c r="AD73" s="30"/>
      <c r="AE73" s="30" t="str">
        <f ca="1" t="shared" si="51"/>
        <v/>
      </c>
      <c r="AF73" s="75"/>
      <c r="AG73" s="93"/>
      <c r="AH73" s="51"/>
      <c r="AI73" s="92"/>
      <c r="AM73" s="7">
        <f ca="1">VLOOKUP(AC73,Anslutningspunkt!A:B,2,0)+RANDBETWEEN(-10000,10000)</f>
        <v>6137021.672</v>
      </c>
      <c r="AN73" s="7">
        <f ca="1">VLOOKUP(AC73,Anslutningspunkt!A:C,3,0)+RANDBETWEEN(-10000,10000)</f>
        <v>264668.438</v>
      </c>
      <c r="AP73" s="7" t="str">
        <f ca="1" t="shared" si="53"/>
        <v>Flytt</v>
      </c>
      <c r="AQ73" s="7" t="str">
        <f ca="1" t="shared" si="54"/>
        <v>Produktion</v>
      </c>
      <c r="AX73" s="31">
        <f ca="1" t="shared" si="55"/>
        <v>44841.9294798002</v>
      </c>
      <c r="AZ73" s="31" t="str">
        <f ca="1">IF(SUM(IF({"4.Projekteringsavtal","5.Anslutningsavtal","6.Nätavtal"}=Q73,1,0))&gt;0,EDATE(AX73,RANDBETWEEN(0,6)),"")</f>
        <v/>
      </c>
      <c r="BB73" s="21" t="str">
        <f ca="1">IF(SUM(IF({"5.Anslutningsavtal","6.Nätavtal"}=Q73,1,0))&gt;0,EDATE(AZ73,RANDBETWEEN(0,3)),"")</f>
        <v/>
      </c>
      <c r="BD73" s="21" t="str">
        <f ca="1" t="shared" si="56"/>
        <v/>
      </c>
    </row>
    <row r="74" s="7" customFormat="1" ht="12.75" customHeight="1" spans="1:56">
      <c r="A74" s="33" t="s">
        <v>65</v>
      </c>
      <c r="B74" s="31">
        <f ca="1" t="shared" si="29"/>
        <v>44251</v>
      </c>
      <c r="C74" s="32">
        <f ca="1" t="shared" si="30"/>
        <v>44731</v>
      </c>
      <c r="D74" s="30" t="str">
        <f t="shared" si="31"/>
        <v>Project 474</v>
      </c>
      <c r="E74" s="30" t="str">
        <f t="shared" si="32"/>
        <v>Company AB 574</v>
      </c>
      <c r="F74" s="30" t="str">
        <f ca="1" t="shared" si="33"/>
        <v>Upplans Bro</v>
      </c>
      <c r="G74" s="37">
        <f ca="1" t="shared" si="34"/>
        <v>31</v>
      </c>
      <c r="H74" s="38" t="str">
        <f ca="1" t="shared" si="35"/>
        <v>Nej</v>
      </c>
      <c r="I74" s="30" t="str">
        <f ca="1" t="shared" si="36"/>
        <v>Utökning</v>
      </c>
      <c r="J74" s="30" t="str">
        <f ca="1" t="shared" si="37"/>
        <v>Produktion</v>
      </c>
      <c r="K74" s="41">
        <f ca="1" t="shared" si="38"/>
        <v>130</v>
      </c>
      <c r="L74" s="41">
        <f ca="1" t="shared" si="39"/>
        <v>48</v>
      </c>
      <c r="M74" s="41"/>
      <c r="N74" s="30" t="str">
        <f ca="1" t="shared" si="40"/>
        <v>Anders Erikson 74</v>
      </c>
      <c r="O74" s="30" t="str">
        <f ca="1" t="shared" si="41"/>
        <v>Erik Johanson 74</v>
      </c>
      <c r="P74" s="30" t="str">
        <f ca="1" t="shared" si="42"/>
        <v>Lars Johnson 74</v>
      </c>
      <c r="Q74" s="30" t="str">
        <f ca="1" t="shared" si="43"/>
        <v>5.Anslutningsavtal</v>
      </c>
      <c r="R74" s="45" t="str">
        <f ca="1" t="shared" si="44"/>
        <v/>
      </c>
      <c r="S74" s="45" t="str">
        <f ca="1" t="shared" si="45"/>
        <v/>
      </c>
      <c r="T74" s="45" t="str">
        <f ca="1" t="shared" si="46"/>
        <v/>
      </c>
      <c r="U74" s="51"/>
      <c r="V74" s="33"/>
      <c r="W74" s="49" t="str">
        <f ca="1" t="shared" si="47"/>
        <v/>
      </c>
      <c r="X74" s="50" t="str">
        <f ca="1" t="shared" si="48"/>
        <v>Nej</v>
      </c>
      <c r="Y74" s="63" t="str">
        <f ca="1" t="shared" si="49"/>
        <v/>
      </c>
      <c r="Z74" s="63" t="str">
        <f ca="1" t="shared" si="50"/>
        <v/>
      </c>
      <c r="AA74" s="33"/>
      <c r="AB74" s="64" t="str">
        <f ca="1" t="shared" si="52"/>
        <v/>
      </c>
      <c r="AC74" s="73">
        <f ca="1">INDEX(Anslutningspunkt!$A$2:$A$108,RANDBETWEEN(2,108),1)</f>
        <v>82</v>
      </c>
      <c r="AD74" s="30"/>
      <c r="AE74" s="30" t="str">
        <f ca="1" t="shared" si="51"/>
        <v/>
      </c>
      <c r="AF74" s="75"/>
      <c r="AG74" s="93"/>
      <c r="AH74" s="51"/>
      <c r="AI74" s="92"/>
      <c r="AM74" s="7">
        <f ca="1">VLOOKUP(AC74,Anslutningspunkt!A:B,2,0)+RANDBETWEEN(-10000,10000)</f>
        <v>6169605.672</v>
      </c>
      <c r="AN74" s="7">
        <f ca="1">VLOOKUP(AC74,Anslutningspunkt!A:C,3,0)+RANDBETWEEN(-10000,10000)</f>
        <v>311163.438</v>
      </c>
      <c r="AP74" s="7" t="str">
        <f ca="1" t="shared" si="53"/>
        <v>Utökning</v>
      </c>
      <c r="AQ74" s="7" t="str">
        <f ca="1" t="shared" si="54"/>
        <v>Produktion</v>
      </c>
      <c r="AX74" s="31">
        <f ca="1" t="shared" si="55"/>
        <v>44481.5533158916</v>
      </c>
      <c r="AZ74" s="31">
        <f ca="1">IF(SUM(IF({"4.Projekteringsavtal","5.Anslutningsavtal","6.Nätavtal"}=Q74,1,0))&gt;0,EDATE(AX74,RANDBETWEEN(0,6)),"")</f>
        <v>44512</v>
      </c>
      <c r="BB74" s="21">
        <f ca="1">IF(SUM(IF({"5.Anslutningsavtal","6.Nätavtal"}=Q74,1,0))&gt;0,EDATE(AZ74,RANDBETWEEN(0,3)),"")</f>
        <v>44604</v>
      </c>
      <c r="BD74" s="21" t="str">
        <f ca="1" t="shared" si="56"/>
        <v/>
      </c>
    </row>
    <row r="75" s="7" customFormat="1" ht="12.75" customHeight="1" spans="1:56">
      <c r="A75" s="33" t="s">
        <v>65</v>
      </c>
      <c r="B75" s="31">
        <f ca="1" t="shared" si="29"/>
        <v>43967</v>
      </c>
      <c r="C75" s="32">
        <f ca="1" t="shared" si="30"/>
        <v>44192</v>
      </c>
      <c r="D75" s="30" t="str">
        <f t="shared" si="31"/>
        <v>Project 475</v>
      </c>
      <c r="E75" s="30" t="str">
        <f t="shared" si="32"/>
        <v>Company AB 575</v>
      </c>
      <c r="F75" s="30" t="str">
        <f ca="1" t="shared" si="33"/>
        <v>Österåker</v>
      </c>
      <c r="G75" s="37">
        <f ca="1" t="shared" si="34"/>
        <v>36</v>
      </c>
      <c r="H75" s="38" t="str">
        <f ca="1" t="shared" si="35"/>
        <v>Nej</v>
      </c>
      <c r="I75" s="30" t="str">
        <f ca="1" t="shared" si="36"/>
        <v>Flytt</v>
      </c>
      <c r="J75" s="30" t="str">
        <f ca="1" t="shared" si="37"/>
        <v>Konsumtion</v>
      </c>
      <c r="K75" s="41">
        <f ca="1" t="shared" si="38"/>
        <v>350</v>
      </c>
      <c r="L75" s="41">
        <f ca="1" t="shared" si="39"/>
        <v>112</v>
      </c>
      <c r="M75" s="41"/>
      <c r="N75" s="30" t="str">
        <f ca="1" t="shared" si="40"/>
        <v>Anders Erikson 75</v>
      </c>
      <c r="O75" s="30" t="str">
        <f ca="1" t="shared" si="41"/>
        <v>Sarah Anderson 75</v>
      </c>
      <c r="P75" s="30" t="str">
        <f ca="1" t="shared" si="42"/>
        <v>Erik Johanson 75</v>
      </c>
      <c r="Q75" s="30" t="str">
        <f ca="1" t="shared" si="43"/>
        <v>4.Projekteringsavtal</v>
      </c>
      <c r="R75" s="45" t="str">
        <f ca="1" t="shared" si="44"/>
        <v>N/A</v>
      </c>
      <c r="S75" s="45" t="str">
        <f ca="1" t="shared" si="45"/>
        <v/>
      </c>
      <c r="T75" s="45" t="str">
        <f ca="1" t="shared" si="46"/>
        <v/>
      </c>
      <c r="U75" s="51"/>
      <c r="V75" s="33"/>
      <c r="W75" s="49" t="str">
        <f ca="1" t="shared" si="47"/>
        <v/>
      </c>
      <c r="X75" s="50" t="str">
        <f ca="1" t="shared" si="48"/>
        <v/>
      </c>
      <c r="Y75" s="63" t="str">
        <f ca="1" t="shared" si="49"/>
        <v/>
      </c>
      <c r="Z75" s="63" t="str">
        <f ca="1" t="shared" si="50"/>
        <v/>
      </c>
      <c r="AA75" s="33"/>
      <c r="AB75" s="64" t="str">
        <f ca="1" t="shared" si="52"/>
        <v/>
      </c>
      <c r="AC75" s="73">
        <f ca="1">INDEX(Anslutningspunkt!$A$2:$A$108,RANDBETWEEN(2,108),1)</f>
        <v>19</v>
      </c>
      <c r="AD75" s="30"/>
      <c r="AE75" s="30" t="str">
        <f ca="1" t="shared" si="51"/>
        <v>Stamnät</v>
      </c>
      <c r="AF75" s="75"/>
      <c r="AG75" s="93"/>
      <c r="AH75" s="51"/>
      <c r="AI75" s="92"/>
      <c r="AM75" s="7">
        <f ca="1">VLOOKUP(AC75,Anslutningspunkt!A:B,2,0)+RANDBETWEEN(-10000,10000)</f>
        <v>6010235.672</v>
      </c>
      <c r="AN75" s="7">
        <f ca="1">VLOOKUP(AC75,Anslutningspunkt!A:C,3,0)+RANDBETWEEN(-10000,10000)</f>
        <v>343738.438</v>
      </c>
      <c r="AP75" s="7" t="str">
        <f ca="1" t="shared" si="53"/>
        <v>Flytt</v>
      </c>
      <c r="AQ75" s="7" t="str">
        <f ca="1" t="shared" si="54"/>
        <v>Konsumtion</v>
      </c>
      <c r="AX75" s="31">
        <f ca="1" t="shared" si="55"/>
        <v>44077.8217758762</v>
      </c>
      <c r="AZ75" s="31">
        <f ca="1">IF(SUM(IF({"4.Projekteringsavtal","5.Anslutningsavtal","6.Nätavtal"}=Q75,1,0))&gt;0,EDATE(AX75,RANDBETWEEN(0,6)),"")</f>
        <v>44168</v>
      </c>
      <c r="BB75" s="21" t="str">
        <f ca="1">IF(SUM(IF({"5.Anslutningsavtal","6.Nätavtal"}=Q75,1,0))&gt;0,EDATE(AZ75,RANDBETWEEN(0,3)),"")</f>
        <v/>
      </c>
      <c r="BD75" s="21" t="str">
        <f ca="1" t="shared" si="56"/>
        <v/>
      </c>
    </row>
    <row r="76" s="7" customFormat="1" ht="12.75" customHeight="1" spans="1:56">
      <c r="A76" s="33" t="s">
        <v>65</v>
      </c>
      <c r="B76" s="31">
        <f ca="1" t="shared" si="29"/>
        <v>44195</v>
      </c>
      <c r="C76" s="32">
        <f ca="1" t="shared" si="30"/>
        <v>45107</v>
      </c>
      <c r="D76" s="30" t="str">
        <f t="shared" si="31"/>
        <v>Project 476</v>
      </c>
      <c r="E76" s="30" t="str">
        <f t="shared" si="32"/>
        <v>Company AB 576</v>
      </c>
      <c r="F76" s="30" t="str">
        <f ca="1" t="shared" si="33"/>
        <v>Upplans Bro</v>
      </c>
      <c r="G76" s="37">
        <f ca="1" t="shared" si="34"/>
        <v>33</v>
      </c>
      <c r="H76" s="38" t="str">
        <f ca="1" t="shared" si="35"/>
        <v>Ja</v>
      </c>
      <c r="I76" s="30" t="str">
        <f ca="1" t="shared" si="36"/>
        <v>Nyanslutning</v>
      </c>
      <c r="J76" s="30" t="str">
        <f ca="1" t="shared" si="37"/>
        <v>Konsumtion</v>
      </c>
      <c r="K76" s="41">
        <f ca="1" t="shared" si="38"/>
        <v>510</v>
      </c>
      <c r="L76" s="41">
        <f ca="1" t="shared" si="39"/>
        <v>147</v>
      </c>
      <c r="M76" s="41"/>
      <c r="N76" s="30" t="str">
        <f ca="1" t="shared" si="40"/>
        <v>Anders Erikson 76</v>
      </c>
      <c r="O76" s="30" t="str">
        <f ca="1" t="shared" si="41"/>
        <v>Erik Johanson 76</v>
      </c>
      <c r="P76" s="30" t="str">
        <f ca="1" t="shared" si="42"/>
        <v>Anders Erikson 76</v>
      </c>
      <c r="Q76" s="30" t="str">
        <f ca="1" t="shared" si="43"/>
        <v>5.Anslutningsavtal</v>
      </c>
      <c r="R76" s="45" t="str">
        <f ca="1" t="shared" si="44"/>
        <v>nej</v>
      </c>
      <c r="S76" s="45" t="str">
        <f ca="1" t="shared" si="45"/>
        <v/>
      </c>
      <c r="T76" s="45" t="str">
        <f ca="1" t="shared" si="46"/>
        <v>x</v>
      </c>
      <c r="U76" s="51"/>
      <c r="V76" s="33"/>
      <c r="W76" s="49" t="str">
        <f ca="1" t="shared" si="47"/>
        <v/>
      </c>
      <c r="X76" s="50" t="str">
        <f ca="1" t="shared" si="48"/>
        <v>Nej</v>
      </c>
      <c r="Y76" s="63" t="str">
        <f ca="1" t="shared" si="49"/>
        <v/>
      </c>
      <c r="Z76" s="63" t="str">
        <f ca="1" t="shared" si="50"/>
        <v/>
      </c>
      <c r="AA76" s="34"/>
      <c r="AB76" s="64" t="str">
        <f ca="1" t="shared" si="52"/>
        <v/>
      </c>
      <c r="AC76" s="73">
        <f ca="1">INDEX(Anslutningspunkt!$A$2:$A$108,RANDBETWEEN(2,108),1)</f>
        <v>63</v>
      </c>
      <c r="AD76" s="30"/>
      <c r="AE76" s="30" t="str">
        <f ca="1" t="shared" si="51"/>
        <v>Stamnät Regionnät</v>
      </c>
      <c r="AF76" s="75"/>
      <c r="AG76" s="93"/>
      <c r="AH76" s="51"/>
      <c r="AI76" s="92"/>
      <c r="AM76" s="7">
        <f ca="1">VLOOKUP(AC76,Anslutningspunkt!A:B,2,0)+RANDBETWEEN(-10000,10000)</f>
        <v>6180984.672</v>
      </c>
      <c r="AN76" s="7">
        <f ca="1">VLOOKUP(AC76,Anslutningspunkt!A:C,3,0)+RANDBETWEEN(-10000,10000)</f>
        <v>396324.438</v>
      </c>
      <c r="AP76" s="7" t="str">
        <f ca="1" t="shared" si="53"/>
        <v>Nyanslutning</v>
      </c>
      <c r="AQ76" s="7" t="str">
        <f ca="1" t="shared" si="54"/>
        <v>Konsumtion</v>
      </c>
      <c r="AX76" s="31">
        <f ca="1" t="shared" si="55"/>
        <v>44365.1497966474</v>
      </c>
      <c r="AZ76" s="31">
        <f ca="1">IF(SUM(IF({"4.Projekteringsavtal","5.Anslutningsavtal","6.Nätavtal"}=Q76,1,0))&gt;0,EDATE(AX76,RANDBETWEEN(0,6)),"")</f>
        <v>44487</v>
      </c>
      <c r="BB76" s="21">
        <f ca="1">IF(SUM(IF({"5.Anslutningsavtal","6.Nätavtal"}=Q76,1,0))&gt;0,EDATE(AZ76,RANDBETWEEN(0,3)),"")</f>
        <v>44487</v>
      </c>
      <c r="BD76" s="21" t="str">
        <f ca="1" t="shared" si="56"/>
        <v/>
      </c>
    </row>
    <row r="77" s="7" customFormat="1" ht="12.75" customHeight="1" spans="1:56">
      <c r="A77" s="33" t="s">
        <v>65</v>
      </c>
      <c r="B77" s="31">
        <f ca="1" t="shared" si="29"/>
        <v>43783</v>
      </c>
      <c r="C77" s="32">
        <f ca="1" t="shared" si="30"/>
        <v>45246</v>
      </c>
      <c r="D77" s="30" t="str">
        <f t="shared" si="31"/>
        <v>Project 477</v>
      </c>
      <c r="E77" s="30" t="str">
        <f t="shared" si="32"/>
        <v>Company AB 577</v>
      </c>
      <c r="F77" s="30" t="str">
        <f ca="1" t="shared" si="33"/>
        <v>Trosa</v>
      </c>
      <c r="G77" s="37">
        <f ca="1" t="shared" si="34"/>
        <v>32</v>
      </c>
      <c r="H77" s="38" t="str">
        <f ca="1" t="shared" si="35"/>
        <v>Nej</v>
      </c>
      <c r="I77" s="30" t="str">
        <f ca="1" t="shared" si="36"/>
        <v>Flytt</v>
      </c>
      <c r="J77" s="30" t="str">
        <f ca="1" t="shared" si="37"/>
        <v>Konsumtion</v>
      </c>
      <c r="K77" s="41">
        <f ca="1" t="shared" si="38"/>
        <v>400</v>
      </c>
      <c r="L77" s="41">
        <f ca="1" t="shared" si="39"/>
        <v>109</v>
      </c>
      <c r="M77" s="14"/>
      <c r="N77" s="30" t="str">
        <f ca="1" t="shared" si="40"/>
        <v>Erik Johanson 77</v>
      </c>
      <c r="O77" s="30" t="str">
        <f ca="1" t="shared" si="41"/>
        <v>Erik Johanson 77</v>
      </c>
      <c r="P77" s="30" t="str">
        <f ca="1" t="shared" si="42"/>
        <v>Lars Johnson 77</v>
      </c>
      <c r="Q77" s="30" t="str">
        <f ca="1" t="shared" si="43"/>
        <v>2.Reservationsavtal</v>
      </c>
      <c r="R77" s="45" t="str">
        <f ca="1" t="shared" si="44"/>
        <v>nej</v>
      </c>
      <c r="S77" s="45" t="str">
        <f ca="1" t="shared" si="45"/>
        <v/>
      </c>
      <c r="T77" s="45" t="str">
        <f ca="1" t="shared" si="46"/>
        <v/>
      </c>
      <c r="U77" s="16"/>
      <c r="V77" s="33"/>
      <c r="W77" s="49" t="str">
        <f ca="1" t="shared" si="47"/>
        <v>Ansluts till LN 20 kV</v>
      </c>
      <c r="X77" s="50" t="str">
        <f ca="1" t="shared" si="48"/>
        <v>Ja</v>
      </c>
      <c r="Y77" s="63">
        <f ca="1" t="shared" si="49"/>
        <v>45520</v>
      </c>
      <c r="Z77" s="63">
        <f ca="1" t="shared" si="50"/>
        <v>45485</v>
      </c>
      <c r="AA77" s="67"/>
      <c r="AB77" s="64" t="str">
        <f ca="1" t="shared" si="52"/>
        <v/>
      </c>
      <c r="AC77" s="73">
        <f ca="1">INDEX(Anslutningspunkt!$A$2:$A$108,RANDBETWEEN(2,108),1)</f>
        <v>52</v>
      </c>
      <c r="AD77" s="30"/>
      <c r="AE77" s="30" t="str">
        <f ca="1" t="shared" si="51"/>
        <v/>
      </c>
      <c r="AF77" s="79"/>
      <c r="AG77" s="101"/>
      <c r="AH77" s="102"/>
      <c r="AI77" s="103"/>
      <c r="AM77" s="7">
        <f ca="1">VLOOKUP(AC77,Anslutningspunkt!A:B,2,0)+RANDBETWEEN(-10000,10000)</f>
        <v>6044689.672</v>
      </c>
      <c r="AN77" s="7">
        <f ca="1">VLOOKUP(AC77,Anslutningspunkt!A:C,3,0)+RANDBETWEEN(-10000,10000)</f>
        <v>387875.438</v>
      </c>
      <c r="AP77" s="7" t="str">
        <f ca="1" t="shared" si="53"/>
        <v>Flytt</v>
      </c>
      <c r="AQ77" s="7" t="str">
        <f ca="1" t="shared" si="54"/>
        <v>Konsumtion</v>
      </c>
      <c r="AX77" s="31">
        <f ca="1" t="shared" si="55"/>
        <v>44589.9301400062</v>
      </c>
      <c r="AZ77" s="31" t="str">
        <f ca="1">IF(SUM(IF({"4.Projekteringsavtal","5.Anslutningsavtal","6.Nätavtal"}=Q77,1,0))&gt;0,EDATE(AX77,RANDBETWEEN(0,6)),"")</f>
        <v/>
      </c>
      <c r="BB77" s="21" t="str">
        <f ca="1">IF(SUM(IF({"5.Anslutningsavtal","6.Nätavtal"}=Q77,1,0))&gt;0,EDATE(AZ77,RANDBETWEEN(0,3)),"")</f>
        <v/>
      </c>
      <c r="BD77" s="21" t="str">
        <f ca="1" t="shared" si="56"/>
        <v/>
      </c>
    </row>
    <row r="78" s="7" customFormat="1" ht="12.75" customHeight="1" spans="1:56">
      <c r="A78" s="34" t="s">
        <v>65</v>
      </c>
      <c r="B78" s="31">
        <f ca="1" t="shared" si="29"/>
        <v>43981</v>
      </c>
      <c r="C78" s="32">
        <f ca="1" t="shared" si="30"/>
        <v>44489</v>
      </c>
      <c r="D78" s="30" t="str">
        <f t="shared" si="31"/>
        <v>Project 478</v>
      </c>
      <c r="E78" s="30" t="str">
        <f t="shared" si="32"/>
        <v>Company AB 578</v>
      </c>
      <c r="F78" s="30" t="str">
        <f ca="1" t="shared" si="33"/>
        <v>Kungsör</v>
      </c>
      <c r="G78" s="37">
        <f ca="1" t="shared" si="34"/>
        <v>32</v>
      </c>
      <c r="H78" s="38" t="str">
        <f ca="1" t="shared" si="35"/>
        <v>Ja</v>
      </c>
      <c r="I78" s="30" t="str">
        <f ca="1" t="shared" si="36"/>
        <v>Flytt</v>
      </c>
      <c r="J78" s="30" t="str">
        <f ca="1" t="shared" si="37"/>
        <v>Konsumtion</v>
      </c>
      <c r="K78" s="41">
        <f ca="1" t="shared" si="38"/>
        <v>500</v>
      </c>
      <c r="L78" s="41">
        <f ca="1" t="shared" si="39"/>
        <v>56</v>
      </c>
      <c r="M78" s="41"/>
      <c r="N78" s="30" t="str">
        <f ca="1" t="shared" si="40"/>
        <v>Lars Johnson 78</v>
      </c>
      <c r="O78" s="30" t="str">
        <f ca="1" t="shared" si="41"/>
        <v>Sarah Anderson 78</v>
      </c>
      <c r="P78" s="30" t="str">
        <f ca="1" t="shared" si="42"/>
        <v>Lars Johnson 78</v>
      </c>
      <c r="Q78" s="30" t="str">
        <f ca="1" t="shared" si="43"/>
        <v>2.Reservationsavtal</v>
      </c>
      <c r="R78" s="45" t="str">
        <f ca="1" t="shared" si="44"/>
        <v>n</v>
      </c>
      <c r="S78" s="45" t="str">
        <f ca="1" t="shared" si="45"/>
        <v>x</v>
      </c>
      <c r="T78" s="45" t="str">
        <f ca="1" t="shared" si="46"/>
        <v/>
      </c>
      <c r="U78" s="51"/>
      <c r="V78" s="33"/>
      <c r="W78" s="49" t="str">
        <f ca="1" t="shared" si="47"/>
        <v/>
      </c>
      <c r="X78" s="50" t="str">
        <f ca="1" t="shared" si="48"/>
        <v>Nej</v>
      </c>
      <c r="Y78" s="63" t="str">
        <f ca="1" t="shared" si="49"/>
        <v/>
      </c>
      <c r="Z78" s="63" t="str">
        <f ca="1" t="shared" si="50"/>
        <v/>
      </c>
      <c r="AA78" s="33"/>
      <c r="AB78" s="64" t="str">
        <f ca="1" t="shared" si="52"/>
        <v/>
      </c>
      <c r="AC78" s="73">
        <f ca="1">INDEX(Anslutningspunkt!$A$2:$A$108,RANDBETWEEN(2,108),1)</f>
        <v>47</v>
      </c>
      <c r="AD78" s="30"/>
      <c r="AE78" s="30" t="str">
        <f ca="1" t="shared" si="51"/>
        <v/>
      </c>
      <c r="AF78" s="75"/>
      <c r="AG78" s="93"/>
      <c r="AH78" s="51"/>
      <c r="AI78" s="92"/>
      <c r="AM78" s="7">
        <f ca="1">VLOOKUP(AC78,Anslutningspunkt!A:B,2,0)+RANDBETWEEN(-10000,10000)</f>
        <v>6022316.672</v>
      </c>
      <c r="AN78" s="7">
        <f ca="1">VLOOKUP(AC78,Anslutningspunkt!A:C,3,0)+RANDBETWEEN(-10000,10000)</f>
        <v>448005.438</v>
      </c>
      <c r="AP78" s="7" t="str">
        <f ca="1" t="shared" si="53"/>
        <v>Flytt</v>
      </c>
      <c r="AQ78" s="7" t="str">
        <f ca="1" t="shared" si="54"/>
        <v>Konsumtion</v>
      </c>
      <c r="AX78" s="31">
        <f ca="1" t="shared" si="55"/>
        <v>44348.301487822</v>
      </c>
      <c r="AZ78" s="31" t="str">
        <f ca="1">IF(SUM(IF({"4.Projekteringsavtal","5.Anslutningsavtal","6.Nätavtal"}=Q78,1,0))&gt;0,EDATE(AX78,RANDBETWEEN(0,6)),"")</f>
        <v/>
      </c>
      <c r="BB78" s="21" t="str">
        <f ca="1">IF(SUM(IF({"5.Anslutningsavtal","6.Nätavtal"}=Q78,1,0))&gt;0,EDATE(AZ78,RANDBETWEEN(0,3)),"")</f>
        <v/>
      </c>
      <c r="BD78" s="21" t="str">
        <f ca="1" t="shared" si="56"/>
        <v/>
      </c>
    </row>
    <row r="79" ht="12.75" customHeight="1" spans="1:56">
      <c r="A79" s="33" t="s">
        <v>65</v>
      </c>
      <c r="B79" s="31">
        <f ca="1" t="shared" si="29"/>
        <v>44000</v>
      </c>
      <c r="C79" s="32">
        <f ca="1" t="shared" si="30"/>
        <v>44016</v>
      </c>
      <c r="D79" s="30" t="str">
        <f t="shared" si="31"/>
        <v>Project 479</v>
      </c>
      <c r="E79" s="30" t="str">
        <f t="shared" si="32"/>
        <v>Company AB 579</v>
      </c>
      <c r="F79" s="30" t="str">
        <f ca="1" t="shared" si="33"/>
        <v>Sala</v>
      </c>
      <c r="G79" s="37">
        <f ca="1" t="shared" si="34"/>
        <v>32</v>
      </c>
      <c r="H79" s="38" t="str">
        <f ca="1" t="shared" si="35"/>
        <v>Ja</v>
      </c>
      <c r="I79" s="30" t="str">
        <f ca="1" t="shared" si="36"/>
        <v>Nyanslutning</v>
      </c>
      <c r="J79" s="30" t="str">
        <f ca="1" t="shared" si="37"/>
        <v>Produktion</v>
      </c>
      <c r="K79" s="41">
        <f ca="1" t="shared" si="38"/>
        <v>370</v>
      </c>
      <c r="L79" s="41">
        <f ca="1" t="shared" si="39"/>
        <v>100</v>
      </c>
      <c r="M79" s="41"/>
      <c r="N79" s="30" t="str">
        <f ca="1" t="shared" si="40"/>
        <v>Erik Johanson 79</v>
      </c>
      <c r="O79" s="30" t="str">
        <f ca="1" t="shared" si="41"/>
        <v>Sarah Anderson 79</v>
      </c>
      <c r="P79" s="30" t="str">
        <f ca="1" t="shared" si="42"/>
        <v>Sarah Anderson 79</v>
      </c>
      <c r="Q79" s="30" t="str">
        <f ca="1" t="shared" si="43"/>
        <v>6.Nätavtal</v>
      </c>
      <c r="R79" s="45" t="str">
        <f ca="1" t="shared" si="44"/>
        <v>Ja</v>
      </c>
      <c r="S79" s="45" t="str">
        <f ca="1" t="shared" si="45"/>
        <v/>
      </c>
      <c r="T79" s="45" t="str">
        <f ca="1" t="shared" si="46"/>
        <v/>
      </c>
      <c r="U79" s="51"/>
      <c r="V79" s="33"/>
      <c r="W79" s="49" t="str">
        <f ca="1" t="shared" si="47"/>
        <v>Reservationsavtal ska tecknas</v>
      </c>
      <c r="X79" s="50" t="str">
        <f ca="1" t="shared" si="48"/>
        <v/>
      </c>
      <c r="Y79" s="63" t="str">
        <f ca="1" t="shared" si="49"/>
        <v/>
      </c>
      <c r="Z79" s="63" t="str">
        <f ca="1" t="shared" si="50"/>
        <v/>
      </c>
      <c r="AA79" s="66"/>
      <c r="AB79" s="64" t="str">
        <f ca="1" t="shared" si="52"/>
        <v/>
      </c>
      <c r="AC79" s="73">
        <f ca="1">INDEX(Anslutningspunkt!$A$2:$A$108,RANDBETWEEN(2,108),1)</f>
        <v>34</v>
      </c>
      <c r="AD79" s="30"/>
      <c r="AE79" s="30" t="str">
        <f ca="1" t="shared" si="51"/>
        <v>Regionnät</v>
      </c>
      <c r="AF79" s="76"/>
      <c r="AG79" s="93"/>
      <c r="AH79" s="51"/>
      <c r="AI79" s="63"/>
      <c r="AM79" s="7">
        <f ca="1">VLOOKUP(AC79,Anslutningspunkt!A:B,2,0)+RANDBETWEEN(-10000,10000)</f>
        <v>6087125.672</v>
      </c>
      <c r="AN79" s="7">
        <f ca="1">VLOOKUP(AC79,Anslutningspunkt!A:C,3,0)+RANDBETWEEN(-10000,10000)</f>
        <v>329343.438</v>
      </c>
      <c r="AP79" s="7" t="str">
        <f ca="1" t="shared" si="53"/>
        <v>Nyanslutning</v>
      </c>
      <c r="AQ79" s="7" t="str">
        <f ca="1" t="shared" si="54"/>
        <v>Produktion</v>
      </c>
      <c r="AX79" s="31">
        <f ca="1" t="shared" si="55"/>
        <v>44001.2749957931</v>
      </c>
      <c r="AZ79" s="31">
        <f ca="1">IF(SUM(IF({"4.Projekteringsavtal","5.Anslutningsavtal","6.Nätavtal"}=Q79,1,0))&gt;0,EDATE(AX79,RANDBETWEEN(0,6)),"")</f>
        <v>44123</v>
      </c>
      <c r="BB79" s="21">
        <f ca="1">IF(SUM(IF({"5.Anslutningsavtal","6.Nätavtal"}=Q79,1,0))&gt;0,EDATE(AZ79,RANDBETWEEN(0,3)),"")</f>
        <v>44215</v>
      </c>
      <c r="BD79" s="21">
        <f ca="1" t="shared" si="56"/>
        <v>44246</v>
      </c>
    </row>
    <row r="80" s="7" customFormat="1" ht="12.75" customHeight="1" spans="1:56">
      <c r="A80" s="34" t="s">
        <v>65</v>
      </c>
      <c r="B80" s="31">
        <f ca="1" t="shared" si="29"/>
        <v>43381</v>
      </c>
      <c r="C80" s="32">
        <f ca="1" t="shared" si="30"/>
        <v>45530</v>
      </c>
      <c r="D80" s="30" t="str">
        <f t="shared" si="31"/>
        <v>Project 480</v>
      </c>
      <c r="E80" s="30" t="str">
        <f t="shared" si="32"/>
        <v>Company AB 580</v>
      </c>
      <c r="F80" s="30" t="str">
        <f ca="1" t="shared" si="33"/>
        <v>Älvkarleby</v>
      </c>
      <c r="G80" s="37">
        <f ca="1" t="shared" si="34"/>
        <v>37</v>
      </c>
      <c r="H80" s="38" t="str">
        <f ca="1" t="shared" si="35"/>
        <v>Nej</v>
      </c>
      <c r="I80" s="30" t="str">
        <f ca="1" t="shared" si="36"/>
        <v>Nyanslutning</v>
      </c>
      <c r="J80" s="30" t="str">
        <f ca="1" t="shared" si="37"/>
        <v>Konsumtion</v>
      </c>
      <c r="K80" s="41">
        <f ca="1" t="shared" si="38"/>
        <v>70</v>
      </c>
      <c r="L80" s="41">
        <f ca="1" t="shared" si="39"/>
        <v>52</v>
      </c>
      <c r="M80" s="41"/>
      <c r="N80" s="30" t="str">
        <f ca="1" t="shared" si="40"/>
        <v>Lars Johnson 80</v>
      </c>
      <c r="O80" s="30" t="str">
        <f ca="1" t="shared" si="41"/>
        <v>Lars Johnson 80</v>
      </c>
      <c r="P80" s="30" t="str">
        <f ca="1" t="shared" si="42"/>
        <v>Anders Erikson 80</v>
      </c>
      <c r="Q80" s="30" t="str">
        <f ca="1" t="shared" si="43"/>
        <v>4.Projekteringsavtal</v>
      </c>
      <c r="R80" s="45" t="str">
        <f ca="1" t="shared" si="44"/>
        <v/>
      </c>
      <c r="S80" s="45" t="str">
        <f ca="1" t="shared" si="45"/>
        <v/>
      </c>
      <c r="T80" s="45" t="str">
        <f ca="1" t="shared" si="46"/>
        <v/>
      </c>
      <c r="U80" s="51"/>
      <c r="V80" s="33"/>
      <c r="W80" s="49" t="str">
        <f ca="1" t="shared" si="47"/>
        <v/>
      </c>
      <c r="X80" s="50" t="str">
        <f ca="1" t="shared" si="48"/>
        <v/>
      </c>
      <c r="Y80" s="63" t="str">
        <f ca="1" t="shared" si="49"/>
        <v/>
      </c>
      <c r="Z80" s="63" t="str">
        <f ca="1" t="shared" si="50"/>
        <v/>
      </c>
      <c r="AA80" s="66"/>
      <c r="AB80" s="64" t="str">
        <f ca="1" t="shared" si="52"/>
        <v/>
      </c>
      <c r="AC80" s="73">
        <f ca="1">INDEX(Anslutningspunkt!$A$2:$A$108,RANDBETWEEN(2,108),1)</f>
        <v>11</v>
      </c>
      <c r="AD80" s="30"/>
      <c r="AE80" s="30" t="str">
        <f ca="1" t="shared" si="51"/>
        <v/>
      </c>
      <c r="AF80" s="75"/>
      <c r="AG80" s="93"/>
      <c r="AH80" s="51"/>
      <c r="AI80" s="92"/>
      <c r="AM80" s="7">
        <f ca="1">VLOOKUP(AC80,Anslutningspunkt!A:B,2,0)+RANDBETWEEN(-10000,10000)</f>
        <v>6019662.672</v>
      </c>
      <c r="AN80" s="7">
        <f ca="1">VLOOKUP(AC80,Anslutningspunkt!A:C,3,0)+RANDBETWEEN(-10000,10000)</f>
        <v>269102.438</v>
      </c>
      <c r="AP80" s="7" t="str">
        <f ca="1" t="shared" si="53"/>
        <v>Nyanslutning</v>
      </c>
      <c r="AQ80" s="7" t="str">
        <f ca="1" t="shared" si="54"/>
        <v>Konsumtion</v>
      </c>
      <c r="AX80" s="31">
        <f ca="1" t="shared" si="55"/>
        <v>43382.9447070729</v>
      </c>
      <c r="AZ80" s="31">
        <f ca="1">IF(SUM(IF({"4.Projekteringsavtal","5.Anslutningsavtal","6.Nätavtal"}=Q80,1,0))&gt;0,EDATE(AX80,RANDBETWEEN(0,6)),"")</f>
        <v>43443</v>
      </c>
      <c r="BB80" s="21" t="str">
        <f ca="1">IF(SUM(IF({"5.Anslutningsavtal","6.Nätavtal"}=Q80,1,0))&gt;0,EDATE(AZ80,RANDBETWEEN(0,3)),"")</f>
        <v/>
      </c>
      <c r="BD80" s="21" t="str">
        <f ca="1" t="shared" si="56"/>
        <v/>
      </c>
    </row>
    <row r="81" ht="12.75" customHeight="1" spans="1:56">
      <c r="A81" s="34" t="s">
        <v>65</v>
      </c>
      <c r="B81" s="31">
        <f ca="1" t="shared" si="29"/>
        <v>43242</v>
      </c>
      <c r="C81" s="32">
        <f ca="1" t="shared" si="30"/>
        <v>44747</v>
      </c>
      <c r="D81" s="30" t="str">
        <f t="shared" si="31"/>
        <v>Project 481</v>
      </c>
      <c r="E81" s="30" t="str">
        <f t="shared" si="32"/>
        <v>Company AB 581</v>
      </c>
      <c r="F81" s="30" t="str">
        <f ca="1" t="shared" si="33"/>
        <v>Eskiltuna</v>
      </c>
      <c r="G81" s="37">
        <f ca="1" t="shared" si="34"/>
        <v>35</v>
      </c>
      <c r="H81" s="38" t="str">
        <f ca="1" t="shared" si="35"/>
        <v/>
      </c>
      <c r="I81" s="30" t="str">
        <f ca="1" t="shared" si="36"/>
        <v>Nyanslutning</v>
      </c>
      <c r="J81" s="30" t="str">
        <f ca="1" t="shared" si="37"/>
        <v>Produktion</v>
      </c>
      <c r="K81" s="41">
        <f ca="1" t="shared" si="38"/>
        <v>130</v>
      </c>
      <c r="L81" s="41">
        <f ca="1" t="shared" si="39"/>
        <v>130</v>
      </c>
      <c r="M81" s="41"/>
      <c r="N81" s="30" t="str">
        <f ca="1" t="shared" si="40"/>
        <v>Lars Johnson 81</v>
      </c>
      <c r="O81" s="30" t="str">
        <f ca="1" t="shared" si="41"/>
        <v>Lars Johnson 81</v>
      </c>
      <c r="P81" s="30" t="str">
        <f ca="1" t="shared" si="42"/>
        <v>Lars Johnson 81</v>
      </c>
      <c r="Q81" s="30" t="str">
        <f ca="1" t="shared" si="43"/>
        <v>6.Nätavtal</v>
      </c>
      <c r="R81" s="45" t="str">
        <f ca="1" t="shared" si="44"/>
        <v/>
      </c>
      <c r="S81" s="45" t="str">
        <f ca="1" t="shared" si="45"/>
        <v>x</v>
      </c>
      <c r="T81" s="45" t="str">
        <f ca="1" t="shared" si="46"/>
        <v/>
      </c>
      <c r="U81" s="51"/>
      <c r="V81" s="33"/>
      <c r="W81" s="49" t="str">
        <f ca="1" t="shared" si="47"/>
        <v/>
      </c>
      <c r="X81" s="50" t="str">
        <f ca="1" t="shared" si="48"/>
        <v>Ja</v>
      </c>
      <c r="Y81" s="63">
        <f ca="1" t="shared" si="49"/>
        <v>45559</v>
      </c>
      <c r="Z81" s="63">
        <f ca="1" t="shared" si="50"/>
        <v>45553</v>
      </c>
      <c r="AA81" s="33"/>
      <c r="AB81" s="64" t="str">
        <f ca="1" t="shared" si="52"/>
        <v/>
      </c>
      <c r="AC81" s="73">
        <f ca="1">INDEX(Anslutningspunkt!$A$2:$A$108,RANDBETWEEN(2,108),1)</f>
        <v>43</v>
      </c>
      <c r="AD81" s="30"/>
      <c r="AE81" s="30" t="str">
        <f ca="1" t="shared" si="51"/>
        <v/>
      </c>
      <c r="AF81" s="75"/>
      <c r="AG81" s="93"/>
      <c r="AH81" s="51"/>
      <c r="AI81" s="92"/>
      <c r="AM81" s="7">
        <f ca="1">VLOOKUP(AC81,Anslutningspunkt!A:B,2,0)+RANDBETWEEN(-10000,10000)</f>
        <v>6121234.672</v>
      </c>
      <c r="AN81" s="7">
        <f ca="1">VLOOKUP(AC81,Anslutningspunkt!A:C,3,0)+RANDBETWEEN(-10000,10000)</f>
        <v>355483.438</v>
      </c>
      <c r="AP81" s="7" t="str">
        <f ca="1" t="shared" si="53"/>
        <v>Nyanslutning</v>
      </c>
      <c r="AQ81" s="7" t="str">
        <f ca="1" t="shared" si="54"/>
        <v>Produktion</v>
      </c>
      <c r="AX81" s="31">
        <f ca="1" t="shared" si="55"/>
        <v>43424.3964209747</v>
      </c>
      <c r="AZ81" s="31">
        <f ca="1">IF(SUM(IF({"4.Projekteringsavtal","5.Anslutningsavtal","6.Nätavtal"}=Q81,1,0))&gt;0,EDATE(AX81,RANDBETWEEN(0,6)),"")</f>
        <v>43516</v>
      </c>
      <c r="BB81" s="21">
        <f ca="1">IF(SUM(IF({"5.Anslutningsavtal","6.Nätavtal"}=Q81,1,0))&gt;0,EDATE(AZ81,RANDBETWEEN(0,3)),"")</f>
        <v>43575</v>
      </c>
      <c r="BD81" s="21">
        <f ca="1" t="shared" si="56"/>
        <v>43636</v>
      </c>
    </row>
    <row r="82" ht="12.75" customHeight="1" spans="1:56">
      <c r="A82" s="34" t="s">
        <v>65</v>
      </c>
      <c r="B82" s="31">
        <f ca="1" t="shared" si="29"/>
        <v>44653</v>
      </c>
      <c r="C82" s="32">
        <f ca="1" t="shared" si="30"/>
        <v>45140</v>
      </c>
      <c r="D82" s="30" t="str">
        <f t="shared" si="31"/>
        <v>Project 482</v>
      </c>
      <c r="E82" s="30" t="str">
        <f t="shared" si="32"/>
        <v>Company AB 582</v>
      </c>
      <c r="F82" s="30" t="str">
        <f ca="1" t="shared" si="33"/>
        <v>Vallentuna</v>
      </c>
      <c r="G82" s="37">
        <f ca="1" t="shared" si="34"/>
        <v>32</v>
      </c>
      <c r="H82" s="38" t="str">
        <f ca="1" t="shared" si="35"/>
        <v/>
      </c>
      <c r="I82" s="30" t="str">
        <f ca="1" t="shared" si="36"/>
        <v>Flytt</v>
      </c>
      <c r="J82" s="30" t="str">
        <f ca="1" t="shared" si="37"/>
        <v>Konsumtion</v>
      </c>
      <c r="K82" s="41">
        <f ca="1" t="shared" si="38"/>
        <v>540</v>
      </c>
      <c r="L82" s="41">
        <f ca="1" t="shared" si="39"/>
        <v>48</v>
      </c>
      <c r="M82" s="41"/>
      <c r="N82" s="30" t="str">
        <f ca="1" t="shared" si="40"/>
        <v>Anders Erikson 82</v>
      </c>
      <c r="O82" s="30" t="str">
        <f ca="1" t="shared" si="41"/>
        <v>Anders Erikson 82</v>
      </c>
      <c r="P82" s="30" t="str">
        <f ca="1" t="shared" si="42"/>
        <v>Erik Johanson 82</v>
      </c>
      <c r="Q82" s="30" t="str">
        <f ca="1" t="shared" si="43"/>
        <v>6.Nätavtal</v>
      </c>
      <c r="R82" s="45" t="str">
        <f ca="1" t="shared" si="44"/>
        <v>n</v>
      </c>
      <c r="S82" s="45" t="str">
        <f ca="1" t="shared" si="45"/>
        <v>x</v>
      </c>
      <c r="T82" s="45" t="str">
        <f ca="1" t="shared" si="46"/>
        <v>x</v>
      </c>
      <c r="U82" s="51"/>
      <c r="V82" s="33"/>
      <c r="W82" s="49" t="str">
        <f ca="1" t="shared" si="47"/>
        <v>Ansluts till LN 20 kV</v>
      </c>
      <c r="X82" s="50" t="str">
        <f ca="1" t="shared" si="48"/>
        <v>Ja</v>
      </c>
      <c r="Y82" s="63">
        <f ca="1" t="shared" si="49"/>
        <v>45430</v>
      </c>
      <c r="Z82" s="63">
        <f ca="1" t="shared" si="50"/>
        <v>45278</v>
      </c>
      <c r="AA82" s="33"/>
      <c r="AB82" s="64" t="str">
        <f ca="1" t="shared" si="52"/>
        <v/>
      </c>
      <c r="AC82" s="73">
        <f ca="1">INDEX(Anslutningspunkt!$A$2:$A$108,RANDBETWEEN(2,108),1)</f>
        <v>83</v>
      </c>
      <c r="AD82" s="30"/>
      <c r="AE82" s="30" t="str">
        <f ca="1" t="shared" si="51"/>
        <v>Regionnät</v>
      </c>
      <c r="AF82" s="75"/>
      <c r="AG82" s="93"/>
      <c r="AH82" s="51"/>
      <c r="AI82" s="92"/>
      <c r="AM82" s="7">
        <f ca="1">VLOOKUP(AC82,Anslutningspunkt!A:B,2,0)+RANDBETWEEN(-10000,10000)</f>
        <v>6135534.672</v>
      </c>
      <c r="AN82" s="7">
        <f ca="1">VLOOKUP(AC82,Anslutningspunkt!A:C,3,0)+RANDBETWEEN(-10000,10000)</f>
        <v>426459.438</v>
      </c>
      <c r="AP82" s="7" t="str">
        <f ca="1" t="shared" si="53"/>
        <v>Flytt</v>
      </c>
      <c r="AQ82" s="7" t="str">
        <f ca="1" t="shared" si="54"/>
        <v>Konsumtion</v>
      </c>
      <c r="AX82" s="31">
        <f ca="1" t="shared" si="55"/>
        <v>44853.447391796</v>
      </c>
      <c r="AZ82" s="31">
        <f ca="1">IF(SUM(IF({"4.Projekteringsavtal","5.Anslutningsavtal","6.Nätavtal"}=Q82,1,0))&gt;0,EDATE(AX82,RANDBETWEEN(0,6)),"")</f>
        <v>44914</v>
      </c>
      <c r="BB82" s="21">
        <f ca="1">IF(SUM(IF({"5.Anslutningsavtal","6.Nätavtal"}=Q82,1,0))&gt;0,EDATE(AZ82,RANDBETWEEN(0,3)),"")</f>
        <v>44914</v>
      </c>
      <c r="BD82" s="21">
        <f ca="1" t="shared" si="56"/>
        <v>44976</v>
      </c>
    </row>
    <row r="83" ht="12.75" customHeight="1" spans="1:56">
      <c r="A83" s="34" t="s">
        <v>65</v>
      </c>
      <c r="B83" s="31">
        <f ca="1" t="shared" si="29"/>
        <v>44383</v>
      </c>
      <c r="C83" s="32">
        <f ca="1" t="shared" si="30"/>
        <v>44735</v>
      </c>
      <c r="D83" s="30" t="str">
        <f t="shared" si="31"/>
        <v>Project 483</v>
      </c>
      <c r="E83" s="30" t="str">
        <f t="shared" si="32"/>
        <v>Company AB 583</v>
      </c>
      <c r="F83" s="30" t="str">
        <f ca="1" t="shared" si="33"/>
        <v>Sandviken</v>
      </c>
      <c r="G83" s="37">
        <f ca="1" t="shared" si="34"/>
        <v>30</v>
      </c>
      <c r="H83" s="38" t="str">
        <f ca="1" t="shared" si="35"/>
        <v/>
      </c>
      <c r="I83" s="30" t="str">
        <f ca="1" t="shared" si="36"/>
        <v>Utökning</v>
      </c>
      <c r="J83" s="30" t="str">
        <f ca="1" t="shared" si="37"/>
        <v>Konsumtion</v>
      </c>
      <c r="K83" s="41">
        <f ca="1" t="shared" si="38"/>
        <v>300</v>
      </c>
      <c r="L83" s="41">
        <f ca="1" t="shared" si="39"/>
        <v>167</v>
      </c>
      <c r="M83" s="41"/>
      <c r="N83" s="30" t="str">
        <f ca="1" t="shared" si="40"/>
        <v>Sarah Anderson 83</v>
      </c>
      <c r="O83" s="30" t="str">
        <f ca="1" t="shared" si="41"/>
        <v>Anders Erikson 83</v>
      </c>
      <c r="P83" s="30" t="str">
        <f ca="1" t="shared" si="42"/>
        <v>Sarah Anderson 83</v>
      </c>
      <c r="Q83" s="30" t="str">
        <f ca="1" t="shared" si="43"/>
        <v>2.Reservationsavtal</v>
      </c>
      <c r="R83" s="45" t="str">
        <f ca="1" t="shared" si="44"/>
        <v>nej</v>
      </c>
      <c r="S83" s="45" t="str">
        <f ca="1" t="shared" si="45"/>
        <v/>
      </c>
      <c r="T83" s="45" t="str">
        <f ca="1" t="shared" si="46"/>
        <v>x</v>
      </c>
      <c r="U83" s="51"/>
      <c r="V83" s="33"/>
      <c r="W83" s="49" t="str">
        <f ca="1" t="shared" si="47"/>
        <v>Ansluts till LN 20 kV</v>
      </c>
      <c r="X83" s="50" t="str">
        <f ca="1" t="shared" si="48"/>
        <v>Ja</v>
      </c>
      <c r="Y83" s="63">
        <f ca="1" t="shared" si="49"/>
        <v>45533</v>
      </c>
      <c r="Z83" s="63">
        <f ca="1" t="shared" si="50"/>
        <v>45530</v>
      </c>
      <c r="AA83" s="33"/>
      <c r="AB83" s="64" t="str">
        <f ca="1" t="shared" si="52"/>
        <v/>
      </c>
      <c r="AC83" s="73">
        <f ca="1">INDEX(Anslutningspunkt!$A$2:$A$108,RANDBETWEEN(2,108),1)</f>
        <v>27</v>
      </c>
      <c r="AD83" s="30"/>
      <c r="AE83" s="30" t="str">
        <f ca="1" t="shared" si="51"/>
        <v>Regionnät</v>
      </c>
      <c r="AF83" s="75"/>
      <c r="AG83" s="93"/>
      <c r="AH83" s="51"/>
      <c r="AI83" s="92"/>
      <c r="AM83" s="7">
        <f ca="1">VLOOKUP(AC83,Anslutningspunkt!A:B,2,0)+RANDBETWEEN(-10000,10000)</f>
        <v>6041433.672</v>
      </c>
      <c r="AN83" s="7">
        <f ca="1">VLOOKUP(AC83,Anslutningspunkt!A:C,3,0)+RANDBETWEEN(-10000,10000)</f>
        <v>375650.438</v>
      </c>
      <c r="AP83" s="7" t="str">
        <f ca="1" t="shared" si="53"/>
        <v>Utökning</v>
      </c>
      <c r="AQ83" s="7" t="str">
        <f ca="1" t="shared" si="54"/>
        <v>Konsumtion</v>
      </c>
      <c r="AX83" s="31">
        <f ca="1" t="shared" si="55"/>
        <v>44764.9403061267</v>
      </c>
      <c r="AZ83" s="31" t="str">
        <f ca="1">IF(SUM(IF({"4.Projekteringsavtal","5.Anslutningsavtal","6.Nätavtal"}=Q83,1,0))&gt;0,EDATE(AX83,RANDBETWEEN(0,6)),"")</f>
        <v/>
      </c>
      <c r="BB83" s="21" t="str">
        <f ca="1">IF(SUM(IF({"5.Anslutningsavtal","6.Nätavtal"}=Q83,1,0))&gt;0,EDATE(AZ83,RANDBETWEEN(0,3)),"")</f>
        <v/>
      </c>
      <c r="BD83" s="21" t="str">
        <f ca="1" t="shared" si="56"/>
        <v/>
      </c>
    </row>
    <row r="84" s="7" customFormat="1" ht="12.75" customHeight="1" spans="1:56">
      <c r="A84" s="34" t="s">
        <v>65</v>
      </c>
      <c r="B84" s="31">
        <f ca="1" t="shared" si="29"/>
        <v>44012</v>
      </c>
      <c r="C84" s="32">
        <f ca="1" t="shared" si="30"/>
        <v>44285</v>
      </c>
      <c r="D84" s="30" t="str">
        <f t="shared" si="31"/>
        <v>Project 484</v>
      </c>
      <c r="E84" s="30" t="str">
        <f t="shared" si="32"/>
        <v>Company AB 584</v>
      </c>
      <c r="F84" s="30" t="str">
        <f ca="1" t="shared" si="33"/>
        <v>Köping</v>
      </c>
      <c r="G84" s="37">
        <f ca="1" t="shared" si="34"/>
        <v>30</v>
      </c>
      <c r="H84" s="38" t="str">
        <f ca="1" t="shared" si="35"/>
        <v>Ja</v>
      </c>
      <c r="I84" s="30" t="str">
        <f ca="1" t="shared" si="36"/>
        <v>Flytt</v>
      </c>
      <c r="J84" s="30" t="str">
        <f ca="1" t="shared" si="37"/>
        <v>Konsumtion</v>
      </c>
      <c r="K84" s="41">
        <f ca="1" t="shared" si="38"/>
        <v>130</v>
      </c>
      <c r="L84" s="41">
        <f ca="1" t="shared" si="39"/>
        <v>81</v>
      </c>
      <c r="M84" s="41"/>
      <c r="N84" s="30" t="str">
        <f ca="1" t="shared" si="40"/>
        <v>Anders Erikson 84</v>
      </c>
      <c r="O84" s="30" t="str">
        <f ca="1" t="shared" si="41"/>
        <v>Anders Erikson 84</v>
      </c>
      <c r="P84" s="30" t="str">
        <f ca="1" t="shared" si="42"/>
        <v>Lars Johnson 84</v>
      </c>
      <c r="Q84" s="30" t="str">
        <f ca="1" t="shared" si="43"/>
        <v>6.Nätavtal</v>
      </c>
      <c r="R84" s="45" t="str">
        <f ca="1" t="shared" si="44"/>
        <v/>
      </c>
      <c r="S84" s="45" t="str">
        <f ca="1" t="shared" si="45"/>
        <v/>
      </c>
      <c r="T84" s="45" t="str">
        <f ca="1" t="shared" si="46"/>
        <v/>
      </c>
      <c r="U84" s="51"/>
      <c r="V84" s="33"/>
      <c r="W84" s="49" t="str">
        <f ca="1" t="shared" si="47"/>
        <v>Reservationsavtal ska tecknas</v>
      </c>
      <c r="X84" s="50" t="str">
        <f ca="1" t="shared" si="48"/>
        <v>Ja</v>
      </c>
      <c r="Y84" s="63">
        <f ca="1" t="shared" si="49"/>
        <v>45577</v>
      </c>
      <c r="Z84" s="63">
        <f ca="1" t="shared" si="50"/>
        <v>45490</v>
      </c>
      <c r="AA84" s="33"/>
      <c r="AB84" s="64" t="str">
        <f ca="1" t="shared" si="52"/>
        <v/>
      </c>
      <c r="AC84" s="73">
        <f ca="1">INDEX(Anslutningspunkt!$A$2:$A$108,RANDBETWEEN(2,108),1)</f>
        <v>80</v>
      </c>
      <c r="AD84" s="30"/>
      <c r="AE84" s="30" t="str">
        <f ca="1" t="shared" si="51"/>
        <v>Stamnät Regionnät</v>
      </c>
      <c r="AF84" s="75"/>
      <c r="AG84" s="93"/>
      <c r="AH84" s="51"/>
      <c r="AI84" s="92"/>
      <c r="AM84" s="7">
        <f ca="1">VLOOKUP(AC84,Anslutningspunkt!A:B,2,0)+RANDBETWEEN(-10000,10000)</f>
        <v>6078541.672</v>
      </c>
      <c r="AN84" s="7">
        <f ca="1">VLOOKUP(AC84,Anslutningspunkt!A:C,3,0)+RANDBETWEEN(-10000,10000)</f>
        <v>328053.438</v>
      </c>
      <c r="AP84" s="7" t="str">
        <f ca="1" t="shared" si="53"/>
        <v>Flytt</v>
      </c>
      <c r="AQ84" s="7" t="str">
        <f ca="1" t="shared" si="54"/>
        <v>Konsumtion</v>
      </c>
      <c r="AX84" s="31">
        <f ca="1" t="shared" si="55"/>
        <v>44222.1106276464</v>
      </c>
      <c r="AZ84" s="31">
        <f ca="1">IF(SUM(IF({"4.Projekteringsavtal","5.Anslutningsavtal","6.Nätavtal"}=Q84,1,0))&gt;0,EDATE(AX84,RANDBETWEEN(0,6)),"")</f>
        <v>44403</v>
      </c>
      <c r="BB84" s="21">
        <f ca="1">IF(SUM(IF({"5.Anslutningsavtal","6.Nätavtal"}=Q84,1,0))&gt;0,EDATE(AZ84,RANDBETWEEN(0,3)),"")</f>
        <v>44465</v>
      </c>
      <c r="BD84" s="21">
        <f ca="1" t="shared" si="56"/>
        <v>44526</v>
      </c>
    </row>
    <row r="85" s="7" customFormat="1" ht="12.75" customHeight="1" spans="1:56">
      <c r="A85" s="34" t="s">
        <v>65</v>
      </c>
      <c r="B85" s="31">
        <f ca="1" t="shared" si="29"/>
        <v>43821</v>
      </c>
      <c r="C85" s="32">
        <f ca="1" t="shared" si="30"/>
        <v>45457</v>
      </c>
      <c r="D85" s="30" t="str">
        <f t="shared" si="31"/>
        <v>Project 485</v>
      </c>
      <c r="E85" s="30" t="str">
        <f t="shared" si="32"/>
        <v>Company AB 585</v>
      </c>
      <c r="F85" s="30" t="str">
        <f ca="1" t="shared" si="33"/>
        <v>Uppsala</v>
      </c>
      <c r="G85" s="37">
        <f ca="1" t="shared" si="34"/>
        <v>36</v>
      </c>
      <c r="H85" s="38" t="str">
        <f ca="1" t="shared" si="35"/>
        <v>Ja</v>
      </c>
      <c r="I85" s="30" t="str">
        <f ca="1" t="shared" si="36"/>
        <v>Utökning</v>
      </c>
      <c r="J85" s="30" t="str">
        <f ca="1" t="shared" si="37"/>
        <v>Konsumtion</v>
      </c>
      <c r="K85" s="41">
        <f ca="1" t="shared" si="38"/>
        <v>370</v>
      </c>
      <c r="L85" s="41">
        <f ca="1" t="shared" si="39"/>
        <v>300</v>
      </c>
      <c r="M85" s="41"/>
      <c r="N85" s="30" t="str">
        <f ca="1" t="shared" si="40"/>
        <v>Lars Johnson 85</v>
      </c>
      <c r="O85" s="30" t="str">
        <f ca="1" t="shared" si="41"/>
        <v>Erik Johanson 85</v>
      </c>
      <c r="P85" s="30" t="str">
        <f ca="1" t="shared" si="42"/>
        <v>Anders Erikson 85</v>
      </c>
      <c r="Q85" s="30" t="str">
        <f ca="1" t="shared" si="43"/>
        <v>6.Nätavtal</v>
      </c>
      <c r="R85" s="45" t="str">
        <f ca="1" t="shared" si="44"/>
        <v>nej</v>
      </c>
      <c r="S85" s="45" t="str">
        <f ca="1" t="shared" si="45"/>
        <v/>
      </c>
      <c r="T85" s="45" t="str">
        <f ca="1" t="shared" si="46"/>
        <v/>
      </c>
      <c r="U85" s="51"/>
      <c r="V85" s="33"/>
      <c r="W85" s="49" t="str">
        <f ca="1" t="shared" si="47"/>
        <v/>
      </c>
      <c r="X85" s="50" t="str">
        <f ca="1" t="shared" si="48"/>
        <v>Ja</v>
      </c>
      <c r="Y85" s="63">
        <f ca="1" t="shared" si="49"/>
        <v>45578</v>
      </c>
      <c r="Z85" s="63">
        <f ca="1" t="shared" si="50"/>
        <v>45574</v>
      </c>
      <c r="AA85" s="66"/>
      <c r="AB85" s="64" t="str">
        <f ca="1" t="shared" si="52"/>
        <v/>
      </c>
      <c r="AC85" s="73">
        <f ca="1">INDEX(Anslutningspunkt!$A$2:$A$108,RANDBETWEEN(2,108),1)</f>
        <v>87</v>
      </c>
      <c r="AD85" s="30"/>
      <c r="AE85" s="30" t="str">
        <f ca="1" t="shared" si="51"/>
        <v>Stamnät Regionnät</v>
      </c>
      <c r="AF85" s="75"/>
      <c r="AG85" s="93"/>
      <c r="AH85" s="51"/>
      <c r="AI85" s="92"/>
      <c r="AM85" s="7">
        <f ca="1">VLOOKUP(AC85,Anslutningspunkt!A:B,2,0)+RANDBETWEEN(-10000,10000)</f>
        <v>6112744.672</v>
      </c>
      <c r="AN85" s="7">
        <f ca="1">VLOOKUP(AC85,Anslutningspunkt!A:C,3,0)+RANDBETWEEN(-10000,10000)</f>
        <v>389587.438</v>
      </c>
      <c r="AP85" s="7" t="str">
        <f ca="1" t="shared" si="53"/>
        <v>Utökning</v>
      </c>
      <c r="AQ85" s="7" t="str">
        <f ca="1" t="shared" si="54"/>
        <v>Konsumtion</v>
      </c>
      <c r="AX85" s="31">
        <f ca="1" t="shared" si="55"/>
        <v>43950.1263562165</v>
      </c>
      <c r="AZ85" s="31">
        <f ca="1">IF(SUM(IF({"4.Projekteringsavtal","5.Anslutningsavtal","6.Nätavtal"}=Q85,1,0))&gt;0,EDATE(AX85,RANDBETWEEN(0,6)),"")</f>
        <v>44103</v>
      </c>
      <c r="BB85" s="21">
        <f ca="1">IF(SUM(IF({"5.Anslutningsavtal","6.Nätavtal"}=Q85,1,0))&gt;0,EDATE(AZ85,RANDBETWEEN(0,3)),"")</f>
        <v>44164</v>
      </c>
      <c r="BD85" s="21">
        <f ca="1" t="shared" si="56"/>
        <v>44255</v>
      </c>
    </row>
    <row r="86" s="7" customFormat="1" ht="12.75" customHeight="1" spans="1:56">
      <c r="A86" s="33" t="s">
        <v>65</v>
      </c>
      <c r="B86" s="31">
        <f ca="1" t="shared" si="29"/>
        <v>43277</v>
      </c>
      <c r="C86" s="32">
        <f ca="1" t="shared" si="30"/>
        <v>44017</v>
      </c>
      <c r="D86" s="30" t="str">
        <f t="shared" si="31"/>
        <v>Project 486</v>
      </c>
      <c r="E86" s="30" t="str">
        <f t="shared" si="32"/>
        <v>Company AB 586</v>
      </c>
      <c r="F86" s="30" t="str">
        <f ca="1" t="shared" si="33"/>
        <v>Gävle</v>
      </c>
      <c r="G86" s="37">
        <f ca="1" t="shared" si="34"/>
        <v>36</v>
      </c>
      <c r="H86" s="38" t="str">
        <f ca="1" t="shared" si="35"/>
        <v>Ja</v>
      </c>
      <c r="I86" s="30" t="str">
        <f ca="1" t="shared" si="36"/>
        <v>Flytt</v>
      </c>
      <c r="J86" s="30" t="str">
        <f ca="1" t="shared" si="37"/>
        <v>Produktion</v>
      </c>
      <c r="K86" s="41">
        <f ca="1" t="shared" si="38"/>
        <v>490</v>
      </c>
      <c r="L86" s="41">
        <f ca="1" t="shared" si="39"/>
        <v>262</v>
      </c>
      <c r="M86" s="14"/>
      <c r="N86" s="30" t="str">
        <f ca="1" t="shared" si="40"/>
        <v>Anders Erikson 86</v>
      </c>
      <c r="O86" s="30" t="str">
        <f ca="1" t="shared" si="41"/>
        <v>Anders Erikson 86</v>
      </c>
      <c r="P86" s="30" t="str">
        <f ca="1" t="shared" si="42"/>
        <v>Lars Johnson 86</v>
      </c>
      <c r="Q86" s="30" t="str">
        <f ca="1" t="shared" si="43"/>
        <v>1.Anslutningsmöjlighet</v>
      </c>
      <c r="R86" s="45" t="str">
        <f ca="1" t="shared" si="44"/>
        <v>n</v>
      </c>
      <c r="S86" s="45" t="str">
        <f ca="1" t="shared" si="45"/>
        <v>x</v>
      </c>
      <c r="T86" s="45" t="str">
        <f ca="1" t="shared" si="46"/>
        <v/>
      </c>
      <c r="U86" s="16"/>
      <c r="V86" s="33"/>
      <c r="W86" s="49" t="str">
        <f ca="1" t="shared" si="47"/>
        <v/>
      </c>
      <c r="X86" s="50" t="str">
        <f ca="1" t="shared" si="48"/>
        <v>Ja</v>
      </c>
      <c r="Y86" s="63">
        <f ca="1" t="shared" si="49"/>
        <v>45290</v>
      </c>
      <c r="Z86" s="63">
        <f ca="1" t="shared" si="50"/>
        <v>44112</v>
      </c>
      <c r="AA86" s="67"/>
      <c r="AB86" s="64" t="str">
        <f ca="1" t="shared" si="52"/>
        <v/>
      </c>
      <c r="AC86" s="73">
        <f ca="1">INDEX(Anslutningspunkt!$A$2:$A$108,RANDBETWEEN(2,108),1)</f>
        <v>78</v>
      </c>
      <c r="AD86" s="30"/>
      <c r="AE86" s="30" t="str">
        <f ca="1" t="shared" si="51"/>
        <v>Stamnät</v>
      </c>
      <c r="AF86" s="79"/>
      <c r="AG86" s="101"/>
      <c r="AH86" s="121"/>
      <c r="AI86" s="103"/>
      <c r="AM86" s="7">
        <f ca="1">VLOOKUP(AC86,Anslutningspunkt!A:B,2,0)+RANDBETWEEN(-10000,10000)</f>
        <v>6073186.672</v>
      </c>
      <c r="AN86" s="7">
        <f ca="1">VLOOKUP(AC86,Anslutningspunkt!A:C,3,0)+RANDBETWEEN(-10000,10000)</f>
        <v>321071.438</v>
      </c>
      <c r="AP86" s="7" t="str">
        <f ca="1" t="shared" si="53"/>
        <v>Flytt</v>
      </c>
      <c r="AQ86" s="7" t="str">
        <f ca="1" t="shared" si="54"/>
        <v>Produktion</v>
      </c>
      <c r="AX86" s="31" t="str">
        <f ca="1" t="shared" si="55"/>
        <v/>
      </c>
      <c r="AZ86" s="31" t="str">
        <f ca="1">IF(SUM(IF({"4.Projekteringsavtal","5.Anslutningsavtal","6.Nätavtal"}=Q86,1,0))&gt;0,EDATE(AX86,RANDBETWEEN(0,6)),"")</f>
        <v/>
      </c>
      <c r="BB86" s="21" t="str">
        <f ca="1">IF(SUM(IF({"5.Anslutningsavtal","6.Nätavtal"}=Q86,1,0))&gt;0,EDATE(AZ86,RANDBETWEEN(0,3)),"")</f>
        <v/>
      </c>
      <c r="BD86" s="21" t="str">
        <f ca="1" t="shared" si="56"/>
        <v/>
      </c>
    </row>
    <row r="87" s="10" customFormat="1" ht="12.75" customHeight="1" spans="1:56">
      <c r="A87" s="33" t="s">
        <v>65</v>
      </c>
      <c r="B87" s="31">
        <f ca="1" t="shared" si="29"/>
        <v>43922</v>
      </c>
      <c r="C87" s="32">
        <f ca="1" t="shared" si="30"/>
        <v>44581</v>
      </c>
      <c r="D87" s="30" t="str">
        <f t="shared" si="31"/>
        <v>Project 487</v>
      </c>
      <c r="E87" s="30" t="str">
        <f t="shared" si="32"/>
        <v>Company AB 587</v>
      </c>
      <c r="F87" s="30" t="str">
        <f ca="1" t="shared" si="33"/>
        <v>Upplans Bro</v>
      </c>
      <c r="G87" s="37">
        <f ca="1" t="shared" si="34"/>
        <v>31</v>
      </c>
      <c r="H87" s="38" t="str">
        <f ca="1" t="shared" si="35"/>
        <v/>
      </c>
      <c r="I87" s="30" t="str">
        <f ca="1" t="shared" si="36"/>
        <v>Utökning</v>
      </c>
      <c r="J87" s="30" t="str">
        <f ca="1" t="shared" si="37"/>
        <v>Konsumtion</v>
      </c>
      <c r="K87" s="41">
        <f ca="1" t="shared" si="38"/>
        <v>180</v>
      </c>
      <c r="L87" s="41">
        <f ca="1" t="shared" si="39"/>
        <v>66</v>
      </c>
      <c r="M87" s="44"/>
      <c r="N87" s="30" t="str">
        <f ca="1" t="shared" si="40"/>
        <v>Sarah Anderson 87</v>
      </c>
      <c r="O87" s="30" t="str">
        <f ca="1" t="shared" si="41"/>
        <v>Erik Johanson 87</v>
      </c>
      <c r="P87" s="30" t="str">
        <f ca="1" t="shared" si="42"/>
        <v>Sarah Anderson 87</v>
      </c>
      <c r="Q87" s="30" t="str">
        <f ca="1" t="shared" si="43"/>
        <v>1.Anslutningsmöjlighet</v>
      </c>
      <c r="R87" s="45" t="str">
        <f ca="1" t="shared" si="44"/>
        <v>nej</v>
      </c>
      <c r="S87" s="45" t="str">
        <f ca="1" t="shared" si="45"/>
        <v/>
      </c>
      <c r="T87" s="45" t="str">
        <f ca="1" t="shared" si="46"/>
        <v/>
      </c>
      <c r="U87" s="16"/>
      <c r="V87" s="33"/>
      <c r="W87" s="49" t="str">
        <f ca="1" t="shared" si="47"/>
        <v>Ansluts till LN 20 kV</v>
      </c>
      <c r="X87" s="50" t="str">
        <f ca="1" t="shared" si="48"/>
        <v>Nej</v>
      </c>
      <c r="Y87" s="63" t="str">
        <f ca="1" t="shared" si="49"/>
        <v/>
      </c>
      <c r="Z87" s="63" t="str">
        <f ca="1" t="shared" si="50"/>
        <v/>
      </c>
      <c r="AA87" s="33"/>
      <c r="AB87" s="64" t="str">
        <f ca="1" t="shared" si="52"/>
        <v/>
      </c>
      <c r="AC87" s="73">
        <f ca="1">INDEX(Anslutningspunkt!$A$2:$A$108,RANDBETWEEN(2,108),1)</f>
        <v>96</v>
      </c>
      <c r="AD87" s="30"/>
      <c r="AE87" s="30" t="str">
        <f ca="1" t="shared" si="51"/>
        <v>Stamnät Regionnät</v>
      </c>
      <c r="AF87" s="33"/>
      <c r="AG87" s="95"/>
      <c r="AH87" s="16"/>
      <c r="AI87" s="92"/>
      <c r="AM87" s="7">
        <f ca="1">VLOOKUP(AC87,Anslutningspunkt!A:B,2,0)+RANDBETWEEN(-10000,10000)</f>
        <v>6084649.672</v>
      </c>
      <c r="AN87" s="7">
        <f ca="1">VLOOKUP(AC87,Anslutningspunkt!A:C,3,0)+RANDBETWEEN(-10000,10000)</f>
        <v>348221.438</v>
      </c>
      <c r="AP87" s="7" t="str">
        <f ca="1" t="shared" si="53"/>
        <v>Utökning</v>
      </c>
      <c r="AQ87" s="7" t="str">
        <f ca="1" t="shared" si="54"/>
        <v>Konsumtion</v>
      </c>
      <c r="AX87" s="31" t="str">
        <f ca="1" t="shared" si="55"/>
        <v/>
      </c>
      <c r="AZ87" s="31" t="str">
        <f ca="1">IF(SUM(IF({"4.Projekteringsavtal","5.Anslutningsavtal","6.Nätavtal"}=Q87,1,0))&gt;0,EDATE(AX87,RANDBETWEEN(0,6)),"")</f>
        <v/>
      </c>
      <c r="BB87" s="21" t="str">
        <f ca="1">IF(SUM(IF({"5.Anslutningsavtal","6.Nätavtal"}=Q87,1,0))&gt;0,EDATE(AZ87,RANDBETWEEN(0,3)),"")</f>
        <v/>
      </c>
      <c r="BD87" s="21" t="str">
        <f ca="1" t="shared" si="56"/>
        <v/>
      </c>
    </row>
    <row r="88" s="7" customFormat="1" ht="12.75" customHeight="1" spans="1:56">
      <c r="A88" s="33" t="s">
        <v>65</v>
      </c>
      <c r="B88" s="31">
        <f ca="1" t="shared" si="29"/>
        <v>44462</v>
      </c>
      <c r="C88" s="32">
        <f ca="1" t="shared" si="30"/>
        <v>45497</v>
      </c>
      <c r="D88" s="30" t="str">
        <f t="shared" si="31"/>
        <v>Project 488</v>
      </c>
      <c r="E88" s="30" t="str">
        <f t="shared" si="32"/>
        <v>Company AB 588</v>
      </c>
      <c r="F88" s="30" t="str">
        <f ca="1" t="shared" si="33"/>
        <v>Sala</v>
      </c>
      <c r="G88" s="37">
        <f ca="1" t="shared" si="34"/>
        <v>37</v>
      </c>
      <c r="H88" s="38" t="str">
        <f ca="1" t="shared" si="35"/>
        <v>Nej</v>
      </c>
      <c r="I88" s="30" t="str">
        <f ca="1" t="shared" si="36"/>
        <v>Nyanslutning</v>
      </c>
      <c r="J88" s="30" t="str">
        <f ca="1" t="shared" si="37"/>
        <v>Produktion</v>
      </c>
      <c r="K88" s="41">
        <f ca="1" t="shared" si="38"/>
        <v>230</v>
      </c>
      <c r="L88" s="41">
        <f ca="1" t="shared" si="39"/>
        <v>74</v>
      </c>
      <c r="M88" s="44"/>
      <c r="N88" s="30" t="str">
        <f ca="1" t="shared" si="40"/>
        <v>Sarah Anderson 88</v>
      </c>
      <c r="O88" s="30" t="str">
        <f ca="1" t="shared" si="41"/>
        <v>Erik Johanson 88</v>
      </c>
      <c r="P88" s="30" t="str">
        <f ca="1" t="shared" si="42"/>
        <v>Lars Johnson 88</v>
      </c>
      <c r="Q88" s="30" t="str">
        <f ca="1" t="shared" si="43"/>
        <v>5.Anslutningsavtal</v>
      </c>
      <c r="R88" s="45" t="str">
        <f ca="1" t="shared" si="44"/>
        <v>N/A</v>
      </c>
      <c r="S88" s="45" t="str">
        <f ca="1" t="shared" si="45"/>
        <v>x</v>
      </c>
      <c r="T88" s="45" t="str">
        <f ca="1" t="shared" si="46"/>
        <v/>
      </c>
      <c r="U88" s="16"/>
      <c r="V88" s="33"/>
      <c r="W88" s="49" t="str">
        <f ca="1" t="shared" si="47"/>
        <v>Reservationsavtal ska tecknas</v>
      </c>
      <c r="X88" s="50" t="str">
        <f ca="1" t="shared" si="48"/>
        <v>Ja</v>
      </c>
      <c r="Y88" s="63">
        <f ca="1" t="shared" si="49"/>
        <v>45572</v>
      </c>
      <c r="Z88" s="63">
        <f ca="1" t="shared" si="50"/>
        <v>45546</v>
      </c>
      <c r="AA88" s="67"/>
      <c r="AB88" s="64" t="str">
        <f ca="1" t="shared" si="52"/>
        <v/>
      </c>
      <c r="AC88" s="73">
        <f ca="1">INDEX(Anslutningspunkt!$A$2:$A$108,RANDBETWEEN(2,108),1)</f>
        <v>45</v>
      </c>
      <c r="AD88" s="30"/>
      <c r="AE88" s="30" t="str">
        <f ca="1" t="shared" si="51"/>
        <v>Regionnät</v>
      </c>
      <c r="AF88" s="79"/>
      <c r="AG88" s="101"/>
      <c r="AH88" s="121"/>
      <c r="AI88" s="103"/>
      <c r="AM88" s="7">
        <f ca="1">VLOOKUP(AC88,Anslutningspunkt!A:B,2,0)+RANDBETWEEN(-10000,10000)</f>
        <v>6116289.672</v>
      </c>
      <c r="AN88" s="7">
        <f ca="1">VLOOKUP(AC88,Anslutningspunkt!A:C,3,0)+RANDBETWEEN(-10000,10000)</f>
        <v>319544.438</v>
      </c>
      <c r="AP88" s="7" t="str">
        <f ca="1" t="shared" si="53"/>
        <v>Nyanslutning</v>
      </c>
      <c r="AQ88" s="7" t="str">
        <f ca="1" t="shared" si="54"/>
        <v>Produktion</v>
      </c>
      <c r="AX88" s="31">
        <f ca="1" t="shared" si="55"/>
        <v>45126.9365462606</v>
      </c>
      <c r="AZ88" s="31">
        <f ca="1">IF(SUM(IF({"4.Projekteringsavtal","5.Anslutningsavtal","6.Nätavtal"}=Q88,1,0))&gt;0,EDATE(AX88,RANDBETWEEN(0,6)),"")</f>
        <v>45310</v>
      </c>
      <c r="BB88" s="21">
        <f ca="1">IF(SUM(IF({"5.Anslutningsavtal","6.Nätavtal"}=Q88,1,0))&gt;0,EDATE(AZ88,RANDBETWEEN(0,3)),"")</f>
        <v>45341</v>
      </c>
      <c r="BD88" s="21" t="str">
        <f ca="1" t="shared" si="56"/>
        <v/>
      </c>
    </row>
    <row r="89" s="7" customFormat="1" ht="12.75" customHeight="1" spans="1:56">
      <c r="A89" s="33" t="s">
        <v>65</v>
      </c>
      <c r="B89" s="31">
        <f ca="1" t="shared" si="29"/>
        <v>43984</v>
      </c>
      <c r="C89" s="32">
        <f ca="1" t="shared" si="30"/>
        <v>44744</v>
      </c>
      <c r="D89" s="30" t="str">
        <f t="shared" si="31"/>
        <v>Project 489</v>
      </c>
      <c r="E89" s="30" t="str">
        <f t="shared" si="32"/>
        <v>Company AB 589</v>
      </c>
      <c r="F89" s="30" t="str">
        <f ca="1" t="shared" si="33"/>
        <v>Tierp</v>
      </c>
      <c r="G89" s="37">
        <f ca="1" t="shared" si="34"/>
        <v>36</v>
      </c>
      <c r="H89" s="38" t="str">
        <f ca="1" t="shared" si="35"/>
        <v>Nej</v>
      </c>
      <c r="I89" s="30" t="str">
        <f ca="1" t="shared" si="36"/>
        <v>Utökning</v>
      </c>
      <c r="J89" s="30" t="str">
        <f ca="1" t="shared" si="37"/>
        <v>Produktion</v>
      </c>
      <c r="K89" s="41">
        <f ca="1" t="shared" si="38"/>
        <v>190</v>
      </c>
      <c r="L89" s="41">
        <f ca="1" t="shared" si="39"/>
        <v>154</v>
      </c>
      <c r="M89" s="41"/>
      <c r="N89" s="30" t="str">
        <f ca="1" t="shared" si="40"/>
        <v>Anders Erikson 89</v>
      </c>
      <c r="O89" s="30" t="str">
        <f ca="1" t="shared" si="41"/>
        <v>Anders Erikson 89</v>
      </c>
      <c r="P89" s="30" t="str">
        <f ca="1" t="shared" si="42"/>
        <v>Lars Johnson 89</v>
      </c>
      <c r="Q89" s="30" t="str">
        <f ca="1" t="shared" si="43"/>
        <v>4.Projekteringsavtal</v>
      </c>
      <c r="R89" s="45" t="str">
        <f ca="1" t="shared" si="44"/>
        <v>Ja</v>
      </c>
      <c r="S89" s="45" t="str">
        <f ca="1" t="shared" si="45"/>
        <v>x</v>
      </c>
      <c r="T89" s="45" t="str">
        <f ca="1" t="shared" si="46"/>
        <v/>
      </c>
      <c r="U89" s="16"/>
      <c r="V89" s="33"/>
      <c r="W89" s="49" t="str">
        <f ca="1" t="shared" si="47"/>
        <v/>
      </c>
      <c r="X89" s="50" t="str">
        <f ca="1" t="shared" si="48"/>
        <v>Nej</v>
      </c>
      <c r="Y89" s="63" t="str">
        <f ca="1" t="shared" si="49"/>
        <v/>
      </c>
      <c r="Z89" s="63" t="str">
        <f ca="1" t="shared" si="50"/>
        <v/>
      </c>
      <c r="AA89" s="33"/>
      <c r="AB89" s="64" t="str">
        <f ca="1" t="shared" si="52"/>
        <v/>
      </c>
      <c r="AC89" s="73">
        <f ca="1">INDEX(Anslutningspunkt!$A$2:$A$108,RANDBETWEEN(2,108),1)</f>
        <v>102</v>
      </c>
      <c r="AD89" s="30"/>
      <c r="AE89" s="30" t="str">
        <f ca="1" t="shared" si="51"/>
        <v>Stamnät Regionnät</v>
      </c>
      <c r="AF89" s="33"/>
      <c r="AG89" s="95"/>
      <c r="AH89" s="16"/>
      <c r="AI89" s="92"/>
      <c r="AM89" s="7">
        <f ca="1">VLOOKUP(AC89,Anslutningspunkt!A:B,2,0)+RANDBETWEEN(-10000,10000)</f>
        <v>6058250.672</v>
      </c>
      <c r="AN89" s="7">
        <f ca="1">VLOOKUP(AC89,Anslutningspunkt!A:C,3,0)+RANDBETWEEN(-10000,10000)</f>
        <v>325079.438</v>
      </c>
      <c r="AP89" s="7" t="str">
        <f ca="1" t="shared" si="53"/>
        <v>Utökning</v>
      </c>
      <c r="AQ89" s="7" t="str">
        <f ca="1" t="shared" si="54"/>
        <v>Produktion</v>
      </c>
      <c r="AX89" s="31">
        <f ca="1" t="shared" si="55"/>
        <v>44001.5439066556</v>
      </c>
      <c r="AZ89" s="31">
        <f ca="1">IF(SUM(IF({"4.Projekteringsavtal","5.Anslutningsavtal","6.Nätavtal"}=Q89,1,0))&gt;0,EDATE(AX89,RANDBETWEEN(0,6)),"")</f>
        <v>44031</v>
      </c>
      <c r="BB89" s="21" t="str">
        <f ca="1">IF(SUM(IF({"5.Anslutningsavtal","6.Nätavtal"}=Q89,1,0))&gt;0,EDATE(AZ89,RANDBETWEEN(0,3)),"")</f>
        <v/>
      </c>
      <c r="BD89" s="21" t="str">
        <f ca="1" t="shared" si="56"/>
        <v/>
      </c>
    </row>
    <row r="90" s="7" customFormat="1" ht="12.75" customHeight="1" spans="1:56">
      <c r="A90" s="33" t="s">
        <v>65</v>
      </c>
      <c r="B90" s="31">
        <f ca="1" t="shared" si="29"/>
        <v>43880</v>
      </c>
      <c r="C90" s="32">
        <f ca="1" t="shared" si="30"/>
        <v>45020</v>
      </c>
      <c r="D90" s="30" t="str">
        <f t="shared" si="31"/>
        <v>Project 490</v>
      </c>
      <c r="E90" s="30" t="str">
        <f t="shared" si="32"/>
        <v>Company AB 590</v>
      </c>
      <c r="F90" s="30" t="str">
        <f ca="1" t="shared" si="33"/>
        <v>Upplands Bro</v>
      </c>
      <c r="G90" s="37">
        <f ca="1" t="shared" si="34"/>
        <v>32</v>
      </c>
      <c r="H90" s="38" t="str">
        <f ca="1" t="shared" si="35"/>
        <v>Ja</v>
      </c>
      <c r="I90" s="30" t="str">
        <f ca="1" t="shared" si="36"/>
        <v>Nyanslutning</v>
      </c>
      <c r="J90" s="30" t="str">
        <f ca="1" t="shared" si="37"/>
        <v>Produktion</v>
      </c>
      <c r="K90" s="41">
        <f ca="1" t="shared" si="38"/>
        <v>440</v>
      </c>
      <c r="L90" s="41">
        <f ca="1" t="shared" si="39"/>
        <v>437</v>
      </c>
      <c r="M90" s="14"/>
      <c r="N90" s="30" t="str">
        <f ca="1" t="shared" si="40"/>
        <v>Lars Johnson 90</v>
      </c>
      <c r="O90" s="30" t="str">
        <f ca="1" t="shared" si="41"/>
        <v>Lars Johnson 90</v>
      </c>
      <c r="P90" s="30" t="str">
        <f ca="1" t="shared" si="42"/>
        <v>Sarah Anderson 90</v>
      </c>
      <c r="Q90" s="30" t="str">
        <f ca="1" t="shared" si="43"/>
        <v>5.Anslutningsavtal</v>
      </c>
      <c r="R90" s="45" t="str">
        <f ca="1" t="shared" si="44"/>
        <v/>
      </c>
      <c r="S90" s="45" t="str">
        <f ca="1" t="shared" si="45"/>
        <v/>
      </c>
      <c r="T90" s="45" t="str">
        <f ca="1" t="shared" si="46"/>
        <v/>
      </c>
      <c r="U90" s="16"/>
      <c r="V90" s="33"/>
      <c r="W90" s="49" t="str">
        <f ca="1" t="shared" si="47"/>
        <v/>
      </c>
      <c r="X90" s="50" t="str">
        <f ca="1" t="shared" si="48"/>
        <v/>
      </c>
      <c r="Y90" s="63" t="str">
        <f ca="1" t="shared" si="49"/>
        <v/>
      </c>
      <c r="Z90" s="63" t="str">
        <f ca="1" t="shared" si="50"/>
        <v/>
      </c>
      <c r="AA90" s="67"/>
      <c r="AB90" s="64" t="str">
        <f ca="1" t="shared" si="52"/>
        <v/>
      </c>
      <c r="AC90" s="73">
        <f ca="1">INDEX(Anslutningspunkt!$A$2:$A$108,RANDBETWEEN(2,108),1)</f>
        <v>77</v>
      </c>
      <c r="AD90" s="30"/>
      <c r="AE90" s="30" t="str">
        <f ca="1" t="shared" si="51"/>
        <v>Stamnät Regionnät</v>
      </c>
      <c r="AF90" s="79"/>
      <c r="AG90" s="122"/>
      <c r="AH90" s="123"/>
      <c r="AI90" s="123"/>
      <c r="AM90" s="7">
        <f ca="1">VLOOKUP(AC90,Anslutningspunkt!A:B,2,0)+RANDBETWEEN(-10000,10000)</f>
        <v>6183731.672</v>
      </c>
      <c r="AN90" s="7">
        <f ca="1">VLOOKUP(AC90,Anslutningspunkt!A:C,3,0)+RANDBETWEEN(-10000,10000)</f>
        <v>389797.438</v>
      </c>
      <c r="AP90" s="7" t="str">
        <f ca="1" t="shared" si="53"/>
        <v>Nyanslutning</v>
      </c>
      <c r="AQ90" s="7" t="str">
        <f ca="1" t="shared" si="54"/>
        <v>Produktion</v>
      </c>
      <c r="AX90" s="31">
        <f ca="1" t="shared" si="55"/>
        <v>44976.0132501626</v>
      </c>
      <c r="AZ90" s="31">
        <f ca="1">IF(SUM(IF({"4.Projekteringsavtal","5.Anslutningsavtal","6.Nätavtal"}=Q90,1,0))&gt;0,EDATE(AX90,RANDBETWEEN(0,6)),"")</f>
        <v>45157</v>
      </c>
      <c r="BB90" s="21">
        <f ca="1">IF(SUM(IF({"5.Anslutningsavtal","6.Nätavtal"}=Q90,1,0))&gt;0,EDATE(AZ90,RANDBETWEEN(0,3)),"")</f>
        <v>45188</v>
      </c>
      <c r="BD90" s="21" t="str">
        <f ca="1" t="shared" si="56"/>
        <v/>
      </c>
    </row>
    <row r="91" s="7" customFormat="1" ht="12.75" customHeight="1" spans="1:56">
      <c r="A91" s="33" t="s">
        <v>65</v>
      </c>
      <c r="B91" s="31">
        <f ca="1" t="shared" si="29"/>
        <v>44760</v>
      </c>
      <c r="C91" s="32">
        <f ca="1" t="shared" si="30"/>
        <v>45301</v>
      </c>
      <c r="D91" s="30" t="str">
        <f t="shared" si="31"/>
        <v>Project 491</v>
      </c>
      <c r="E91" s="30" t="str">
        <f t="shared" si="32"/>
        <v>Company AB 591</v>
      </c>
      <c r="F91" s="30" t="str">
        <f ca="1" t="shared" si="33"/>
        <v>Gävle/Sandviken</v>
      </c>
      <c r="G91" s="37">
        <f ca="1" t="shared" si="34"/>
        <v>32</v>
      </c>
      <c r="H91" s="38" t="str">
        <f ca="1" t="shared" si="35"/>
        <v>Nej</v>
      </c>
      <c r="I91" s="30" t="str">
        <f ca="1" t="shared" si="36"/>
        <v>Nyanslutning</v>
      </c>
      <c r="J91" s="30" t="str">
        <f ca="1" t="shared" si="37"/>
        <v>Produktion</v>
      </c>
      <c r="K91" s="41">
        <f ca="1" t="shared" si="38"/>
        <v>10</v>
      </c>
      <c r="L91" s="41">
        <f ca="1" t="shared" si="39"/>
        <v>3</v>
      </c>
      <c r="M91" s="44"/>
      <c r="N91" s="30" t="str">
        <f ca="1" t="shared" si="40"/>
        <v>Anders Erikson 91</v>
      </c>
      <c r="O91" s="30" t="str">
        <f ca="1" t="shared" si="41"/>
        <v>Erik Johanson 91</v>
      </c>
      <c r="P91" s="30" t="str">
        <f ca="1" t="shared" si="42"/>
        <v>Lars Johnson 91</v>
      </c>
      <c r="Q91" s="30" t="str">
        <f ca="1" t="shared" si="43"/>
        <v>5.Anslutningsavtal</v>
      </c>
      <c r="R91" s="45" t="str">
        <f ca="1" t="shared" si="44"/>
        <v>Ja</v>
      </c>
      <c r="S91" s="45" t="str">
        <f ca="1" t="shared" si="45"/>
        <v/>
      </c>
      <c r="T91" s="45" t="str">
        <f ca="1" t="shared" si="46"/>
        <v/>
      </c>
      <c r="U91" s="16"/>
      <c r="V91" s="33"/>
      <c r="W91" s="49" t="str">
        <f ca="1" t="shared" si="47"/>
        <v>Länk</v>
      </c>
      <c r="X91" s="50" t="str">
        <f ca="1" t="shared" si="48"/>
        <v>Nej</v>
      </c>
      <c r="Y91" s="63" t="str">
        <f ca="1" t="shared" si="49"/>
        <v/>
      </c>
      <c r="Z91" s="63" t="str">
        <f ca="1" t="shared" si="50"/>
        <v/>
      </c>
      <c r="AA91" s="33"/>
      <c r="AB91" s="64" t="str">
        <f ca="1" t="shared" si="52"/>
        <v/>
      </c>
      <c r="AC91" s="73">
        <f ca="1">INDEX(Anslutningspunkt!$A$2:$A$108,RANDBETWEEN(2,108),1)</f>
        <v>30</v>
      </c>
      <c r="AD91" s="30"/>
      <c r="AE91" s="30" t="str">
        <f ca="1" t="shared" si="51"/>
        <v/>
      </c>
      <c r="AF91" s="33"/>
      <c r="AG91" s="95"/>
      <c r="AH91" s="16"/>
      <c r="AI91" s="92"/>
      <c r="AM91" s="7">
        <f ca="1">VLOOKUP(AC91,Anslutningspunkt!A:B,2,0)+RANDBETWEEN(-10000,10000)</f>
        <v>6026468.672</v>
      </c>
      <c r="AN91" s="7">
        <f ca="1">VLOOKUP(AC91,Anslutningspunkt!A:C,3,0)+RANDBETWEEN(-10000,10000)</f>
        <v>433943.438</v>
      </c>
      <c r="AP91" s="7" t="str">
        <f ca="1" t="shared" si="53"/>
        <v>Nyanslutning</v>
      </c>
      <c r="AQ91" s="7" t="str">
        <f ca="1" t="shared" si="54"/>
        <v>Produktion</v>
      </c>
      <c r="AX91" s="31">
        <f ca="1" t="shared" si="55"/>
        <v>45236.2950762576</v>
      </c>
      <c r="AZ91" s="31">
        <f ca="1">IF(SUM(IF({"4.Projekteringsavtal","5.Anslutningsavtal","6.Nätavtal"}=Q91,1,0))&gt;0,EDATE(AX91,RANDBETWEEN(0,6)),"")</f>
        <v>45357</v>
      </c>
      <c r="BB91" s="21">
        <f ca="1">IF(SUM(IF({"5.Anslutningsavtal","6.Nätavtal"}=Q91,1,0))&gt;0,EDATE(AZ91,RANDBETWEEN(0,3)),"")</f>
        <v>45449</v>
      </c>
      <c r="BD91" s="21" t="str">
        <f ca="1" t="shared" si="56"/>
        <v/>
      </c>
    </row>
    <row r="92" s="7" customFormat="1" ht="12.75" customHeight="1" spans="1:56">
      <c r="A92" s="33" t="s">
        <v>65</v>
      </c>
      <c r="B92" s="31">
        <f ca="1" t="shared" si="29"/>
        <v>44126</v>
      </c>
      <c r="C92" s="32">
        <f ca="1" t="shared" si="30"/>
        <v>45391</v>
      </c>
      <c r="D92" s="30" t="str">
        <f t="shared" si="31"/>
        <v>Project 492</v>
      </c>
      <c r="E92" s="30" t="str">
        <f t="shared" si="32"/>
        <v>Company AB 592</v>
      </c>
      <c r="F92" s="30" t="str">
        <f ca="1" t="shared" si="33"/>
        <v>Kungsör</v>
      </c>
      <c r="G92" s="37">
        <f ca="1" t="shared" si="34"/>
        <v>33</v>
      </c>
      <c r="H92" s="38" t="str">
        <f ca="1" t="shared" si="35"/>
        <v/>
      </c>
      <c r="I92" s="30" t="str">
        <f ca="1" t="shared" si="36"/>
        <v>Nyanslutning</v>
      </c>
      <c r="J92" s="30" t="str">
        <f ca="1" t="shared" si="37"/>
        <v>Konsumtion</v>
      </c>
      <c r="K92" s="41">
        <f ca="1" t="shared" si="38"/>
        <v>290</v>
      </c>
      <c r="L92" s="41">
        <f ca="1" t="shared" si="39"/>
        <v>29</v>
      </c>
      <c r="M92" s="44"/>
      <c r="N92" s="30" t="str">
        <f ca="1" t="shared" si="40"/>
        <v>Sarah Anderson 92</v>
      </c>
      <c r="O92" s="30" t="str">
        <f ca="1" t="shared" si="41"/>
        <v>Sarah Anderson 92</v>
      </c>
      <c r="P92" s="30" t="str">
        <f ca="1" t="shared" si="42"/>
        <v>Erik Johanson 92</v>
      </c>
      <c r="Q92" s="30" t="str">
        <f ca="1" t="shared" si="43"/>
        <v>4.Projekteringsavtal</v>
      </c>
      <c r="R92" s="45" t="str">
        <f ca="1" t="shared" si="44"/>
        <v/>
      </c>
      <c r="S92" s="45" t="str">
        <f ca="1" t="shared" si="45"/>
        <v/>
      </c>
      <c r="T92" s="45" t="str">
        <f ca="1" t="shared" si="46"/>
        <v/>
      </c>
      <c r="U92" s="16"/>
      <c r="V92" s="33"/>
      <c r="W92" s="49" t="str">
        <f ca="1" t="shared" si="47"/>
        <v/>
      </c>
      <c r="X92" s="50" t="str">
        <f ca="1" t="shared" si="48"/>
        <v>Nej</v>
      </c>
      <c r="Y92" s="63" t="str">
        <f ca="1" t="shared" si="49"/>
        <v/>
      </c>
      <c r="Z92" s="63" t="str">
        <f ca="1" t="shared" si="50"/>
        <v/>
      </c>
      <c r="AA92" s="67"/>
      <c r="AB92" s="64" t="str">
        <f ca="1" t="shared" si="52"/>
        <v/>
      </c>
      <c r="AC92" s="73">
        <f ca="1">INDEX(Anslutningspunkt!$A$2:$A$108,RANDBETWEEN(2,108),1)</f>
        <v>28</v>
      </c>
      <c r="AD92" s="30"/>
      <c r="AE92" s="30" t="str">
        <f ca="1" t="shared" si="51"/>
        <v>Stamnät</v>
      </c>
      <c r="AF92" s="75"/>
      <c r="AG92" s="93"/>
      <c r="AH92" s="33"/>
      <c r="AI92" s="92"/>
      <c r="AM92" s="7">
        <f ca="1">VLOOKUP(AC92,Anslutningspunkt!A:B,2,0)+RANDBETWEEN(-10000,10000)</f>
        <v>6047295.672</v>
      </c>
      <c r="AN92" s="7">
        <f ca="1">VLOOKUP(AC92,Anslutningspunkt!A:C,3,0)+RANDBETWEEN(-10000,10000)</f>
        <v>347081.438</v>
      </c>
      <c r="AP92" s="7" t="str">
        <f ca="1" t="shared" si="53"/>
        <v>Nyanslutning</v>
      </c>
      <c r="AQ92" s="7" t="str">
        <f ca="1" t="shared" si="54"/>
        <v>Konsumtion</v>
      </c>
      <c r="AX92" s="31">
        <f ca="1" t="shared" si="55"/>
        <v>44730.2825078878</v>
      </c>
      <c r="AZ92" s="31">
        <f ca="1">IF(SUM(IF({"4.Projekteringsavtal","5.Anslutningsavtal","6.Nätavtal"}=Q92,1,0))&gt;0,EDATE(AX92,RANDBETWEEN(0,6)),"")</f>
        <v>44730</v>
      </c>
      <c r="BB92" s="21" t="str">
        <f ca="1">IF(SUM(IF({"5.Anslutningsavtal","6.Nätavtal"}=Q92,1,0))&gt;0,EDATE(AZ92,RANDBETWEEN(0,3)),"")</f>
        <v/>
      </c>
      <c r="BD92" s="21" t="str">
        <f ca="1" t="shared" si="56"/>
        <v/>
      </c>
    </row>
    <row r="93" s="7" customFormat="1" ht="12.75" customHeight="1" spans="1:56">
      <c r="A93" s="33" t="s">
        <v>65</v>
      </c>
      <c r="B93" s="31">
        <f ca="1" t="shared" si="29"/>
        <v>44337</v>
      </c>
      <c r="C93" s="32">
        <f ca="1" t="shared" si="30"/>
        <v>45525</v>
      </c>
      <c r="D93" s="30" t="str">
        <f t="shared" si="31"/>
        <v>Project 493</v>
      </c>
      <c r="E93" s="30" t="str">
        <f t="shared" si="32"/>
        <v>Company AB 593</v>
      </c>
      <c r="F93" s="30" t="str">
        <f ca="1" t="shared" si="33"/>
        <v>Upplands Vsäby</v>
      </c>
      <c r="G93" s="37">
        <f ca="1" t="shared" si="34"/>
        <v>38</v>
      </c>
      <c r="H93" s="38" t="str">
        <f ca="1" t="shared" si="35"/>
        <v/>
      </c>
      <c r="I93" s="30" t="str">
        <f ca="1" t="shared" si="36"/>
        <v>Nyanslutning</v>
      </c>
      <c r="J93" s="30" t="str">
        <f ca="1" t="shared" si="37"/>
        <v>Konsumtion</v>
      </c>
      <c r="K93" s="41">
        <f ca="1" t="shared" si="38"/>
        <v>50</v>
      </c>
      <c r="L93" s="41">
        <f ca="1" t="shared" si="39"/>
        <v>46</v>
      </c>
      <c r="M93" s="44"/>
      <c r="N93" s="30" t="str">
        <f ca="1" t="shared" si="40"/>
        <v>Erik Johanson 93</v>
      </c>
      <c r="O93" s="30" t="str">
        <f ca="1" t="shared" si="41"/>
        <v>Lars Johnson 93</v>
      </c>
      <c r="P93" s="30" t="str">
        <f ca="1" t="shared" si="42"/>
        <v>Anders Erikson 93</v>
      </c>
      <c r="Q93" s="30" t="str">
        <f ca="1" t="shared" si="43"/>
        <v>4.Projekteringsavtal</v>
      </c>
      <c r="R93" s="45" t="str">
        <f ca="1" t="shared" si="44"/>
        <v>Ja</v>
      </c>
      <c r="S93" s="45" t="str">
        <f ca="1" t="shared" si="45"/>
        <v/>
      </c>
      <c r="T93" s="45" t="str">
        <f ca="1" t="shared" si="46"/>
        <v/>
      </c>
      <c r="U93" s="16"/>
      <c r="V93" s="33"/>
      <c r="W93" s="49" t="str">
        <f ca="1" t="shared" si="47"/>
        <v>Ansluts till LN 20 kV</v>
      </c>
      <c r="X93" s="50" t="str">
        <f ca="1" t="shared" si="48"/>
        <v>Ja</v>
      </c>
      <c r="Y93" s="63">
        <f ca="1" t="shared" si="49"/>
        <v>45574</v>
      </c>
      <c r="Z93" s="63">
        <f ca="1" t="shared" si="50"/>
        <v>45563</v>
      </c>
      <c r="AA93" s="33"/>
      <c r="AB93" s="64" t="str">
        <f ca="1" t="shared" si="52"/>
        <v/>
      </c>
      <c r="AC93" s="73">
        <f ca="1">INDEX(Anslutningspunkt!$A$2:$A$108,RANDBETWEEN(2,108),1)</f>
        <v>25</v>
      </c>
      <c r="AD93" s="30"/>
      <c r="AE93" s="30" t="str">
        <f ca="1" t="shared" si="51"/>
        <v/>
      </c>
      <c r="AF93" s="33"/>
      <c r="AG93" s="95"/>
      <c r="AH93" s="33"/>
      <c r="AI93" s="63"/>
      <c r="AM93" s="7">
        <f ca="1">VLOOKUP(AC93,Anslutningspunkt!A:B,2,0)+RANDBETWEEN(-10000,10000)</f>
        <v>6195311.672</v>
      </c>
      <c r="AN93" s="7">
        <f ca="1">VLOOKUP(AC93,Anslutningspunkt!A:C,3,0)+RANDBETWEEN(-10000,10000)</f>
        <v>354354.438</v>
      </c>
      <c r="AP93" s="7" t="str">
        <f ca="1" t="shared" si="53"/>
        <v>Nyanslutning</v>
      </c>
      <c r="AQ93" s="7" t="str">
        <f ca="1" t="shared" si="54"/>
        <v>Konsumtion</v>
      </c>
      <c r="AX93" s="31">
        <f ca="1" t="shared" si="55"/>
        <v>45460.3664602461</v>
      </c>
      <c r="AZ93" s="31">
        <f ca="1">IF(SUM(IF({"4.Projekteringsavtal","5.Anslutningsavtal","6.Nätavtal"}=Q93,1,0))&gt;0,EDATE(AX93,RANDBETWEEN(0,6)),"")</f>
        <v>45613</v>
      </c>
      <c r="BB93" s="21" t="str">
        <f ca="1">IF(SUM(IF({"5.Anslutningsavtal","6.Nätavtal"}=Q93,1,0))&gt;0,EDATE(AZ93,RANDBETWEEN(0,3)),"")</f>
        <v/>
      </c>
      <c r="BD93" s="21" t="str">
        <f ca="1" t="shared" si="56"/>
        <v/>
      </c>
    </row>
    <row r="94" s="7" customFormat="1" ht="12.75" customHeight="1" spans="1:56">
      <c r="A94" s="33" t="s">
        <v>65</v>
      </c>
      <c r="B94" s="31">
        <f ca="1" t="shared" si="29"/>
        <v>44828</v>
      </c>
      <c r="C94" s="32">
        <f ca="1" t="shared" si="30"/>
        <v>45069</v>
      </c>
      <c r="D94" s="30" t="str">
        <f t="shared" si="31"/>
        <v>Project 494</v>
      </c>
      <c r="E94" s="30" t="str">
        <f t="shared" si="32"/>
        <v>Company AB 594</v>
      </c>
      <c r="F94" s="30" t="str">
        <f ca="1" t="shared" si="33"/>
        <v>Långshyttan</v>
      </c>
      <c r="G94" s="37">
        <f ca="1" t="shared" si="34"/>
        <v>32</v>
      </c>
      <c r="H94" s="38" t="str">
        <f ca="1" t="shared" si="35"/>
        <v>Nej</v>
      </c>
      <c r="I94" s="30" t="str">
        <f ca="1" t="shared" si="36"/>
        <v>Nyanslutning</v>
      </c>
      <c r="J94" s="30" t="str">
        <f ca="1" t="shared" si="37"/>
        <v>Produktion</v>
      </c>
      <c r="K94" s="41">
        <f ca="1" t="shared" si="38"/>
        <v>250</v>
      </c>
      <c r="L94" s="41">
        <f ca="1" t="shared" si="39"/>
        <v>90</v>
      </c>
      <c r="M94" s="14"/>
      <c r="N94" s="30" t="str">
        <f ca="1" t="shared" si="40"/>
        <v>Anders Erikson 94</v>
      </c>
      <c r="O94" s="30" t="str">
        <f ca="1" t="shared" si="41"/>
        <v>Anders Erikson 94</v>
      </c>
      <c r="P94" s="30" t="str">
        <f ca="1" t="shared" si="42"/>
        <v>Anders Erikson 94</v>
      </c>
      <c r="Q94" s="30" t="str">
        <f ca="1" t="shared" si="43"/>
        <v>1.Anslutningsmöjlighet</v>
      </c>
      <c r="R94" s="45" t="str">
        <f ca="1" t="shared" si="44"/>
        <v>?</v>
      </c>
      <c r="S94" s="45" t="str">
        <f ca="1" t="shared" si="45"/>
        <v/>
      </c>
      <c r="T94" s="45" t="str">
        <f ca="1" t="shared" si="46"/>
        <v>x</v>
      </c>
      <c r="U94" s="16"/>
      <c r="V94" s="33"/>
      <c r="W94" s="49" t="str">
        <f ca="1" t="shared" si="47"/>
        <v/>
      </c>
      <c r="X94" s="50" t="str">
        <f ca="1" t="shared" si="48"/>
        <v>Ja</v>
      </c>
      <c r="Y94" s="63">
        <f ca="1" t="shared" si="49"/>
        <v>45399</v>
      </c>
      <c r="Z94" s="63">
        <f ca="1" t="shared" si="50"/>
        <v>45167</v>
      </c>
      <c r="AA94" s="67"/>
      <c r="AB94" s="64">
        <f ca="1" t="shared" si="52"/>
        <v>44952.470558503</v>
      </c>
      <c r="AC94" s="73">
        <f ca="1">INDEX(Anslutningspunkt!$A$2:$A$108,RANDBETWEEN(2,108),1)</f>
        <v>81</v>
      </c>
      <c r="AD94" s="30"/>
      <c r="AE94" s="30" t="str">
        <f ca="1" t="shared" si="51"/>
        <v>Stamnät Regionnät</v>
      </c>
      <c r="AF94" s="79"/>
      <c r="AG94" s="101"/>
      <c r="AH94" s="123"/>
      <c r="AI94" s="103"/>
      <c r="AM94" s="7">
        <f ca="1">VLOOKUP(AC94,Anslutningspunkt!A:B,2,0)+RANDBETWEEN(-10000,10000)</f>
        <v>6162115.672</v>
      </c>
      <c r="AN94" s="7">
        <f ca="1">VLOOKUP(AC94,Anslutningspunkt!A:C,3,0)+RANDBETWEEN(-10000,10000)</f>
        <v>456912.438</v>
      </c>
      <c r="AP94" s="7" t="str">
        <f ca="1" t="shared" si="53"/>
        <v>Nyanslutning</v>
      </c>
      <c r="AQ94" s="7" t="str">
        <f ca="1" t="shared" si="54"/>
        <v>Produktion</v>
      </c>
      <c r="AX94" s="31" t="str">
        <f ca="1" t="shared" si="55"/>
        <v/>
      </c>
      <c r="AZ94" s="31" t="str">
        <f ca="1">IF(SUM(IF({"4.Projekteringsavtal","5.Anslutningsavtal","6.Nätavtal"}=Q94,1,0))&gt;0,EDATE(AX94,RANDBETWEEN(0,6)),"")</f>
        <v/>
      </c>
      <c r="BB94" s="21" t="str">
        <f ca="1">IF(SUM(IF({"5.Anslutningsavtal","6.Nätavtal"}=Q94,1,0))&gt;0,EDATE(AZ94,RANDBETWEEN(0,3)),"")</f>
        <v/>
      </c>
      <c r="BD94" s="21" t="str">
        <f ca="1" t="shared" si="56"/>
        <v/>
      </c>
    </row>
    <row r="95" s="7" customFormat="1" ht="12.75" customHeight="1" spans="1:56">
      <c r="A95" s="33" t="s">
        <v>65</v>
      </c>
      <c r="B95" s="31">
        <f ca="1" t="shared" si="29"/>
        <v>44620</v>
      </c>
      <c r="C95" s="32">
        <f ca="1" t="shared" si="30"/>
        <v>44737</v>
      </c>
      <c r="D95" s="30" t="str">
        <f t="shared" si="31"/>
        <v>Project 495</v>
      </c>
      <c r="E95" s="30" t="str">
        <f t="shared" si="32"/>
        <v>Company AB 595</v>
      </c>
      <c r="F95" s="30" t="str">
        <f ca="1" t="shared" si="33"/>
        <v>Tierp</v>
      </c>
      <c r="G95" s="37">
        <f ca="1" t="shared" si="34"/>
        <v>35</v>
      </c>
      <c r="H95" s="38" t="str">
        <f ca="1" t="shared" si="35"/>
        <v/>
      </c>
      <c r="I95" s="30" t="str">
        <f ca="1" t="shared" si="36"/>
        <v>Utökning</v>
      </c>
      <c r="J95" s="30" t="str">
        <f ca="1" t="shared" si="37"/>
        <v>Produktion</v>
      </c>
      <c r="K95" s="41">
        <f ca="1" t="shared" si="38"/>
        <v>440</v>
      </c>
      <c r="L95" s="41">
        <f ca="1" t="shared" si="39"/>
        <v>240</v>
      </c>
      <c r="M95" s="44"/>
      <c r="N95" s="30" t="str">
        <f ca="1" t="shared" si="40"/>
        <v>Lars Johnson 95</v>
      </c>
      <c r="O95" s="30" t="str">
        <f ca="1" t="shared" si="41"/>
        <v>Anders Erikson 95</v>
      </c>
      <c r="P95" s="30" t="str">
        <f ca="1" t="shared" si="42"/>
        <v>Erik Johanson 95</v>
      </c>
      <c r="Q95" s="30" t="str">
        <f ca="1" t="shared" si="43"/>
        <v>5.Anslutningsavtal</v>
      </c>
      <c r="R95" s="45" t="str">
        <f ca="1" t="shared" si="44"/>
        <v>?</v>
      </c>
      <c r="S95" s="45" t="str">
        <f ca="1" t="shared" si="45"/>
        <v/>
      </c>
      <c r="T95" s="45" t="str">
        <f ca="1" t="shared" si="46"/>
        <v/>
      </c>
      <c r="U95" s="16"/>
      <c r="V95" s="33"/>
      <c r="W95" s="49" t="str">
        <f ca="1" t="shared" si="47"/>
        <v>Länk</v>
      </c>
      <c r="X95" s="50" t="str">
        <f ca="1" t="shared" si="48"/>
        <v>Ja</v>
      </c>
      <c r="Y95" s="63">
        <f ca="1" t="shared" si="49"/>
        <v>45573</v>
      </c>
      <c r="Z95" s="63">
        <f ca="1" t="shared" si="50"/>
        <v>45239</v>
      </c>
      <c r="AA95" s="67"/>
      <c r="AB95" s="64" t="str">
        <f ca="1" t="shared" si="52"/>
        <v/>
      </c>
      <c r="AC95" s="73">
        <f ca="1">INDEX(Anslutningspunkt!$A$2:$A$108,RANDBETWEEN(2,108),1)</f>
        <v>53</v>
      </c>
      <c r="AD95" s="30"/>
      <c r="AE95" s="30" t="str">
        <f ca="1" t="shared" si="51"/>
        <v>Regionnät</v>
      </c>
      <c r="AF95" s="75"/>
      <c r="AG95" s="93"/>
      <c r="AH95" s="33"/>
      <c r="AI95" s="92"/>
      <c r="AM95" s="7">
        <f ca="1">VLOOKUP(AC95,Anslutningspunkt!A:B,2,0)+RANDBETWEEN(-10000,10000)</f>
        <v>6185383.672</v>
      </c>
      <c r="AN95" s="7">
        <f ca="1">VLOOKUP(AC95,Anslutningspunkt!A:C,3,0)+RANDBETWEEN(-10000,10000)</f>
        <v>398500.438</v>
      </c>
      <c r="AP95" s="7" t="str">
        <f ca="1" t="shared" si="53"/>
        <v>Utökning</v>
      </c>
      <c r="AQ95" s="7" t="str">
        <f ca="1" t="shared" si="54"/>
        <v>Produktion</v>
      </c>
      <c r="AX95" s="31">
        <f ca="1" t="shared" si="55"/>
        <v>44736.8269141315</v>
      </c>
      <c r="AZ95" s="31">
        <f ca="1">IF(SUM(IF({"4.Projekteringsavtal","5.Anslutningsavtal","6.Nätavtal"}=Q95,1,0))&gt;0,EDATE(AX95,RANDBETWEEN(0,6)),"")</f>
        <v>44797</v>
      </c>
      <c r="BB95" s="21">
        <f ca="1">IF(SUM(IF({"5.Anslutningsavtal","6.Nätavtal"}=Q95,1,0))&gt;0,EDATE(AZ95,RANDBETWEEN(0,3)),"")</f>
        <v>44797</v>
      </c>
      <c r="BD95" s="21" t="str">
        <f ca="1" t="shared" si="56"/>
        <v/>
      </c>
    </row>
    <row r="96" s="7" customFormat="1" ht="12.75" customHeight="1" spans="1:56">
      <c r="A96" s="33" t="s">
        <v>65</v>
      </c>
      <c r="B96" s="31">
        <f ca="1" t="shared" si="29"/>
        <v>44707</v>
      </c>
      <c r="C96" s="32">
        <f ca="1" t="shared" si="30"/>
        <v>44959</v>
      </c>
      <c r="D96" s="30" t="str">
        <f t="shared" si="31"/>
        <v>Project 496</v>
      </c>
      <c r="E96" s="30" t="str">
        <f t="shared" si="32"/>
        <v>Company AB 596</v>
      </c>
      <c r="F96" s="30" t="str">
        <f ca="1" t="shared" si="33"/>
        <v>Kungsör</v>
      </c>
      <c r="G96" s="37">
        <f ca="1" t="shared" si="34"/>
        <v>35</v>
      </c>
      <c r="H96" s="38" t="str">
        <f ca="1" t="shared" si="35"/>
        <v>Nej</v>
      </c>
      <c r="I96" s="30" t="str">
        <f ca="1" t="shared" si="36"/>
        <v>Utökning</v>
      </c>
      <c r="J96" s="30" t="str">
        <f ca="1" t="shared" si="37"/>
        <v>Konsumtion</v>
      </c>
      <c r="K96" s="41">
        <f ca="1" t="shared" si="38"/>
        <v>410</v>
      </c>
      <c r="L96" s="41">
        <f ca="1" t="shared" si="39"/>
        <v>201</v>
      </c>
      <c r="M96" s="14"/>
      <c r="N96" s="30" t="str">
        <f ca="1" t="shared" si="40"/>
        <v>Sarah Anderson 96</v>
      </c>
      <c r="O96" s="30" t="str">
        <f ca="1" t="shared" si="41"/>
        <v>Lars Johnson 96</v>
      </c>
      <c r="P96" s="30" t="str">
        <f ca="1" t="shared" si="42"/>
        <v>Erik Johanson 96</v>
      </c>
      <c r="Q96" s="30" t="str">
        <f ca="1" t="shared" si="43"/>
        <v>1.Anslutningsmöjlighet</v>
      </c>
      <c r="R96" s="45" t="str">
        <f ca="1" t="shared" si="44"/>
        <v/>
      </c>
      <c r="S96" s="45" t="str">
        <f ca="1" t="shared" si="45"/>
        <v>x</v>
      </c>
      <c r="T96" s="45" t="str">
        <f ca="1" t="shared" si="46"/>
        <v/>
      </c>
      <c r="U96" s="16"/>
      <c r="V96" s="33"/>
      <c r="W96" s="49" t="str">
        <f ca="1" t="shared" si="47"/>
        <v/>
      </c>
      <c r="X96" s="50" t="str">
        <f ca="1" t="shared" si="48"/>
        <v>Ja</v>
      </c>
      <c r="Y96" s="63">
        <f ca="1" t="shared" si="49"/>
        <v>45536</v>
      </c>
      <c r="Z96" s="63">
        <f ca="1" t="shared" si="50"/>
        <v>45118</v>
      </c>
      <c r="AA96" s="67"/>
      <c r="AB96" s="64">
        <f ca="1" t="shared" si="52"/>
        <v>44847.3399870168</v>
      </c>
      <c r="AC96" s="73">
        <f ca="1">INDEX(Anslutningspunkt!$A$2:$A$108,RANDBETWEEN(2,108),1)</f>
        <v>26</v>
      </c>
      <c r="AD96" s="30"/>
      <c r="AE96" s="30" t="str">
        <f ca="1" t="shared" si="51"/>
        <v>Stamnät Regionnät</v>
      </c>
      <c r="AF96" s="79"/>
      <c r="AG96" s="122"/>
      <c r="AH96" s="123"/>
      <c r="AI96" s="123"/>
      <c r="AM96" s="7">
        <f ca="1">VLOOKUP(AC96,Anslutningspunkt!A:B,2,0)+RANDBETWEEN(-10000,10000)</f>
        <v>6127808.672</v>
      </c>
      <c r="AN96" s="7">
        <f ca="1">VLOOKUP(AC96,Anslutningspunkt!A:C,3,0)+RANDBETWEEN(-10000,10000)</f>
        <v>394786.438</v>
      </c>
      <c r="AP96" s="7" t="str">
        <f ca="1" t="shared" si="53"/>
        <v>Utökning</v>
      </c>
      <c r="AQ96" s="7" t="str">
        <f ca="1" t="shared" si="54"/>
        <v>Konsumtion</v>
      </c>
      <c r="AX96" s="31" t="str">
        <f ca="1" t="shared" si="55"/>
        <v/>
      </c>
      <c r="AZ96" s="31" t="str">
        <f ca="1">IF(SUM(IF({"4.Projekteringsavtal","5.Anslutningsavtal","6.Nätavtal"}=Q96,1,0))&gt;0,EDATE(AX96,RANDBETWEEN(0,6)),"")</f>
        <v/>
      </c>
      <c r="BB96" s="21" t="str">
        <f ca="1">IF(SUM(IF({"5.Anslutningsavtal","6.Nätavtal"}=Q96,1,0))&gt;0,EDATE(AZ96,RANDBETWEEN(0,3)),"")</f>
        <v/>
      </c>
      <c r="BD96" s="21" t="str">
        <f ca="1" t="shared" si="56"/>
        <v/>
      </c>
    </row>
    <row r="97" s="7" customFormat="1" ht="12.75" customHeight="1" spans="1:56">
      <c r="A97" s="33" t="s">
        <v>65</v>
      </c>
      <c r="B97" s="31">
        <f ca="1" t="shared" si="29"/>
        <v>44097</v>
      </c>
      <c r="C97" s="32">
        <f ca="1" t="shared" si="30"/>
        <v>44555</v>
      </c>
      <c r="D97" s="30" t="str">
        <f t="shared" si="31"/>
        <v>Project 497</v>
      </c>
      <c r="E97" s="30" t="str">
        <f t="shared" si="32"/>
        <v>Company AB 597</v>
      </c>
      <c r="F97" s="30" t="str">
        <f ca="1" t="shared" si="33"/>
        <v>Östhammar</v>
      </c>
      <c r="G97" s="37">
        <f ca="1" t="shared" si="34"/>
        <v>30</v>
      </c>
      <c r="H97" s="38" t="str">
        <f ca="1" t="shared" si="35"/>
        <v/>
      </c>
      <c r="I97" s="30" t="str">
        <f ca="1" t="shared" si="36"/>
        <v>Utökning</v>
      </c>
      <c r="J97" s="30" t="str">
        <f ca="1" t="shared" si="37"/>
        <v>Konsumtion</v>
      </c>
      <c r="K97" s="41">
        <f ca="1" t="shared" si="38"/>
        <v>90</v>
      </c>
      <c r="L97" s="41">
        <f ca="1" t="shared" si="39"/>
        <v>58</v>
      </c>
      <c r="M97" s="44"/>
      <c r="N97" s="30" t="str">
        <f ca="1" t="shared" si="40"/>
        <v>Erik Johanson 97</v>
      </c>
      <c r="O97" s="30" t="str">
        <f ca="1" t="shared" si="41"/>
        <v>Erik Johanson 97</v>
      </c>
      <c r="P97" s="30" t="str">
        <f ca="1" t="shared" si="42"/>
        <v>Erik Johanson 97</v>
      </c>
      <c r="Q97" s="30" t="str">
        <f ca="1" t="shared" si="43"/>
        <v>6.Nätavtal</v>
      </c>
      <c r="R97" s="45" t="str">
        <f ca="1" t="shared" si="44"/>
        <v>Ja</v>
      </c>
      <c r="S97" s="45" t="str">
        <f ca="1" t="shared" si="45"/>
        <v/>
      </c>
      <c r="T97" s="45" t="str">
        <f ca="1" t="shared" si="46"/>
        <v/>
      </c>
      <c r="U97" s="16"/>
      <c r="V97" s="33"/>
      <c r="W97" s="49" t="str">
        <f ca="1" t="shared" si="47"/>
        <v/>
      </c>
      <c r="X97" s="50" t="str">
        <f ca="1" t="shared" si="48"/>
        <v>Ja</v>
      </c>
      <c r="Y97" s="63">
        <f ca="1" t="shared" si="49"/>
        <v>45302</v>
      </c>
      <c r="Z97" s="63">
        <f ca="1" t="shared" si="50"/>
        <v>45137</v>
      </c>
      <c r="AA97" s="65"/>
      <c r="AB97" s="64" t="str">
        <f ca="1" t="shared" si="52"/>
        <v/>
      </c>
      <c r="AC97" s="73">
        <f ca="1">INDEX(Anslutningspunkt!$A$2:$A$108,RANDBETWEEN(2,108),1)</f>
        <v>70</v>
      </c>
      <c r="AD97" s="30"/>
      <c r="AE97" s="30" t="str">
        <f ca="1" t="shared" si="51"/>
        <v>Stamnät Regionnät</v>
      </c>
      <c r="AF97" s="75"/>
      <c r="AG97" s="93"/>
      <c r="AH97" s="33"/>
      <c r="AI97" s="92"/>
      <c r="AM97" s="7">
        <f ca="1">VLOOKUP(AC97,Anslutningspunkt!A:B,2,0)+RANDBETWEEN(-10000,10000)</f>
        <v>6010195.672</v>
      </c>
      <c r="AN97" s="7">
        <f ca="1">VLOOKUP(AC97,Anslutningspunkt!A:C,3,0)+RANDBETWEEN(-10000,10000)</f>
        <v>323705.438</v>
      </c>
      <c r="AP97" s="7" t="str">
        <f ca="1" t="shared" si="53"/>
        <v>Utökning</v>
      </c>
      <c r="AQ97" s="7" t="str">
        <f ca="1" t="shared" si="54"/>
        <v>Konsumtion</v>
      </c>
      <c r="AX97" s="31">
        <f ca="1" t="shared" si="55"/>
        <v>44327.4274403028</v>
      </c>
      <c r="AZ97" s="31">
        <f ca="1">IF(SUM(IF({"4.Projekteringsavtal","5.Anslutningsavtal","6.Nätavtal"}=Q97,1,0))&gt;0,EDATE(AX97,RANDBETWEEN(0,6)),"")</f>
        <v>44358</v>
      </c>
      <c r="BB97" s="21">
        <f ca="1">IF(SUM(IF({"5.Anslutningsavtal","6.Nätavtal"}=Q97,1,0))&gt;0,EDATE(AZ97,RANDBETWEEN(0,3)),"")</f>
        <v>44358</v>
      </c>
      <c r="BD97" s="21">
        <f ca="1" t="shared" si="56"/>
        <v>44388</v>
      </c>
    </row>
    <row r="98" s="7" customFormat="1" ht="12.75" customHeight="1" spans="1:56">
      <c r="A98" s="33" t="s">
        <v>65</v>
      </c>
      <c r="B98" s="31">
        <f ca="1" t="shared" si="29"/>
        <v>43888</v>
      </c>
      <c r="C98" s="32">
        <f ca="1" t="shared" si="30"/>
        <v>45303</v>
      </c>
      <c r="D98" s="30" t="str">
        <f t="shared" si="31"/>
        <v>Project 498</v>
      </c>
      <c r="E98" s="30" t="str">
        <f t="shared" si="32"/>
        <v>Company AB 598</v>
      </c>
      <c r="F98" s="30" t="str">
        <f ca="1" t="shared" si="33"/>
        <v>Ludvika</v>
      </c>
      <c r="G98" s="37">
        <f ca="1" t="shared" si="34"/>
        <v>33</v>
      </c>
      <c r="H98" s="38" t="str">
        <f ca="1" t="shared" si="35"/>
        <v>Ja</v>
      </c>
      <c r="I98" s="30" t="str">
        <f ca="1" t="shared" si="36"/>
        <v>Nyanslutning</v>
      </c>
      <c r="J98" s="30" t="str">
        <f ca="1" t="shared" si="37"/>
        <v>Konsumtion</v>
      </c>
      <c r="K98" s="41">
        <f ca="1" t="shared" si="38"/>
        <v>280</v>
      </c>
      <c r="L98" s="41">
        <f ca="1" t="shared" si="39"/>
        <v>213</v>
      </c>
      <c r="M98" s="44"/>
      <c r="N98" s="30" t="str">
        <f ca="1" t="shared" si="40"/>
        <v>Anders Erikson 98</v>
      </c>
      <c r="O98" s="30" t="str">
        <f ca="1" t="shared" si="41"/>
        <v>Lars Johnson 98</v>
      </c>
      <c r="P98" s="30" t="str">
        <f ca="1" t="shared" si="42"/>
        <v>Lars Johnson 98</v>
      </c>
      <c r="Q98" s="30" t="str">
        <f ca="1" t="shared" si="43"/>
        <v>4.Projekteringsavtal</v>
      </c>
      <c r="R98" s="45" t="str">
        <f ca="1" t="shared" si="44"/>
        <v>nej</v>
      </c>
      <c r="S98" s="45" t="str">
        <f ca="1" t="shared" si="45"/>
        <v/>
      </c>
      <c r="T98" s="45" t="str">
        <f ca="1" t="shared" si="46"/>
        <v/>
      </c>
      <c r="U98" s="16"/>
      <c r="V98" s="33"/>
      <c r="W98" s="49" t="str">
        <f ca="1" t="shared" si="47"/>
        <v/>
      </c>
      <c r="X98" s="50" t="str">
        <f ca="1" t="shared" si="48"/>
        <v>Ja</v>
      </c>
      <c r="Y98" s="63">
        <f ca="1" t="shared" si="49"/>
        <v>45566</v>
      </c>
      <c r="Z98" s="63">
        <f ca="1" t="shared" si="50"/>
        <v>45564</v>
      </c>
      <c r="AA98" s="65"/>
      <c r="AB98" s="64" t="str">
        <f ca="1" t="shared" si="52"/>
        <v/>
      </c>
      <c r="AC98" s="73">
        <f ca="1">INDEX(Anslutningspunkt!$A$2:$A$108,RANDBETWEEN(2,108),1)</f>
        <v>8</v>
      </c>
      <c r="AD98" s="30"/>
      <c r="AE98" s="30" t="str">
        <f ca="1" t="shared" si="51"/>
        <v>Stamnät Regionnät</v>
      </c>
      <c r="AF98" s="75"/>
      <c r="AG98" s="93"/>
      <c r="AH98" s="33"/>
      <c r="AI98" s="92"/>
      <c r="AM98" s="7">
        <f ca="1">VLOOKUP(AC98,Anslutningspunkt!A:B,2,0)+RANDBETWEEN(-10000,10000)</f>
        <v>6045104.672</v>
      </c>
      <c r="AN98" s="7">
        <f ca="1">VLOOKUP(AC98,Anslutningspunkt!A:C,3,0)+RANDBETWEEN(-10000,10000)</f>
        <v>379713.438</v>
      </c>
      <c r="AP98" s="7" t="str">
        <f ca="1" t="shared" si="53"/>
        <v>Nyanslutning</v>
      </c>
      <c r="AQ98" s="7" t="str">
        <f ca="1" t="shared" si="54"/>
        <v>Konsumtion</v>
      </c>
      <c r="AX98" s="31">
        <f ca="1" t="shared" si="55"/>
        <v>45052.2869970874</v>
      </c>
      <c r="AZ98" s="31">
        <f ca="1">IF(SUM(IF({"4.Projekteringsavtal","5.Anslutningsavtal","6.Nätavtal"}=Q98,1,0))&gt;0,EDATE(AX98,RANDBETWEEN(0,6)),"")</f>
        <v>45175</v>
      </c>
      <c r="BB98" s="21" t="str">
        <f ca="1">IF(SUM(IF({"5.Anslutningsavtal","6.Nätavtal"}=Q98,1,0))&gt;0,EDATE(AZ98,RANDBETWEEN(0,3)),"")</f>
        <v/>
      </c>
      <c r="BD98" s="21" t="str">
        <f ca="1" t="shared" si="56"/>
        <v/>
      </c>
    </row>
    <row r="99" s="7" customFormat="1" ht="12.75" customHeight="1" spans="1:56">
      <c r="A99" s="33" t="s">
        <v>65</v>
      </c>
      <c r="B99" s="31">
        <f ca="1" t="shared" si="29"/>
        <v>44675</v>
      </c>
      <c r="C99" s="32">
        <f ca="1" t="shared" si="30"/>
        <v>45444</v>
      </c>
      <c r="D99" s="30" t="str">
        <f t="shared" si="31"/>
        <v>Project 499</v>
      </c>
      <c r="E99" s="30" t="str">
        <f t="shared" si="32"/>
        <v>Company AB 599</v>
      </c>
      <c r="F99" s="30" t="str">
        <f ca="1" t="shared" si="33"/>
        <v>Järfälla</v>
      </c>
      <c r="G99" s="37">
        <f ca="1" t="shared" si="34"/>
        <v>37</v>
      </c>
      <c r="H99" s="38" t="str">
        <f ca="1" t="shared" si="35"/>
        <v>Nej</v>
      </c>
      <c r="I99" s="30" t="str">
        <f ca="1" t="shared" si="36"/>
        <v>Nyanslutning</v>
      </c>
      <c r="J99" s="30" t="str">
        <f ca="1" t="shared" si="37"/>
        <v>Konsumtion</v>
      </c>
      <c r="K99" s="41">
        <f ca="1" t="shared" si="38"/>
        <v>380</v>
      </c>
      <c r="L99" s="41">
        <f ca="1" t="shared" si="39"/>
        <v>358</v>
      </c>
      <c r="M99" s="44"/>
      <c r="N99" s="30" t="str">
        <f ca="1" t="shared" si="40"/>
        <v>Erik Johanson 99</v>
      </c>
      <c r="O99" s="30" t="str">
        <f ca="1" t="shared" si="41"/>
        <v>Lars Johnson 99</v>
      </c>
      <c r="P99" s="30" t="str">
        <f ca="1" t="shared" si="42"/>
        <v>Anders Erikson 99</v>
      </c>
      <c r="Q99" s="30" t="str">
        <f ca="1" t="shared" si="43"/>
        <v>1.Anslutningsmöjlighet</v>
      </c>
      <c r="R99" s="45" t="str">
        <f ca="1" t="shared" si="44"/>
        <v>n</v>
      </c>
      <c r="S99" s="45" t="str">
        <f ca="1" t="shared" si="45"/>
        <v>x</v>
      </c>
      <c r="T99" s="45" t="str">
        <f ca="1" t="shared" si="46"/>
        <v>x</v>
      </c>
      <c r="U99" s="16"/>
      <c r="V99" s="33"/>
      <c r="W99" s="49" t="str">
        <f ca="1" t="shared" si="47"/>
        <v>Reservationsavtal ska tecknas</v>
      </c>
      <c r="X99" s="50" t="str">
        <f ca="1" t="shared" si="48"/>
        <v>Ja</v>
      </c>
      <c r="Y99" s="63">
        <f ca="1" t="shared" si="49"/>
        <v>45535</v>
      </c>
      <c r="Z99" s="63">
        <f ca="1" t="shared" si="50"/>
        <v>45458</v>
      </c>
      <c r="AA99" s="65"/>
      <c r="AB99" s="64">
        <f ca="1" t="shared" si="52"/>
        <v>45242.0005076575</v>
      </c>
      <c r="AC99" s="73">
        <f ca="1">INDEX(Anslutningspunkt!$A$2:$A$108,RANDBETWEEN(2,108),1)</f>
        <v>61</v>
      </c>
      <c r="AD99" s="30"/>
      <c r="AE99" s="30" t="str">
        <f ca="1" t="shared" si="51"/>
        <v>Stamnät</v>
      </c>
      <c r="AF99" s="75"/>
      <c r="AG99" s="93"/>
      <c r="AH99" s="33"/>
      <c r="AI99" s="92"/>
      <c r="AM99" s="7">
        <f ca="1">VLOOKUP(AC99,Anslutningspunkt!A:B,2,0)+RANDBETWEEN(-10000,10000)</f>
        <v>6124184.672</v>
      </c>
      <c r="AN99" s="7">
        <f ca="1">VLOOKUP(AC99,Anslutningspunkt!A:C,3,0)+RANDBETWEEN(-10000,10000)</f>
        <v>345784.438</v>
      </c>
      <c r="AP99" s="7" t="str">
        <f ca="1" t="shared" si="53"/>
        <v>Nyanslutning</v>
      </c>
      <c r="AQ99" s="7" t="str">
        <f ca="1" t="shared" si="54"/>
        <v>Konsumtion</v>
      </c>
      <c r="AX99" s="31" t="str">
        <f ca="1" t="shared" si="55"/>
        <v/>
      </c>
      <c r="AZ99" s="31" t="str">
        <f ca="1">IF(SUM(IF({"4.Projekteringsavtal","5.Anslutningsavtal","6.Nätavtal"}=Q99,1,0))&gt;0,EDATE(AX99,RANDBETWEEN(0,6)),"")</f>
        <v/>
      </c>
      <c r="BB99" s="21" t="str">
        <f ca="1">IF(SUM(IF({"5.Anslutningsavtal","6.Nätavtal"}=Q99,1,0))&gt;0,EDATE(AZ99,RANDBETWEEN(0,3)),"")</f>
        <v/>
      </c>
      <c r="BD99" s="21" t="str">
        <f ca="1" t="shared" si="56"/>
        <v/>
      </c>
    </row>
    <row r="100" s="7" customFormat="1" ht="12.75" customHeight="1" spans="1:56">
      <c r="A100" s="33" t="s">
        <v>65</v>
      </c>
      <c r="B100" s="31">
        <f ca="1" t="shared" si="29"/>
        <v>44425</v>
      </c>
      <c r="C100" s="32">
        <f ca="1" t="shared" si="30"/>
        <v>44489</v>
      </c>
      <c r="D100" s="30" t="str">
        <f t="shared" si="31"/>
        <v>Project 4100</v>
      </c>
      <c r="E100" s="30" t="str">
        <f t="shared" si="32"/>
        <v>Company AB 5100</v>
      </c>
      <c r="F100" s="30" t="str">
        <f ca="1" t="shared" si="33"/>
        <v>Upplands Väsby</v>
      </c>
      <c r="G100" s="37">
        <f ca="1" t="shared" si="34"/>
        <v>30</v>
      </c>
      <c r="H100" s="38" t="str">
        <f ca="1" t="shared" si="35"/>
        <v/>
      </c>
      <c r="I100" s="30" t="str">
        <f ca="1" t="shared" si="36"/>
        <v>Nyanslutning</v>
      </c>
      <c r="J100" s="30" t="str">
        <f ca="1" t="shared" si="37"/>
        <v>Produktion</v>
      </c>
      <c r="K100" s="41">
        <f ca="1" t="shared" si="38"/>
        <v>520</v>
      </c>
      <c r="L100" s="41">
        <f ca="1" t="shared" si="39"/>
        <v>112</v>
      </c>
      <c r="M100" s="44"/>
      <c r="N100" s="30" t="str">
        <f ca="1" t="shared" si="40"/>
        <v>Lars Johnson 100</v>
      </c>
      <c r="O100" s="30" t="str">
        <f ca="1" t="shared" si="41"/>
        <v>Erik Johanson 100</v>
      </c>
      <c r="P100" s="30" t="str">
        <f ca="1" t="shared" si="42"/>
        <v>Sarah Anderson 100</v>
      </c>
      <c r="Q100" s="30" t="str">
        <f ca="1" t="shared" si="43"/>
        <v>4.Projekteringsavtal</v>
      </c>
      <c r="R100" s="45" t="str">
        <f ca="1" t="shared" si="44"/>
        <v>n</v>
      </c>
      <c r="S100" s="45" t="str">
        <f ca="1" t="shared" si="45"/>
        <v/>
      </c>
      <c r="T100" s="45" t="str">
        <f ca="1" t="shared" si="46"/>
        <v/>
      </c>
      <c r="U100" s="16"/>
      <c r="V100" s="33"/>
      <c r="W100" s="49" t="str">
        <f ca="1" t="shared" si="47"/>
        <v>Ansluts till LN 20 kV</v>
      </c>
      <c r="X100" s="50" t="str">
        <f ca="1" t="shared" si="48"/>
        <v>Ja</v>
      </c>
      <c r="Y100" s="63">
        <f ca="1" t="shared" si="49"/>
        <v>45350</v>
      </c>
      <c r="Z100" s="63">
        <f ca="1" t="shared" si="50"/>
        <v>45096</v>
      </c>
      <c r="AA100" s="65"/>
      <c r="AB100" s="64" t="str">
        <f ca="1" t="shared" si="52"/>
        <v/>
      </c>
      <c r="AC100" s="73">
        <f ca="1">INDEX(Anslutningspunkt!$A$2:$A$108,RANDBETWEEN(2,108),1)</f>
        <v>47</v>
      </c>
      <c r="AD100" s="30"/>
      <c r="AE100" s="30" t="str">
        <f ca="1" t="shared" si="51"/>
        <v>Stamnät</v>
      </c>
      <c r="AF100" s="75"/>
      <c r="AG100" s="93"/>
      <c r="AH100" s="33"/>
      <c r="AI100" s="92"/>
      <c r="AM100" s="7">
        <f ca="1">VLOOKUP(AC100,Anslutningspunkt!A:B,2,0)+RANDBETWEEN(-10000,10000)</f>
        <v>6032433.672</v>
      </c>
      <c r="AN100" s="7">
        <f ca="1">VLOOKUP(AC100,Anslutningspunkt!A:C,3,0)+RANDBETWEEN(-10000,10000)</f>
        <v>444226.438</v>
      </c>
      <c r="AP100" s="7" t="str">
        <f ca="1" t="shared" si="53"/>
        <v>Nyanslutning</v>
      </c>
      <c r="AQ100" s="7" t="str">
        <f ca="1" t="shared" si="54"/>
        <v>Produktion</v>
      </c>
      <c r="AX100" s="31">
        <f ca="1" t="shared" si="55"/>
        <v>44436.8117676076</v>
      </c>
      <c r="AZ100" s="31">
        <f ca="1">IF(SUM(IF({"4.Projekteringsavtal","5.Anslutningsavtal","6.Nätavtal"}=Q100,1,0))&gt;0,EDATE(AX100,RANDBETWEEN(0,6)),"")</f>
        <v>44528</v>
      </c>
      <c r="BB100" s="21" t="str">
        <f ca="1">IF(SUM(IF({"5.Anslutningsavtal","6.Nätavtal"}=Q100,1,0))&gt;0,EDATE(AZ100,RANDBETWEEN(0,3)),"")</f>
        <v/>
      </c>
      <c r="BD100" s="21" t="str">
        <f ca="1" t="shared" si="56"/>
        <v/>
      </c>
    </row>
    <row r="101" ht="12.75" customHeight="1" spans="1:56">
      <c r="A101" s="33" t="s">
        <v>65</v>
      </c>
      <c r="B101" s="31">
        <f ca="1" t="shared" si="29"/>
        <v>44553</v>
      </c>
      <c r="C101" s="32">
        <f ca="1" t="shared" si="30"/>
        <v>45294</v>
      </c>
      <c r="D101" s="30" t="str">
        <f t="shared" si="31"/>
        <v>Project 4101</v>
      </c>
      <c r="E101" s="30" t="str">
        <f t="shared" si="32"/>
        <v>Company AB 5101</v>
      </c>
      <c r="F101" s="30" t="str">
        <f ca="1" t="shared" si="33"/>
        <v>Sala</v>
      </c>
      <c r="G101" s="37">
        <f ca="1" t="shared" si="34"/>
        <v>33</v>
      </c>
      <c r="H101" s="38" t="str">
        <f ca="1" t="shared" si="35"/>
        <v>Ja</v>
      </c>
      <c r="I101" s="30" t="str">
        <f ca="1" t="shared" si="36"/>
        <v>Nyanslutning</v>
      </c>
      <c r="J101" s="30" t="str">
        <f ca="1" t="shared" si="37"/>
        <v>Produktion</v>
      </c>
      <c r="K101" s="41">
        <f ca="1" t="shared" si="38"/>
        <v>500</v>
      </c>
      <c r="L101" s="41">
        <f ca="1" t="shared" si="39"/>
        <v>398</v>
      </c>
      <c r="M101" s="117"/>
      <c r="N101" s="30" t="str">
        <f ca="1" t="shared" si="40"/>
        <v>Anders Erikson 101</v>
      </c>
      <c r="O101" s="30" t="str">
        <f ca="1" t="shared" si="41"/>
        <v>Lars Johnson 101</v>
      </c>
      <c r="P101" s="30" t="str">
        <f ca="1" t="shared" si="42"/>
        <v>Anders Erikson 101</v>
      </c>
      <c r="Q101" s="30" t="str">
        <f ca="1" t="shared" si="43"/>
        <v>6.Nätavtal</v>
      </c>
      <c r="R101" s="45" t="str">
        <f ca="1" t="shared" si="44"/>
        <v>N/A</v>
      </c>
      <c r="S101" s="45" t="str">
        <f ca="1" t="shared" si="45"/>
        <v>x</v>
      </c>
      <c r="T101" s="45" t="str">
        <f ca="1" t="shared" si="46"/>
        <v>x</v>
      </c>
      <c r="V101" s="33"/>
      <c r="W101" s="49" t="str">
        <f ca="1" t="shared" si="47"/>
        <v>Länk</v>
      </c>
      <c r="X101" s="50" t="str">
        <f ca="1" t="shared" si="48"/>
        <v>Nej</v>
      </c>
      <c r="Y101" s="63" t="str">
        <f ca="1" t="shared" si="49"/>
        <v/>
      </c>
      <c r="Z101" s="63" t="str">
        <f ca="1" t="shared" si="50"/>
        <v/>
      </c>
      <c r="AA101" s="67"/>
      <c r="AB101" s="64" t="str">
        <f ca="1" t="shared" si="52"/>
        <v/>
      </c>
      <c r="AC101" s="73">
        <f ca="1">INDEX(Anslutningspunkt!$A$2:$A$108,RANDBETWEEN(2,108),1)</f>
        <v>74</v>
      </c>
      <c r="AD101" s="30"/>
      <c r="AE101" s="30" t="str">
        <f ca="1" t="shared" si="51"/>
        <v>Stamnät</v>
      </c>
      <c r="AF101" s="79"/>
      <c r="AG101" s="101"/>
      <c r="AH101" s="124"/>
      <c r="AI101" s="103"/>
      <c r="AM101" s="7">
        <f ca="1">VLOOKUP(AC101,Anslutningspunkt!A:B,2,0)+RANDBETWEEN(-10000,10000)</f>
        <v>6110897.672</v>
      </c>
      <c r="AN101" s="7">
        <f ca="1">VLOOKUP(AC101,Anslutningspunkt!A:C,3,0)+RANDBETWEEN(-10000,10000)</f>
        <v>386321.438</v>
      </c>
      <c r="AP101" s="7" t="str">
        <f ca="1" t="shared" si="53"/>
        <v>Nyanslutning</v>
      </c>
      <c r="AQ101" s="7" t="str">
        <f ca="1" t="shared" si="54"/>
        <v>Produktion</v>
      </c>
      <c r="AX101" s="31">
        <f ca="1" t="shared" si="55"/>
        <v>45219.0846698015</v>
      </c>
      <c r="AZ101" s="31">
        <f ca="1">IF(SUM(IF({"4.Projekteringsavtal","5.Anslutningsavtal","6.Nätavtal"}=Q101,1,0))&gt;0,EDATE(AX101,RANDBETWEEN(0,6)),"")</f>
        <v>45342</v>
      </c>
      <c r="BB101" s="21">
        <f ca="1">IF(SUM(IF({"5.Anslutningsavtal","6.Nätavtal"}=Q101,1,0))&gt;0,EDATE(AZ101,RANDBETWEEN(0,3)),"")</f>
        <v>45371</v>
      </c>
      <c r="BD101" s="21">
        <f ca="1" t="shared" si="56"/>
        <v>45371</v>
      </c>
    </row>
    <row r="102" s="7" customFormat="1" ht="12.75" customHeight="1" spans="1:56">
      <c r="A102" s="33" t="s">
        <v>65</v>
      </c>
      <c r="B102" s="31">
        <f ca="1" t="shared" si="29"/>
        <v>43251</v>
      </c>
      <c r="C102" s="32">
        <f ca="1" t="shared" si="30"/>
        <v>45230</v>
      </c>
      <c r="D102" s="30" t="str">
        <f t="shared" si="31"/>
        <v>Project 4102</v>
      </c>
      <c r="E102" s="30" t="str">
        <f t="shared" si="32"/>
        <v>Company AB 5102</v>
      </c>
      <c r="F102" s="30" t="str">
        <f ca="1" t="shared" si="33"/>
        <v>Stockholm</v>
      </c>
      <c r="G102" s="37">
        <f ca="1" t="shared" si="34"/>
        <v>31</v>
      </c>
      <c r="H102" s="38" t="str">
        <f ca="1" t="shared" si="35"/>
        <v/>
      </c>
      <c r="I102" s="30" t="str">
        <f ca="1" t="shared" si="36"/>
        <v>Flytt</v>
      </c>
      <c r="J102" s="30" t="str">
        <f ca="1" t="shared" si="37"/>
        <v>Produktion</v>
      </c>
      <c r="K102" s="41">
        <f ca="1" t="shared" si="38"/>
        <v>450</v>
      </c>
      <c r="L102" s="41">
        <f ca="1" t="shared" si="39"/>
        <v>262</v>
      </c>
      <c r="M102" s="44"/>
      <c r="N102" s="30" t="str">
        <f ca="1" t="shared" si="40"/>
        <v>Anders Erikson 102</v>
      </c>
      <c r="O102" s="30" t="str">
        <f ca="1" t="shared" si="41"/>
        <v>Lars Johnson 102</v>
      </c>
      <c r="P102" s="30" t="str">
        <f ca="1" t="shared" si="42"/>
        <v>Erik Johanson 102</v>
      </c>
      <c r="Q102" s="30" t="str">
        <f ca="1" t="shared" si="43"/>
        <v>4.Projekteringsavtal</v>
      </c>
      <c r="R102" s="45" t="str">
        <f ca="1" t="shared" si="44"/>
        <v>n</v>
      </c>
      <c r="S102" s="45" t="str">
        <f ca="1" t="shared" si="45"/>
        <v/>
      </c>
      <c r="T102" s="45" t="str">
        <f ca="1" t="shared" si="46"/>
        <v/>
      </c>
      <c r="U102" s="16"/>
      <c r="V102" s="33"/>
      <c r="W102" s="49" t="str">
        <f ca="1" t="shared" si="47"/>
        <v>Reservationsavtal ska tecknas</v>
      </c>
      <c r="X102" s="50" t="str">
        <f ca="1" t="shared" si="48"/>
        <v/>
      </c>
      <c r="Y102" s="63" t="str">
        <f ca="1" t="shared" si="49"/>
        <v/>
      </c>
      <c r="Z102" s="63" t="str">
        <f ca="1" t="shared" si="50"/>
        <v/>
      </c>
      <c r="AA102" s="65"/>
      <c r="AB102" s="64" t="str">
        <f ca="1" t="shared" si="52"/>
        <v/>
      </c>
      <c r="AC102" s="73">
        <f ca="1">INDEX(Anslutningspunkt!$A$2:$A$108,RANDBETWEEN(2,108),1)</f>
        <v>57</v>
      </c>
      <c r="AD102" s="30"/>
      <c r="AE102" s="30" t="str">
        <f ca="1" t="shared" si="51"/>
        <v>Stamnät Regionnät</v>
      </c>
      <c r="AF102" s="75"/>
      <c r="AG102" s="93"/>
      <c r="AH102" s="34"/>
      <c r="AI102" s="92"/>
      <c r="AM102" s="7">
        <f ca="1">VLOOKUP(AC102,Anslutningspunkt!A:B,2,0)+RANDBETWEEN(-10000,10000)</f>
        <v>6016735.672</v>
      </c>
      <c r="AN102" s="7">
        <f ca="1">VLOOKUP(AC102,Anslutningspunkt!A:C,3,0)+RANDBETWEEN(-10000,10000)</f>
        <v>275492.438</v>
      </c>
      <c r="AP102" s="7" t="str">
        <f ca="1" t="shared" si="53"/>
        <v>Flytt</v>
      </c>
      <c r="AQ102" s="7" t="str">
        <f ca="1" t="shared" si="54"/>
        <v>Produktion</v>
      </c>
      <c r="AX102" s="31">
        <f ca="1" t="shared" si="55"/>
        <v>43791.2897049575</v>
      </c>
      <c r="AZ102" s="31">
        <f ca="1">IF(SUM(IF({"4.Projekteringsavtal","5.Anslutningsavtal","6.Nätavtal"}=Q102,1,0))&gt;0,EDATE(AX102,RANDBETWEEN(0,6)),"")</f>
        <v>43852</v>
      </c>
      <c r="BB102" s="21" t="str">
        <f ca="1">IF(SUM(IF({"5.Anslutningsavtal","6.Nätavtal"}=Q102,1,0))&gt;0,EDATE(AZ102,RANDBETWEEN(0,3)),"")</f>
        <v/>
      </c>
      <c r="BD102" s="21" t="str">
        <f ca="1" t="shared" si="56"/>
        <v/>
      </c>
    </row>
    <row r="103" s="7" customFormat="1" ht="12.75" customHeight="1" spans="1:56">
      <c r="A103" s="33" t="s">
        <v>65</v>
      </c>
      <c r="B103" s="31">
        <f ca="1" t="shared" si="29"/>
        <v>44011</v>
      </c>
      <c r="C103" s="32">
        <f ca="1" t="shared" si="30"/>
        <v>45019</v>
      </c>
      <c r="D103" s="30" t="str">
        <f t="shared" si="31"/>
        <v>Project 4103</v>
      </c>
      <c r="E103" s="30" t="str">
        <f t="shared" si="32"/>
        <v>Company AB 5103</v>
      </c>
      <c r="F103" s="30" t="str">
        <f ca="1" t="shared" si="33"/>
        <v>Upplands Vsäby</v>
      </c>
      <c r="G103" s="37">
        <f ca="1" t="shared" si="34"/>
        <v>34</v>
      </c>
      <c r="H103" s="38" t="str">
        <f ca="1" t="shared" si="35"/>
        <v>Ja</v>
      </c>
      <c r="I103" s="30" t="str">
        <f ca="1" t="shared" si="36"/>
        <v>Utökning</v>
      </c>
      <c r="J103" s="30" t="str">
        <f ca="1" t="shared" si="37"/>
        <v>Produktion</v>
      </c>
      <c r="K103" s="41">
        <f ca="1" t="shared" si="38"/>
        <v>400</v>
      </c>
      <c r="L103" s="41">
        <f ca="1" t="shared" si="39"/>
        <v>254</v>
      </c>
      <c r="M103" s="14"/>
      <c r="N103" s="30" t="str">
        <f ca="1" t="shared" si="40"/>
        <v>Sarah Anderson 103</v>
      </c>
      <c r="O103" s="30" t="str">
        <f ca="1" t="shared" si="41"/>
        <v>Lars Johnson 103</v>
      </c>
      <c r="P103" s="30" t="str">
        <f ca="1" t="shared" si="42"/>
        <v>Lars Johnson 103</v>
      </c>
      <c r="Q103" s="30" t="str">
        <f ca="1" t="shared" si="43"/>
        <v>5.Anslutningsavtal</v>
      </c>
      <c r="R103" s="45" t="str">
        <f ca="1" t="shared" si="44"/>
        <v/>
      </c>
      <c r="S103" s="45" t="str">
        <f ca="1" t="shared" si="45"/>
        <v>x</v>
      </c>
      <c r="T103" s="45" t="str">
        <f ca="1" t="shared" si="46"/>
        <v/>
      </c>
      <c r="U103" s="16"/>
      <c r="V103" s="33"/>
      <c r="W103" s="49" t="str">
        <f ca="1" t="shared" si="47"/>
        <v>Reservationsavtal ska tecknas</v>
      </c>
      <c r="X103" s="50" t="str">
        <f ca="1" t="shared" si="48"/>
        <v>Nej</v>
      </c>
      <c r="Y103" s="63" t="str">
        <f ca="1" t="shared" si="49"/>
        <v/>
      </c>
      <c r="Z103" s="63" t="str">
        <f ca="1" t="shared" si="50"/>
        <v/>
      </c>
      <c r="AA103" s="67"/>
      <c r="AB103" s="64" t="str">
        <f ca="1" t="shared" si="52"/>
        <v/>
      </c>
      <c r="AC103" s="73">
        <f ca="1">INDEX(Anslutningspunkt!$A$2:$A$108,RANDBETWEEN(2,108),1)</f>
        <v>88</v>
      </c>
      <c r="AD103" s="30"/>
      <c r="AE103" s="30" t="str">
        <f ca="1" t="shared" si="51"/>
        <v>Regionnät</v>
      </c>
      <c r="AF103" s="79"/>
      <c r="AG103" s="101"/>
      <c r="AH103" s="123"/>
      <c r="AI103" s="103"/>
      <c r="AM103" s="7">
        <f ca="1">VLOOKUP(AC103,Anslutningspunkt!A:B,2,0)+RANDBETWEEN(-10000,10000)</f>
        <v>6134092.672</v>
      </c>
      <c r="AN103" s="7">
        <f ca="1">VLOOKUP(AC103,Anslutningspunkt!A:C,3,0)+RANDBETWEEN(-10000,10000)</f>
        <v>360971.438</v>
      </c>
      <c r="AP103" s="7" t="str">
        <f ca="1" t="shared" si="53"/>
        <v>Utökning</v>
      </c>
      <c r="AQ103" s="7" t="str">
        <f ca="1" t="shared" si="54"/>
        <v>Produktion</v>
      </c>
      <c r="AX103" s="31">
        <f ca="1" t="shared" si="55"/>
        <v>44602.866713071</v>
      </c>
      <c r="AZ103" s="31">
        <f ca="1">IF(SUM(IF({"4.Projekteringsavtal","5.Anslutningsavtal","6.Nätavtal"}=Q103,1,0))&gt;0,EDATE(AX103,RANDBETWEEN(0,6)),"")</f>
        <v>44752</v>
      </c>
      <c r="BB103" s="21">
        <f ca="1">IF(SUM(IF({"5.Anslutningsavtal","6.Nätavtal"}=Q103,1,0))&gt;0,EDATE(AZ103,RANDBETWEEN(0,3)),"")</f>
        <v>44752</v>
      </c>
      <c r="BD103" s="21" t="str">
        <f ca="1" t="shared" si="56"/>
        <v/>
      </c>
    </row>
    <row r="104" s="7" customFormat="1" ht="12.75" customHeight="1" spans="1:56">
      <c r="A104" s="33" t="s">
        <v>65</v>
      </c>
      <c r="B104" s="31">
        <f ca="1" t="shared" si="29"/>
        <v>43938</v>
      </c>
      <c r="C104" s="32">
        <f ca="1" t="shared" si="30"/>
        <v>45369</v>
      </c>
      <c r="D104" s="30" t="str">
        <f t="shared" si="31"/>
        <v>Project 4104</v>
      </c>
      <c r="E104" s="30" t="str">
        <f t="shared" si="32"/>
        <v>Company AB 5104</v>
      </c>
      <c r="F104" s="30" t="str">
        <f ca="1" t="shared" si="33"/>
        <v>Litslunda</v>
      </c>
      <c r="G104" s="37">
        <f ca="1" t="shared" si="34"/>
        <v>30</v>
      </c>
      <c r="H104" s="38" t="str">
        <f ca="1" t="shared" si="35"/>
        <v/>
      </c>
      <c r="I104" s="30" t="str">
        <f ca="1" t="shared" si="36"/>
        <v>Flytt</v>
      </c>
      <c r="J104" s="30" t="str">
        <f ca="1" t="shared" si="37"/>
        <v>Konsumtion</v>
      </c>
      <c r="K104" s="41">
        <f ca="1" t="shared" si="38"/>
        <v>460</v>
      </c>
      <c r="L104" s="41">
        <f ca="1" t="shared" si="39"/>
        <v>283</v>
      </c>
      <c r="M104" s="44"/>
      <c r="N104" s="30" t="str">
        <f ca="1" t="shared" si="40"/>
        <v>Anders Erikson 104</v>
      </c>
      <c r="O104" s="30" t="str">
        <f ca="1" t="shared" si="41"/>
        <v>Anders Erikson 104</v>
      </c>
      <c r="P104" s="30" t="str">
        <f ca="1" t="shared" si="42"/>
        <v>Erik Johanson 104</v>
      </c>
      <c r="Q104" s="30" t="str">
        <f ca="1" t="shared" si="43"/>
        <v>1.Anslutningsmöjlighet</v>
      </c>
      <c r="R104" s="45" t="str">
        <f ca="1" t="shared" si="44"/>
        <v>N/A</v>
      </c>
      <c r="S104" s="45" t="str">
        <f ca="1" t="shared" si="45"/>
        <v/>
      </c>
      <c r="T104" s="45" t="str">
        <f ca="1" t="shared" si="46"/>
        <v>x</v>
      </c>
      <c r="U104" s="16"/>
      <c r="V104" s="33"/>
      <c r="W104" s="49" t="str">
        <f ca="1" t="shared" si="47"/>
        <v/>
      </c>
      <c r="X104" s="50" t="str">
        <f ca="1" t="shared" si="48"/>
        <v>Ja</v>
      </c>
      <c r="Y104" s="63">
        <f ca="1" t="shared" si="49"/>
        <v>45580</v>
      </c>
      <c r="Z104" s="63">
        <f ca="1" t="shared" si="50"/>
        <v>45577</v>
      </c>
      <c r="AA104" s="67"/>
      <c r="AB104" s="64">
        <f ca="1" t="shared" si="52"/>
        <v>44306.5490323515</v>
      </c>
      <c r="AC104" s="73">
        <f ca="1">INDEX(Anslutningspunkt!$A$2:$A$108,RANDBETWEEN(2,108),1)</f>
        <v>68</v>
      </c>
      <c r="AD104" s="30"/>
      <c r="AE104" s="30" t="str">
        <f ca="1" t="shared" si="51"/>
        <v>Stamnät Regionnät</v>
      </c>
      <c r="AF104" s="76"/>
      <c r="AG104" s="93"/>
      <c r="AH104" s="33"/>
      <c r="AI104" s="63"/>
      <c r="AM104" s="7">
        <f ca="1">VLOOKUP(AC104,Anslutningspunkt!A:B,2,0)+RANDBETWEEN(-10000,10000)</f>
        <v>6178419.672</v>
      </c>
      <c r="AN104" s="7">
        <f ca="1">VLOOKUP(AC104,Anslutningspunkt!A:C,3,0)+RANDBETWEEN(-10000,10000)</f>
        <v>434398.438</v>
      </c>
      <c r="AP104" s="7" t="str">
        <f ca="1" t="shared" si="53"/>
        <v>Flytt</v>
      </c>
      <c r="AQ104" s="7" t="str">
        <f ca="1" t="shared" si="54"/>
        <v>Konsumtion</v>
      </c>
      <c r="AX104" s="31" t="str">
        <f ca="1" t="shared" si="55"/>
        <v/>
      </c>
      <c r="AZ104" s="31" t="str">
        <f ca="1">IF(SUM(IF({"4.Projekteringsavtal","5.Anslutningsavtal","6.Nätavtal"}=Q104,1,0))&gt;0,EDATE(AX104,RANDBETWEEN(0,6)),"")</f>
        <v/>
      </c>
      <c r="BB104" s="21" t="str">
        <f ca="1">IF(SUM(IF({"5.Anslutningsavtal","6.Nätavtal"}=Q104,1,0))&gt;0,EDATE(AZ104,RANDBETWEEN(0,3)),"")</f>
        <v/>
      </c>
      <c r="BD104" s="21" t="str">
        <f ca="1" t="shared" si="56"/>
        <v/>
      </c>
    </row>
    <row r="105" s="7" customFormat="1" ht="12.75" customHeight="1" spans="1:56">
      <c r="A105" s="33" t="s">
        <v>65</v>
      </c>
      <c r="B105" s="31">
        <f ca="1" t="shared" si="29"/>
        <v>43231</v>
      </c>
      <c r="C105" s="32">
        <f ca="1" t="shared" si="30"/>
        <v>44611</v>
      </c>
      <c r="D105" s="30" t="str">
        <f t="shared" si="31"/>
        <v>Project 4105</v>
      </c>
      <c r="E105" s="30" t="str">
        <f t="shared" si="32"/>
        <v>Company AB 5105</v>
      </c>
      <c r="F105" s="30" t="str">
        <f ca="1" t="shared" si="33"/>
        <v>Järfälla</v>
      </c>
      <c r="G105" s="37">
        <f ca="1" t="shared" si="34"/>
        <v>31</v>
      </c>
      <c r="H105" s="38" t="str">
        <f ca="1" t="shared" si="35"/>
        <v/>
      </c>
      <c r="I105" s="30" t="str">
        <f ca="1" t="shared" si="36"/>
        <v>Nyanslutning</v>
      </c>
      <c r="J105" s="30" t="str">
        <f ca="1" t="shared" si="37"/>
        <v>Konsumtion</v>
      </c>
      <c r="K105" s="41">
        <f ca="1" t="shared" si="38"/>
        <v>110</v>
      </c>
      <c r="L105" s="41">
        <f ca="1" t="shared" si="39"/>
        <v>10</v>
      </c>
      <c r="M105" s="44"/>
      <c r="N105" s="30" t="str">
        <f ca="1" t="shared" si="40"/>
        <v>Anders Erikson 105</v>
      </c>
      <c r="O105" s="30" t="str">
        <f ca="1" t="shared" si="41"/>
        <v>Erik Johanson 105</v>
      </c>
      <c r="P105" s="30" t="str">
        <f ca="1" t="shared" si="42"/>
        <v>Anders Erikson 105</v>
      </c>
      <c r="Q105" s="30" t="str">
        <f ca="1" t="shared" si="43"/>
        <v>5.Anslutningsavtal</v>
      </c>
      <c r="R105" s="45" t="str">
        <f ca="1" t="shared" si="44"/>
        <v>nej</v>
      </c>
      <c r="S105" s="45" t="str">
        <f ca="1" t="shared" si="45"/>
        <v>x</v>
      </c>
      <c r="T105" s="45" t="str">
        <f ca="1" t="shared" si="46"/>
        <v/>
      </c>
      <c r="U105" s="16"/>
      <c r="V105" s="33"/>
      <c r="W105" s="49" t="str">
        <f ca="1" t="shared" si="47"/>
        <v>Länk</v>
      </c>
      <c r="X105" s="50" t="str">
        <f ca="1" t="shared" si="48"/>
        <v>Ja</v>
      </c>
      <c r="Y105" s="63">
        <f ca="1" t="shared" si="49"/>
        <v>45564</v>
      </c>
      <c r="Z105" s="63">
        <f ca="1" t="shared" si="50"/>
        <v>45528</v>
      </c>
      <c r="AA105" s="67"/>
      <c r="AB105" s="64" t="str">
        <f ca="1" t="shared" si="52"/>
        <v/>
      </c>
      <c r="AC105" s="73">
        <f ca="1">INDEX(Anslutningspunkt!$A$2:$A$108,RANDBETWEEN(2,108),1)</f>
        <v>103</v>
      </c>
      <c r="AD105" s="30"/>
      <c r="AE105" s="30" t="str">
        <f ca="1" t="shared" si="51"/>
        <v>Stamnät</v>
      </c>
      <c r="AF105" s="75"/>
      <c r="AG105" s="93"/>
      <c r="AH105" s="33"/>
      <c r="AI105" s="92"/>
      <c r="AM105" s="7">
        <f ca="1">VLOOKUP(AC105,Anslutningspunkt!A:B,2,0)+RANDBETWEEN(-10000,10000)</f>
        <v>6027175.672</v>
      </c>
      <c r="AN105" s="7">
        <f ca="1">VLOOKUP(AC105,Anslutningspunkt!A:C,3,0)+RANDBETWEEN(-10000,10000)</f>
        <v>450713.438</v>
      </c>
      <c r="AP105" s="7" t="str">
        <f ca="1" t="shared" si="53"/>
        <v>Nyanslutning</v>
      </c>
      <c r="AQ105" s="7" t="str">
        <f ca="1" t="shared" si="54"/>
        <v>Konsumtion</v>
      </c>
      <c r="AX105" s="31">
        <f ca="1" t="shared" si="55"/>
        <v>43955.1587336865</v>
      </c>
      <c r="AZ105" s="31">
        <f ca="1">IF(SUM(IF({"4.Projekteringsavtal","5.Anslutningsavtal","6.Nätavtal"}=Q105,1,0))&gt;0,EDATE(AX105,RANDBETWEEN(0,6)),"")</f>
        <v>44139</v>
      </c>
      <c r="BB105" s="21">
        <f ca="1">IF(SUM(IF({"5.Anslutningsavtal","6.Nätavtal"}=Q105,1,0))&gt;0,EDATE(AZ105,RANDBETWEEN(0,3)),"")</f>
        <v>44169</v>
      </c>
      <c r="BD105" s="21" t="str">
        <f ca="1" t="shared" si="56"/>
        <v/>
      </c>
    </row>
    <row r="106" s="7" customFormat="1" ht="12.75" customHeight="1" spans="1:56">
      <c r="A106" s="33" t="s">
        <v>65</v>
      </c>
      <c r="B106" s="31">
        <f ca="1" t="shared" si="29"/>
        <v>43363</v>
      </c>
      <c r="C106" s="32">
        <f ca="1" t="shared" si="30"/>
        <v>44505</v>
      </c>
      <c r="D106" s="30" t="str">
        <f t="shared" si="31"/>
        <v>Project 4106</v>
      </c>
      <c r="E106" s="30" t="str">
        <f t="shared" si="32"/>
        <v>Company AB 5106</v>
      </c>
      <c r="F106" s="30" t="str">
        <f ca="1" t="shared" si="33"/>
        <v>Falun</v>
      </c>
      <c r="G106" s="37">
        <f ca="1" t="shared" si="34"/>
        <v>35</v>
      </c>
      <c r="H106" s="38" t="str">
        <f ca="1" t="shared" si="35"/>
        <v>Ja</v>
      </c>
      <c r="I106" s="30" t="str">
        <f ca="1" t="shared" si="36"/>
        <v>Nyanslutning</v>
      </c>
      <c r="J106" s="30" t="str">
        <f ca="1" t="shared" si="37"/>
        <v>Konsumtion</v>
      </c>
      <c r="K106" s="41">
        <f ca="1" t="shared" si="38"/>
        <v>80</v>
      </c>
      <c r="L106" s="41">
        <f ca="1" t="shared" si="39"/>
        <v>8</v>
      </c>
      <c r="M106" s="44"/>
      <c r="N106" s="30" t="str">
        <f ca="1" t="shared" si="40"/>
        <v>Sarah Anderson 106</v>
      </c>
      <c r="O106" s="30" t="str">
        <f ca="1" t="shared" si="41"/>
        <v>Sarah Anderson 106</v>
      </c>
      <c r="P106" s="30" t="str">
        <f ca="1" t="shared" si="42"/>
        <v>Anders Erikson 106</v>
      </c>
      <c r="Q106" s="30" t="str">
        <f ca="1" t="shared" si="43"/>
        <v>1.Anslutningsmöjlighet</v>
      </c>
      <c r="R106" s="45" t="str">
        <f ca="1" t="shared" si="44"/>
        <v>?</v>
      </c>
      <c r="S106" s="45" t="str">
        <f ca="1" t="shared" si="45"/>
        <v/>
      </c>
      <c r="T106" s="45" t="str">
        <f ca="1" t="shared" si="46"/>
        <v/>
      </c>
      <c r="U106" s="16"/>
      <c r="V106" s="65"/>
      <c r="W106" s="49" t="str">
        <f ca="1" t="shared" si="47"/>
        <v>Reservationsavtal ska tecknas</v>
      </c>
      <c r="X106" s="50" t="str">
        <f ca="1" t="shared" si="48"/>
        <v>Nej</v>
      </c>
      <c r="Y106" s="63" t="str">
        <f ca="1" t="shared" si="49"/>
        <v/>
      </c>
      <c r="Z106" s="63" t="str">
        <f ca="1" t="shared" si="50"/>
        <v/>
      </c>
      <c r="AA106" s="65"/>
      <c r="AB106" s="64">
        <f ca="1" t="shared" si="52"/>
        <v>43874.5120886502</v>
      </c>
      <c r="AC106" s="73">
        <f ca="1">INDEX(Anslutningspunkt!$A$2:$A$108,RANDBETWEEN(2,108),1)</f>
        <v>49</v>
      </c>
      <c r="AD106" s="30"/>
      <c r="AE106" s="30" t="str">
        <f ca="1" t="shared" si="51"/>
        <v>Stamnät Regionnät</v>
      </c>
      <c r="AF106" s="76"/>
      <c r="AG106" s="93"/>
      <c r="AH106" s="33"/>
      <c r="AI106" s="63"/>
      <c r="AM106" s="7">
        <f ca="1">VLOOKUP(AC106,Anslutningspunkt!A:B,2,0)+RANDBETWEEN(-10000,10000)</f>
        <v>6160845.672</v>
      </c>
      <c r="AN106" s="7">
        <f ca="1">VLOOKUP(AC106,Anslutningspunkt!A:C,3,0)+RANDBETWEEN(-10000,10000)</f>
        <v>343814.438</v>
      </c>
      <c r="AP106" s="7" t="str">
        <f ca="1" t="shared" si="53"/>
        <v>Nyanslutning</v>
      </c>
      <c r="AQ106" s="7" t="str">
        <f ca="1" t="shared" si="54"/>
        <v>Konsumtion</v>
      </c>
      <c r="AX106" s="31" t="str">
        <f ca="1" t="shared" si="55"/>
        <v/>
      </c>
      <c r="AZ106" s="31" t="str">
        <f ca="1">IF(SUM(IF({"4.Projekteringsavtal","5.Anslutningsavtal","6.Nätavtal"}=Q106,1,0))&gt;0,EDATE(AX106,RANDBETWEEN(0,6)),"")</f>
        <v/>
      </c>
      <c r="BB106" s="21" t="str">
        <f ca="1">IF(SUM(IF({"5.Anslutningsavtal","6.Nätavtal"}=Q106,1,0))&gt;0,EDATE(AZ106,RANDBETWEEN(0,3)),"")</f>
        <v/>
      </c>
      <c r="BD106" s="21" t="str">
        <f ca="1" t="shared" si="56"/>
        <v/>
      </c>
    </row>
    <row r="107" s="7" customFormat="1" ht="12.75" customHeight="1" spans="1:56">
      <c r="A107" s="33" t="s">
        <v>65</v>
      </c>
      <c r="B107" s="31">
        <f ca="1" t="shared" si="29"/>
        <v>44178</v>
      </c>
      <c r="C107" s="32">
        <f ca="1" t="shared" si="30"/>
        <v>44179</v>
      </c>
      <c r="D107" s="30" t="str">
        <f t="shared" si="31"/>
        <v>Project 4107</v>
      </c>
      <c r="E107" s="30" t="str">
        <f t="shared" si="32"/>
        <v>Company AB 5107</v>
      </c>
      <c r="F107" s="30" t="str">
        <f ca="1" t="shared" si="33"/>
        <v>Nykvarn</v>
      </c>
      <c r="G107" s="37">
        <f ca="1" t="shared" si="34"/>
        <v>37</v>
      </c>
      <c r="H107" s="38" t="str">
        <f ca="1" t="shared" si="35"/>
        <v>Nej</v>
      </c>
      <c r="I107" s="30" t="str">
        <f ca="1" t="shared" si="36"/>
        <v>Flytt</v>
      </c>
      <c r="J107" s="30" t="str">
        <f ca="1" t="shared" si="37"/>
        <v>Produktion</v>
      </c>
      <c r="K107" s="41">
        <f ca="1" t="shared" si="38"/>
        <v>340</v>
      </c>
      <c r="L107" s="41">
        <f ca="1" t="shared" si="39"/>
        <v>251</v>
      </c>
      <c r="M107" s="14"/>
      <c r="N107" s="30" t="str">
        <f ca="1" t="shared" si="40"/>
        <v>Erik Johanson 107</v>
      </c>
      <c r="O107" s="30" t="str">
        <f ca="1" t="shared" si="41"/>
        <v>Sarah Anderson 107</v>
      </c>
      <c r="P107" s="30" t="str">
        <f ca="1" t="shared" si="42"/>
        <v>Lars Johnson 107</v>
      </c>
      <c r="Q107" s="30" t="str">
        <f ca="1" t="shared" si="43"/>
        <v>1.Anslutningsmöjlighet</v>
      </c>
      <c r="R107" s="45" t="str">
        <f ca="1" t="shared" si="44"/>
        <v>n</v>
      </c>
      <c r="S107" s="45" t="str">
        <f ca="1" t="shared" si="45"/>
        <v/>
      </c>
      <c r="T107" s="45" t="str">
        <f ca="1" t="shared" si="46"/>
        <v>x</v>
      </c>
      <c r="U107" s="16"/>
      <c r="V107" s="33"/>
      <c r="W107" s="49" t="str">
        <f ca="1" t="shared" si="47"/>
        <v/>
      </c>
      <c r="X107" s="50" t="str">
        <f ca="1" t="shared" si="48"/>
        <v>Ja</v>
      </c>
      <c r="Y107" s="63">
        <f ca="1" t="shared" si="49"/>
        <v>45355</v>
      </c>
      <c r="Z107" s="63">
        <f ca="1" t="shared" si="50"/>
        <v>44186</v>
      </c>
      <c r="AA107" s="67"/>
      <c r="AB107" s="64" t="str">
        <f ca="1" t="shared" si="52"/>
        <v/>
      </c>
      <c r="AC107" s="73">
        <f ca="1">INDEX(Anslutningspunkt!$A$2:$A$108,RANDBETWEEN(2,108),1)</f>
        <v>30</v>
      </c>
      <c r="AD107" s="30"/>
      <c r="AE107" s="30" t="str">
        <f ca="1" t="shared" si="51"/>
        <v>Stamnät Regionnät</v>
      </c>
      <c r="AF107" s="79"/>
      <c r="AG107" s="101"/>
      <c r="AH107" s="123"/>
      <c r="AI107" s="103"/>
      <c r="AM107" s="7">
        <f ca="1">VLOOKUP(AC107,Anslutningspunkt!A:B,2,0)+RANDBETWEEN(-10000,10000)</f>
        <v>6026686.672</v>
      </c>
      <c r="AN107" s="7">
        <f ca="1">VLOOKUP(AC107,Anslutningspunkt!A:C,3,0)+RANDBETWEEN(-10000,10000)</f>
        <v>436035.438</v>
      </c>
      <c r="AP107" s="7" t="str">
        <f ca="1" t="shared" si="53"/>
        <v>Flytt</v>
      </c>
      <c r="AQ107" s="7" t="str">
        <f ca="1" t="shared" si="54"/>
        <v>Produktion</v>
      </c>
      <c r="AX107" s="31" t="str">
        <f ca="1" t="shared" si="55"/>
        <v/>
      </c>
      <c r="AZ107" s="31" t="str">
        <f ca="1">IF(SUM(IF({"4.Projekteringsavtal","5.Anslutningsavtal","6.Nätavtal"}=Q107,1,0))&gt;0,EDATE(AX107,RANDBETWEEN(0,6)),"")</f>
        <v/>
      </c>
      <c r="BB107" s="21" t="str">
        <f ca="1">IF(SUM(IF({"5.Anslutningsavtal","6.Nätavtal"}=Q107,1,0))&gt;0,EDATE(AZ107,RANDBETWEEN(0,3)),"")</f>
        <v/>
      </c>
      <c r="BD107" s="21" t="str">
        <f ca="1" t="shared" si="56"/>
        <v/>
      </c>
    </row>
    <row r="108" s="7" customFormat="1" ht="12.75" customHeight="1" spans="1:56">
      <c r="A108" s="33" t="s">
        <v>67</v>
      </c>
      <c r="B108" s="31">
        <f ca="1" t="shared" si="29"/>
        <v>44383</v>
      </c>
      <c r="C108" s="32">
        <f ca="1" t="shared" si="30"/>
        <v>45205</v>
      </c>
      <c r="D108" s="30" t="str">
        <f t="shared" si="31"/>
        <v>Project 4108</v>
      </c>
      <c r="E108" s="30" t="str">
        <f t="shared" si="32"/>
        <v>Company AB 5108</v>
      </c>
      <c r="F108" s="30" t="str">
        <f ca="1" t="shared" si="33"/>
        <v>Upplands Bro</v>
      </c>
      <c r="G108" s="37">
        <f ca="1" t="shared" si="34"/>
        <v>30</v>
      </c>
      <c r="H108" s="38" t="str">
        <f ca="1" t="shared" si="35"/>
        <v>Ja</v>
      </c>
      <c r="I108" s="30" t="str">
        <f ca="1" t="shared" si="36"/>
        <v>Flytt</v>
      </c>
      <c r="J108" s="30" t="str">
        <f ca="1" t="shared" si="37"/>
        <v>Konsumtion</v>
      </c>
      <c r="K108" s="41">
        <f ca="1" t="shared" si="38"/>
        <v>270</v>
      </c>
      <c r="L108" s="41">
        <f ca="1" t="shared" si="39"/>
        <v>57</v>
      </c>
      <c r="M108" s="14"/>
      <c r="N108" s="30" t="str">
        <f ca="1" t="shared" si="40"/>
        <v>Erik Johanson 108</v>
      </c>
      <c r="O108" s="30" t="str">
        <f ca="1" t="shared" si="41"/>
        <v>Anders Erikson 108</v>
      </c>
      <c r="P108" s="30" t="str">
        <f ca="1" t="shared" si="42"/>
        <v>Sarah Anderson 108</v>
      </c>
      <c r="Q108" s="30" t="str">
        <f ca="1" t="shared" si="43"/>
        <v>4.Projekteringsavtal</v>
      </c>
      <c r="R108" s="45" t="str">
        <f ca="1" t="shared" si="44"/>
        <v>nej</v>
      </c>
      <c r="S108" s="45" t="str">
        <f ca="1" t="shared" si="45"/>
        <v/>
      </c>
      <c r="T108" s="45" t="str">
        <f ca="1" t="shared" si="46"/>
        <v/>
      </c>
      <c r="U108" s="16"/>
      <c r="V108" s="33"/>
      <c r="W108" s="49" t="str">
        <f ca="1" t="shared" si="47"/>
        <v/>
      </c>
      <c r="X108" s="50" t="str">
        <f ca="1" t="shared" si="48"/>
        <v>Nej</v>
      </c>
      <c r="Y108" s="63" t="str">
        <f ca="1" t="shared" si="49"/>
        <v/>
      </c>
      <c r="Z108" s="63" t="str">
        <f ca="1" t="shared" si="50"/>
        <v/>
      </c>
      <c r="AA108" s="67"/>
      <c r="AB108" s="64" t="str">
        <f ca="1" t="shared" si="52"/>
        <v/>
      </c>
      <c r="AC108" s="73">
        <f ca="1">INDEX(Anslutningspunkt!$A$2:$A$108,RANDBETWEEN(2,108),1)</f>
        <v>70</v>
      </c>
      <c r="AD108" s="30"/>
      <c r="AE108" s="30" t="str">
        <f ca="1" t="shared" si="51"/>
        <v>Stamnät</v>
      </c>
      <c r="AF108" s="79"/>
      <c r="AG108" s="101"/>
      <c r="AH108" s="123"/>
      <c r="AI108" s="103"/>
      <c r="AM108" s="7">
        <f ca="1">VLOOKUP(AC108,Anslutningspunkt!A:B,2,0)+RANDBETWEEN(-10000,10000)</f>
        <v>6008879.672</v>
      </c>
      <c r="AN108" s="7">
        <f ca="1">VLOOKUP(AC108,Anslutningspunkt!A:C,3,0)+RANDBETWEEN(-10000,10000)</f>
        <v>328656.438</v>
      </c>
      <c r="AP108" s="7" t="str">
        <f ca="1" t="shared" si="53"/>
        <v>Flytt</v>
      </c>
      <c r="AQ108" s="7" t="str">
        <f ca="1" t="shared" si="54"/>
        <v>Konsumtion</v>
      </c>
      <c r="AX108" s="31">
        <f ca="1" t="shared" si="55"/>
        <v>45235.1946575546</v>
      </c>
      <c r="AZ108" s="31">
        <f ca="1">IF(SUM(IF({"4.Projekteringsavtal","5.Anslutningsavtal","6.Nätavtal"}=Q108,1,0))&gt;0,EDATE(AX108,RANDBETWEEN(0,6)),"")</f>
        <v>45417</v>
      </c>
      <c r="BB108" s="21" t="str">
        <f ca="1">IF(SUM(IF({"5.Anslutningsavtal","6.Nätavtal"}=Q108,1,0))&gt;0,EDATE(AZ108,RANDBETWEEN(0,3)),"")</f>
        <v/>
      </c>
      <c r="BD108" s="21" t="str">
        <f ca="1" t="shared" si="56"/>
        <v/>
      </c>
    </row>
    <row r="109" s="7" customFormat="1" ht="12.75" customHeight="1" spans="1:56">
      <c r="A109" s="33" t="s">
        <v>65</v>
      </c>
      <c r="B109" s="31">
        <f ca="1" t="shared" si="29"/>
        <v>43720</v>
      </c>
      <c r="C109" s="32">
        <f ca="1" t="shared" si="30"/>
        <v>45301</v>
      </c>
      <c r="D109" s="30" t="str">
        <f t="shared" si="31"/>
        <v>Project 4109</v>
      </c>
      <c r="E109" s="30" t="str">
        <f t="shared" si="32"/>
        <v>Company AB 5109</v>
      </c>
      <c r="F109" s="30" t="str">
        <f ca="1" t="shared" si="33"/>
        <v>Upplans Bro</v>
      </c>
      <c r="G109" s="37">
        <f ca="1" t="shared" si="34"/>
        <v>35</v>
      </c>
      <c r="H109" s="38" t="str">
        <f ca="1" t="shared" si="35"/>
        <v/>
      </c>
      <c r="I109" s="30" t="str">
        <f ca="1" t="shared" si="36"/>
        <v>Nyanslutning</v>
      </c>
      <c r="J109" s="30" t="str">
        <f ca="1" t="shared" si="37"/>
        <v>Produktion</v>
      </c>
      <c r="K109" s="41">
        <f ca="1" t="shared" si="38"/>
        <v>110</v>
      </c>
      <c r="L109" s="41">
        <f ca="1" t="shared" si="39"/>
        <v>55</v>
      </c>
      <c r="M109" s="44"/>
      <c r="N109" s="30" t="str">
        <f ca="1" t="shared" si="40"/>
        <v>Erik Johanson 109</v>
      </c>
      <c r="O109" s="30" t="str">
        <f ca="1" t="shared" si="41"/>
        <v>Lars Johnson 109</v>
      </c>
      <c r="P109" s="30" t="str">
        <f ca="1" t="shared" si="42"/>
        <v>Lars Johnson 109</v>
      </c>
      <c r="Q109" s="30" t="str">
        <f ca="1" t="shared" si="43"/>
        <v>1.Anslutningsmöjlighet</v>
      </c>
      <c r="R109" s="45" t="str">
        <f ca="1" t="shared" si="44"/>
        <v>nej</v>
      </c>
      <c r="S109" s="45" t="str">
        <f ca="1" t="shared" si="45"/>
        <v/>
      </c>
      <c r="T109" s="45" t="str">
        <f ca="1" t="shared" si="46"/>
        <v/>
      </c>
      <c r="U109" s="16"/>
      <c r="V109" s="33"/>
      <c r="W109" s="49" t="str">
        <f ca="1" t="shared" si="47"/>
        <v/>
      </c>
      <c r="X109" s="50" t="str">
        <f ca="1" t="shared" si="48"/>
        <v>Ja</v>
      </c>
      <c r="Y109" s="63">
        <f ca="1" t="shared" si="49"/>
        <v>45520</v>
      </c>
      <c r="Z109" s="63">
        <f ca="1" t="shared" si="50"/>
        <v>45456</v>
      </c>
      <c r="AA109" s="65"/>
      <c r="AB109" s="64">
        <f ca="1" t="shared" si="52"/>
        <v>44971.1150831543</v>
      </c>
      <c r="AC109" s="73">
        <f ca="1">INDEX(Anslutningspunkt!$A$2:$A$108,RANDBETWEEN(2,108),1)</f>
        <v>85</v>
      </c>
      <c r="AD109" s="30"/>
      <c r="AE109" s="30" t="str">
        <f ca="1" t="shared" si="51"/>
        <v>Regionnät</v>
      </c>
      <c r="AF109" s="75"/>
      <c r="AG109" s="93"/>
      <c r="AH109" s="34"/>
      <c r="AI109" s="92"/>
      <c r="AM109" s="7">
        <f ca="1">VLOOKUP(AC109,Anslutningspunkt!A:B,2,0)+RANDBETWEEN(-10000,10000)</f>
        <v>6201512.672</v>
      </c>
      <c r="AN109" s="7">
        <f ca="1">VLOOKUP(AC109,Anslutningspunkt!A:C,3,0)+RANDBETWEEN(-10000,10000)</f>
        <v>344438.438</v>
      </c>
      <c r="AP109" s="7" t="str">
        <f ca="1" t="shared" si="53"/>
        <v>Nyanslutning</v>
      </c>
      <c r="AQ109" s="7" t="str">
        <f ca="1" t="shared" si="54"/>
        <v>Produktion</v>
      </c>
      <c r="AX109" s="31" t="str">
        <f ca="1" t="shared" si="55"/>
        <v/>
      </c>
      <c r="AZ109" s="31" t="str">
        <f ca="1">IF(SUM(IF({"4.Projekteringsavtal","5.Anslutningsavtal","6.Nätavtal"}=Q109,1,0))&gt;0,EDATE(AX109,RANDBETWEEN(0,6)),"")</f>
        <v/>
      </c>
      <c r="BB109" s="21" t="str">
        <f ca="1">IF(SUM(IF({"5.Anslutningsavtal","6.Nätavtal"}=Q109,1,0))&gt;0,EDATE(AZ109,RANDBETWEEN(0,3)),"")</f>
        <v/>
      </c>
      <c r="BD109" s="21" t="str">
        <f ca="1" t="shared" si="56"/>
        <v/>
      </c>
    </row>
    <row r="110" s="7" customFormat="1" ht="12.75" customHeight="1" spans="1:56">
      <c r="A110" s="33" t="s">
        <v>65</v>
      </c>
      <c r="B110" s="31">
        <f ca="1" t="shared" si="29"/>
        <v>44290</v>
      </c>
      <c r="C110" s="32">
        <f ca="1" t="shared" si="30"/>
        <v>45415</v>
      </c>
      <c r="D110" s="30" t="str">
        <f t="shared" si="31"/>
        <v>Project 4110</v>
      </c>
      <c r="E110" s="30" t="str">
        <f t="shared" si="32"/>
        <v>Company AB 5110</v>
      </c>
      <c r="F110" s="30" t="str">
        <f ca="1" t="shared" si="33"/>
        <v>Eskiltuna</v>
      </c>
      <c r="G110" s="37">
        <f ca="1" t="shared" si="34"/>
        <v>31</v>
      </c>
      <c r="H110" s="38" t="str">
        <f ca="1" t="shared" si="35"/>
        <v>Nej</v>
      </c>
      <c r="I110" s="30" t="str">
        <f ca="1" t="shared" si="36"/>
        <v>Nyanslutning</v>
      </c>
      <c r="J110" s="30" t="str">
        <f ca="1" t="shared" si="37"/>
        <v>Produktion</v>
      </c>
      <c r="K110" s="41">
        <f ca="1" t="shared" si="38"/>
        <v>50</v>
      </c>
      <c r="L110" s="41">
        <f ca="1" t="shared" si="39"/>
        <v>2</v>
      </c>
      <c r="M110" s="12"/>
      <c r="N110" s="30" t="str">
        <f ca="1" t="shared" si="40"/>
        <v>Erik Johanson 110</v>
      </c>
      <c r="O110" s="30" t="str">
        <f ca="1" t="shared" si="41"/>
        <v>Erik Johanson 110</v>
      </c>
      <c r="P110" s="30" t="str">
        <f ca="1" t="shared" si="42"/>
        <v>Anders Erikson 110</v>
      </c>
      <c r="Q110" s="30" t="str">
        <f ca="1" t="shared" si="43"/>
        <v>4.Projekteringsavtal</v>
      </c>
      <c r="R110" s="45" t="str">
        <f ca="1" t="shared" si="44"/>
        <v>nej</v>
      </c>
      <c r="S110" s="45" t="str">
        <f ca="1" t="shared" si="45"/>
        <v/>
      </c>
      <c r="T110" s="45" t="str">
        <f ca="1" t="shared" si="46"/>
        <v/>
      </c>
      <c r="U110" s="16"/>
      <c r="V110" s="33"/>
      <c r="W110" s="49" t="str">
        <f ca="1" t="shared" si="47"/>
        <v>Länk</v>
      </c>
      <c r="X110" s="50" t="str">
        <f ca="1" t="shared" si="48"/>
        <v>Ja</v>
      </c>
      <c r="Y110" s="63">
        <f ca="1" t="shared" si="49"/>
        <v>45551</v>
      </c>
      <c r="Z110" s="63">
        <f ca="1" t="shared" si="50"/>
        <v>45499</v>
      </c>
      <c r="AA110" s="65"/>
      <c r="AB110" s="64" t="str">
        <f ca="1" t="shared" si="52"/>
        <v/>
      </c>
      <c r="AC110" s="73">
        <f ca="1">INDEX(Anslutningspunkt!$A$2:$A$108,RANDBETWEEN(2,108),1)</f>
        <v>36</v>
      </c>
      <c r="AD110" s="30"/>
      <c r="AE110" s="30" t="str">
        <f ca="1" t="shared" si="51"/>
        <v>Stamnät Regionnät</v>
      </c>
      <c r="AF110" s="75"/>
      <c r="AG110" s="93"/>
      <c r="AH110" s="34"/>
      <c r="AI110" s="92"/>
      <c r="AM110" s="7">
        <f ca="1">VLOOKUP(AC110,Anslutningspunkt!A:B,2,0)+RANDBETWEEN(-10000,10000)</f>
        <v>6096310.672</v>
      </c>
      <c r="AN110" s="7">
        <f ca="1">VLOOKUP(AC110,Anslutningspunkt!A:C,3,0)+RANDBETWEEN(-10000,10000)</f>
        <v>349566.438</v>
      </c>
      <c r="AP110" s="7" t="str">
        <f ca="1" t="shared" si="53"/>
        <v>Nyanslutning</v>
      </c>
      <c r="AQ110" s="7" t="str">
        <f ca="1" t="shared" si="54"/>
        <v>Produktion</v>
      </c>
      <c r="AX110" s="31">
        <f ca="1" t="shared" si="55"/>
        <v>44340.8707707947</v>
      </c>
      <c r="AZ110" s="31">
        <f ca="1">IF(SUM(IF({"4.Projekteringsavtal","5.Anslutningsavtal","6.Nätavtal"}=Q110,1,0))&gt;0,EDATE(AX110,RANDBETWEEN(0,6)),"")</f>
        <v>44463</v>
      </c>
      <c r="BB110" s="21" t="str">
        <f ca="1">IF(SUM(IF({"5.Anslutningsavtal","6.Nätavtal"}=Q110,1,0))&gt;0,EDATE(AZ110,RANDBETWEEN(0,3)),"")</f>
        <v/>
      </c>
      <c r="BD110" s="21" t="str">
        <f ca="1" t="shared" si="56"/>
        <v/>
      </c>
    </row>
    <row r="111" s="7" customFormat="1" ht="12.75" customHeight="1" spans="1:56">
      <c r="A111" s="33" t="s">
        <v>65</v>
      </c>
      <c r="B111" s="31">
        <f ca="1" t="shared" si="29"/>
        <v>44675</v>
      </c>
      <c r="C111" s="32">
        <f ca="1" t="shared" si="30"/>
        <v>44804</v>
      </c>
      <c r="D111" s="30" t="str">
        <f t="shared" si="31"/>
        <v>Project 4111</v>
      </c>
      <c r="E111" s="30" t="str">
        <f t="shared" si="32"/>
        <v>Company AB 5111</v>
      </c>
      <c r="F111" s="30" t="str">
        <f ca="1" t="shared" si="33"/>
        <v>Älvkarleby</v>
      </c>
      <c r="G111" s="37">
        <f ca="1" t="shared" si="34"/>
        <v>36</v>
      </c>
      <c r="H111" s="38" t="str">
        <f ca="1" t="shared" si="35"/>
        <v/>
      </c>
      <c r="I111" s="30" t="str">
        <f ca="1" t="shared" si="36"/>
        <v>Flytt</v>
      </c>
      <c r="J111" s="30" t="str">
        <f ca="1" t="shared" si="37"/>
        <v>Produktion</v>
      </c>
      <c r="K111" s="41">
        <f ca="1" t="shared" si="38"/>
        <v>360</v>
      </c>
      <c r="L111" s="41">
        <f ca="1" t="shared" si="39"/>
        <v>230</v>
      </c>
      <c r="M111" s="14"/>
      <c r="N111" s="30" t="str">
        <f ca="1" t="shared" si="40"/>
        <v>Erik Johanson 111</v>
      </c>
      <c r="O111" s="30" t="str">
        <f ca="1" t="shared" si="41"/>
        <v>Lars Johnson 111</v>
      </c>
      <c r="P111" s="30" t="str">
        <f ca="1" t="shared" si="42"/>
        <v>Anders Erikson 111</v>
      </c>
      <c r="Q111" s="30" t="str">
        <f ca="1" t="shared" si="43"/>
        <v>2.Reservationsavtal</v>
      </c>
      <c r="R111" s="45" t="str">
        <f ca="1" t="shared" si="44"/>
        <v>Ja</v>
      </c>
      <c r="S111" s="45" t="str">
        <f ca="1" t="shared" si="45"/>
        <v>x</v>
      </c>
      <c r="T111" s="45" t="str">
        <f ca="1" t="shared" si="46"/>
        <v/>
      </c>
      <c r="U111" s="16"/>
      <c r="V111" s="33"/>
      <c r="W111" s="49" t="str">
        <f ca="1" t="shared" si="47"/>
        <v/>
      </c>
      <c r="X111" s="50" t="str">
        <f ca="1" t="shared" si="48"/>
        <v/>
      </c>
      <c r="Y111" s="63" t="str">
        <f ca="1" t="shared" si="49"/>
        <v/>
      </c>
      <c r="Z111" s="63" t="str">
        <f ca="1" t="shared" si="50"/>
        <v/>
      </c>
      <c r="AA111" s="67"/>
      <c r="AB111" s="64" t="str">
        <f ca="1" t="shared" si="52"/>
        <v/>
      </c>
      <c r="AC111" s="73">
        <f ca="1">INDEX(Anslutningspunkt!$A$2:$A$108,RANDBETWEEN(2,108),1)</f>
        <v>68</v>
      </c>
      <c r="AD111" s="30"/>
      <c r="AE111" s="30" t="str">
        <f ca="1" t="shared" si="51"/>
        <v>Stamnät Regionnät</v>
      </c>
      <c r="AF111" s="79"/>
      <c r="AG111" s="101"/>
      <c r="AH111" s="123"/>
      <c r="AI111" s="103"/>
      <c r="AM111" s="7">
        <f ca="1">VLOOKUP(AC111,Anslutningspunkt!A:B,2,0)+RANDBETWEEN(-10000,10000)</f>
        <v>6173538.672</v>
      </c>
      <c r="AN111" s="7">
        <f ca="1">VLOOKUP(AC111,Anslutningspunkt!A:C,3,0)+RANDBETWEEN(-10000,10000)</f>
        <v>441912.438</v>
      </c>
      <c r="AP111" s="7" t="str">
        <f ca="1" t="shared" si="53"/>
        <v>Flytt</v>
      </c>
      <c r="AQ111" s="7" t="str">
        <f ca="1" t="shared" si="54"/>
        <v>Produktion</v>
      </c>
      <c r="AX111" s="31">
        <f ca="1" t="shared" si="55"/>
        <v>44785.0612854385</v>
      </c>
      <c r="AZ111" s="31" t="str">
        <f ca="1">IF(SUM(IF({"4.Projekteringsavtal","5.Anslutningsavtal","6.Nätavtal"}=Q111,1,0))&gt;0,EDATE(AX111,RANDBETWEEN(0,6)),"")</f>
        <v/>
      </c>
      <c r="BB111" s="21" t="str">
        <f ca="1">IF(SUM(IF({"5.Anslutningsavtal","6.Nätavtal"}=Q111,1,0))&gt;0,EDATE(AZ111,RANDBETWEEN(0,3)),"")</f>
        <v/>
      </c>
      <c r="BD111" s="21" t="str">
        <f ca="1" t="shared" si="56"/>
        <v/>
      </c>
    </row>
    <row r="112" s="7" customFormat="1" ht="12.75" customHeight="1" spans="1:56">
      <c r="A112" s="33" t="s">
        <v>65</v>
      </c>
      <c r="B112" s="31">
        <f ca="1" t="shared" si="29"/>
        <v>43198</v>
      </c>
      <c r="C112" s="32">
        <f ca="1" t="shared" si="30"/>
        <v>43975</v>
      </c>
      <c r="D112" s="30" t="str">
        <f t="shared" si="31"/>
        <v>Project 4112</v>
      </c>
      <c r="E112" s="30" t="str">
        <f t="shared" si="32"/>
        <v>Company AB 5112</v>
      </c>
      <c r="F112" s="30" t="str">
        <f ca="1" t="shared" si="33"/>
        <v>Sandviken</v>
      </c>
      <c r="G112" s="37">
        <f ca="1" t="shared" si="34"/>
        <v>35</v>
      </c>
      <c r="H112" s="38" t="str">
        <f ca="1" t="shared" si="35"/>
        <v/>
      </c>
      <c r="I112" s="30" t="str">
        <f ca="1" t="shared" si="36"/>
        <v>Utökning</v>
      </c>
      <c r="J112" s="30" t="str">
        <f ca="1" t="shared" si="37"/>
        <v>Konsumtion</v>
      </c>
      <c r="K112" s="41">
        <f ca="1" t="shared" si="38"/>
        <v>200</v>
      </c>
      <c r="L112" s="41">
        <f ca="1" t="shared" si="39"/>
        <v>181</v>
      </c>
      <c r="M112" s="44"/>
      <c r="N112" s="30" t="str">
        <f ca="1" t="shared" si="40"/>
        <v>Anders Erikson 112</v>
      </c>
      <c r="O112" s="30" t="str">
        <f ca="1" t="shared" si="41"/>
        <v>Sarah Anderson 112</v>
      </c>
      <c r="P112" s="30" t="str">
        <f ca="1" t="shared" si="42"/>
        <v>Sarah Anderson 112</v>
      </c>
      <c r="Q112" s="30" t="str">
        <f ca="1" t="shared" si="43"/>
        <v>4.Projekteringsavtal</v>
      </c>
      <c r="R112" s="45" t="str">
        <f ca="1" t="shared" si="44"/>
        <v>nej</v>
      </c>
      <c r="S112" s="45" t="str">
        <f ca="1" t="shared" si="45"/>
        <v/>
      </c>
      <c r="T112" s="45" t="str">
        <f ca="1" t="shared" si="46"/>
        <v/>
      </c>
      <c r="U112" s="16"/>
      <c r="V112" s="33"/>
      <c r="W112" s="49" t="str">
        <f ca="1" t="shared" si="47"/>
        <v>Ansluts till LN 20 kV</v>
      </c>
      <c r="X112" s="50" t="str">
        <f ca="1" t="shared" si="48"/>
        <v>Ja</v>
      </c>
      <c r="Y112" s="63">
        <f ca="1" t="shared" si="49"/>
        <v>45563</v>
      </c>
      <c r="Z112" s="63">
        <f ca="1" t="shared" si="50"/>
        <v>45528</v>
      </c>
      <c r="AA112" s="33"/>
      <c r="AB112" s="64" t="str">
        <f ca="1" t="shared" si="52"/>
        <v/>
      </c>
      <c r="AC112" s="73">
        <f ca="1">INDEX(Anslutningspunkt!$A$2:$A$108,RANDBETWEEN(2,108),1)</f>
        <v>106</v>
      </c>
      <c r="AD112" s="30"/>
      <c r="AE112" s="30" t="str">
        <f ca="1" t="shared" si="51"/>
        <v/>
      </c>
      <c r="AF112" s="33"/>
      <c r="AG112" s="95"/>
      <c r="AH112" s="77"/>
      <c r="AI112" s="92"/>
      <c r="AM112" s="7">
        <f ca="1">VLOOKUP(AC112,Anslutningspunkt!A:B,2,0)+RANDBETWEEN(-10000,10000)</f>
        <v>6180246.672</v>
      </c>
      <c r="AN112" s="7">
        <f ca="1">VLOOKUP(AC112,Anslutningspunkt!A:C,3,0)+RANDBETWEEN(-10000,10000)</f>
        <v>447709.438</v>
      </c>
      <c r="AP112" s="7" t="str">
        <f ca="1" t="shared" si="53"/>
        <v>Utökning</v>
      </c>
      <c r="AQ112" s="7" t="str">
        <f ca="1" t="shared" si="54"/>
        <v>Konsumtion</v>
      </c>
      <c r="AX112" s="31">
        <f ca="1" t="shared" si="55"/>
        <v>43695.2650047349</v>
      </c>
      <c r="AZ112" s="31">
        <f ca="1">IF(SUM(IF({"4.Projekteringsavtal","5.Anslutningsavtal","6.Nätavtal"}=Q112,1,0))&gt;0,EDATE(AX112,RANDBETWEEN(0,6)),"")</f>
        <v>43787</v>
      </c>
      <c r="BB112" s="21" t="str">
        <f ca="1">IF(SUM(IF({"5.Anslutningsavtal","6.Nätavtal"}=Q112,1,0))&gt;0,EDATE(AZ112,RANDBETWEEN(0,3)),"")</f>
        <v/>
      </c>
      <c r="BD112" s="21" t="str">
        <f ca="1" t="shared" si="56"/>
        <v/>
      </c>
    </row>
    <row r="113" s="7" customFormat="1" ht="12.75" customHeight="1" spans="1:56">
      <c r="A113" s="33" t="s">
        <v>65</v>
      </c>
      <c r="B113" s="31">
        <f ca="1" t="shared" si="29"/>
        <v>44824</v>
      </c>
      <c r="C113" s="32">
        <f ca="1" t="shared" si="30"/>
        <v>45198</v>
      </c>
      <c r="D113" s="30" t="str">
        <f t="shared" si="31"/>
        <v>Project 4113</v>
      </c>
      <c r="E113" s="30" t="str">
        <f t="shared" si="32"/>
        <v>Company AB 5113</v>
      </c>
      <c r="F113" s="30" t="str">
        <f ca="1" t="shared" si="33"/>
        <v>Katrineholm</v>
      </c>
      <c r="G113" s="37">
        <f ca="1" t="shared" si="34"/>
        <v>31</v>
      </c>
      <c r="H113" s="38" t="str">
        <f ca="1" t="shared" si="35"/>
        <v>Ja</v>
      </c>
      <c r="I113" s="30" t="str">
        <f ca="1" t="shared" si="36"/>
        <v>Nyanslutning</v>
      </c>
      <c r="J113" s="30" t="str">
        <f ca="1" t="shared" si="37"/>
        <v>Produktion</v>
      </c>
      <c r="K113" s="41">
        <f ca="1" t="shared" si="38"/>
        <v>370</v>
      </c>
      <c r="L113" s="41">
        <f ca="1" t="shared" si="39"/>
        <v>334</v>
      </c>
      <c r="M113" s="12"/>
      <c r="N113" s="30" t="str">
        <f ca="1" t="shared" si="40"/>
        <v>Sarah Anderson 113</v>
      </c>
      <c r="O113" s="30" t="str">
        <f ca="1" t="shared" si="41"/>
        <v>Erik Johanson 113</v>
      </c>
      <c r="P113" s="30" t="str">
        <f ca="1" t="shared" si="42"/>
        <v>Anders Erikson 113</v>
      </c>
      <c r="Q113" s="30" t="str">
        <f ca="1" t="shared" si="43"/>
        <v>6.Nätavtal</v>
      </c>
      <c r="R113" s="45" t="str">
        <f ca="1" t="shared" si="44"/>
        <v/>
      </c>
      <c r="S113" s="45" t="str">
        <f ca="1" t="shared" si="45"/>
        <v>x</v>
      </c>
      <c r="T113" s="45" t="str">
        <f ca="1" t="shared" si="46"/>
        <v/>
      </c>
      <c r="U113" s="16"/>
      <c r="V113" s="33"/>
      <c r="W113" s="49" t="str">
        <f ca="1" t="shared" si="47"/>
        <v>Länk</v>
      </c>
      <c r="X113" s="50" t="str">
        <f ca="1" t="shared" si="48"/>
        <v/>
      </c>
      <c r="Y113" s="63" t="str">
        <f ca="1" t="shared" si="49"/>
        <v/>
      </c>
      <c r="Z113" s="63" t="str">
        <f ca="1" t="shared" si="50"/>
        <v/>
      </c>
      <c r="AA113" s="65"/>
      <c r="AB113" s="64" t="str">
        <f ca="1" t="shared" si="52"/>
        <v/>
      </c>
      <c r="AC113" s="73">
        <f ca="1">INDEX(Anslutningspunkt!$A$2:$A$108,RANDBETWEEN(2,108),1)</f>
        <v>5</v>
      </c>
      <c r="AD113" s="30"/>
      <c r="AE113" s="30" t="str">
        <f ca="1" t="shared" si="51"/>
        <v>Regionnät</v>
      </c>
      <c r="AF113" s="75"/>
      <c r="AG113" s="93"/>
      <c r="AH113" s="34"/>
      <c r="AI113" s="92"/>
      <c r="AM113" s="7">
        <f ca="1">VLOOKUP(AC113,Anslutningspunkt!A:B,2,0)+RANDBETWEEN(-10000,10000)</f>
        <v>6085805.672</v>
      </c>
      <c r="AN113" s="7">
        <f ca="1">VLOOKUP(AC113,Anslutningspunkt!A:C,3,0)+RANDBETWEEN(-10000,10000)</f>
        <v>273706.438</v>
      </c>
      <c r="AP113" s="7" t="str">
        <f ca="1" t="shared" si="53"/>
        <v>Nyanslutning</v>
      </c>
      <c r="AQ113" s="7" t="str">
        <f ca="1" t="shared" si="54"/>
        <v>Produktion</v>
      </c>
      <c r="AX113" s="31">
        <f ca="1" t="shared" si="55"/>
        <v>45188.588987331</v>
      </c>
      <c r="AZ113" s="31">
        <f ca="1">IF(SUM(IF({"4.Projekteringsavtal","5.Anslutningsavtal","6.Nätavtal"}=Q113,1,0))&gt;0,EDATE(AX113,RANDBETWEEN(0,6)),"")</f>
        <v>45188</v>
      </c>
      <c r="BB113" s="21">
        <f ca="1">IF(SUM(IF({"5.Anslutningsavtal","6.Nätavtal"}=Q113,1,0))&gt;0,EDATE(AZ113,RANDBETWEEN(0,3)),"")</f>
        <v>45279</v>
      </c>
      <c r="BD113" s="21">
        <f ca="1" t="shared" si="56"/>
        <v>45341</v>
      </c>
    </row>
    <row r="114" s="7" customFormat="1" ht="12.75" customHeight="1" spans="1:56">
      <c r="A114" s="33" t="s">
        <v>65</v>
      </c>
      <c r="B114" s="31">
        <f ca="1" t="shared" si="29"/>
        <v>44601</v>
      </c>
      <c r="C114" s="32">
        <f ca="1" t="shared" si="30"/>
        <v>45053</v>
      </c>
      <c r="D114" s="30" t="str">
        <f t="shared" si="31"/>
        <v>Project 4114</v>
      </c>
      <c r="E114" s="30" t="str">
        <f t="shared" si="32"/>
        <v>Company AB 5114</v>
      </c>
      <c r="F114" s="30" t="str">
        <f ca="1" t="shared" si="33"/>
        <v>Eskiltuna</v>
      </c>
      <c r="G114" s="37">
        <f ca="1" t="shared" si="34"/>
        <v>34</v>
      </c>
      <c r="H114" s="38" t="str">
        <f ca="1" t="shared" si="35"/>
        <v>Ja</v>
      </c>
      <c r="I114" s="30" t="str">
        <f ca="1" t="shared" si="36"/>
        <v>Nyanslutning</v>
      </c>
      <c r="J114" s="30" t="str">
        <f ca="1" t="shared" si="37"/>
        <v>Konsumtion</v>
      </c>
      <c r="K114" s="41">
        <f ca="1" t="shared" si="38"/>
        <v>320</v>
      </c>
      <c r="L114" s="41">
        <f ca="1" t="shared" si="39"/>
        <v>267</v>
      </c>
      <c r="M114" s="12"/>
      <c r="N114" s="30" t="str">
        <f ca="1" t="shared" si="40"/>
        <v>Lars Johnson 114</v>
      </c>
      <c r="O114" s="30" t="str">
        <f ca="1" t="shared" si="41"/>
        <v>Anders Erikson 114</v>
      </c>
      <c r="P114" s="30" t="str">
        <f ca="1" t="shared" si="42"/>
        <v>Lars Johnson 114</v>
      </c>
      <c r="Q114" s="30" t="str">
        <f ca="1" t="shared" si="43"/>
        <v>6.Nätavtal</v>
      </c>
      <c r="R114" s="45" t="str">
        <f ca="1" t="shared" si="44"/>
        <v/>
      </c>
      <c r="S114" s="45" t="str">
        <f ca="1" t="shared" si="45"/>
        <v/>
      </c>
      <c r="T114" s="45" t="str">
        <f ca="1" t="shared" si="46"/>
        <v/>
      </c>
      <c r="U114" s="16"/>
      <c r="V114" s="65"/>
      <c r="W114" s="49" t="str">
        <f ca="1" t="shared" si="47"/>
        <v>Länk</v>
      </c>
      <c r="X114" s="50" t="str">
        <f ca="1" t="shared" si="48"/>
        <v>Nej</v>
      </c>
      <c r="Y114" s="63" t="str">
        <f ca="1" t="shared" si="49"/>
        <v/>
      </c>
      <c r="Z114" s="63" t="str">
        <f ca="1" t="shared" si="50"/>
        <v/>
      </c>
      <c r="AA114" s="65"/>
      <c r="AB114" s="64" t="str">
        <f ca="1" t="shared" si="52"/>
        <v/>
      </c>
      <c r="AC114" s="73">
        <f ca="1">INDEX(Anslutningspunkt!$A$2:$A$108,RANDBETWEEN(2,108),1)</f>
        <v>10</v>
      </c>
      <c r="AD114" s="30"/>
      <c r="AE114" s="30" t="str">
        <f ca="1" t="shared" si="51"/>
        <v>Stamnät</v>
      </c>
      <c r="AF114" s="75"/>
      <c r="AG114" s="93"/>
      <c r="AH114" s="34"/>
      <c r="AI114" s="92"/>
      <c r="AM114" s="7">
        <f ca="1">VLOOKUP(AC114,Anslutningspunkt!A:B,2,0)+RANDBETWEEN(-10000,10000)</f>
        <v>6096343.672</v>
      </c>
      <c r="AN114" s="7">
        <f ca="1">VLOOKUP(AC114,Anslutningspunkt!A:C,3,0)+RANDBETWEEN(-10000,10000)</f>
        <v>299197.438</v>
      </c>
      <c r="AP114" s="7" t="str">
        <f ca="1" t="shared" si="53"/>
        <v>Nyanslutning</v>
      </c>
      <c r="AQ114" s="7" t="str">
        <f ca="1" t="shared" si="54"/>
        <v>Konsumtion</v>
      </c>
      <c r="AX114" s="31">
        <f ca="1" t="shared" si="55"/>
        <v>45045.4289847491</v>
      </c>
      <c r="AZ114" s="31">
        <f ca="1">IF(SUM(IF({"4.Projekteringsavtal","5.Anslutningsavtal","6.Nätavtal"}=Q114,1,0))&gt;0,EDATE(AX114,RANDBETWEEN(0,6)),"")</f>
        <v>45136</v>
      </c>
      <c r="BB114" s="21">
        <f ca="1">IF(SUM(IF({"5.Anslutningsavtal","6.Nätavtal"}=Q114,1,0))&gt;0,EDATE(AZ114,RANDBETWEEN(0,3)),"")</f>
        <v>45136</v>
      </c>
      <c r="BD114" s="21">
        <f ca="1" t="shared" si="56"/>
        <v>45167</v>
      </c>
    </row>
    <row r="115" s="7" customFormat="1" ht="12.75" customHeight="1" spans="1:56">
      <c r="A115" s="33" t="s">
        <v>65</v>
      </c>
      <c r="B115" s="31">
        <f ca="1" t="shared" si="29"/>
        <v>43580</v>
      </c>
      <c r="C115" s="32">
        <f ca="1" t="shared" si="30"/>
        <v>45351</v>
      </c>
      <c r="D115" s="30" t="str">
        <f t="shared" si="31"/>
        <v>Project 4115</v>
      </c>
      <c r="E115" s="30" t="str">
        <f t="shared" si="32"/>
        <v>Company AB 5115</v>
      </c>
      <c r="F115" s="30" t="str">
        <f ca="1" t="shared" si="33"/>
        <v>Surahamar</v>
      </c>
      <c r="G115" s="37">
        <f ca="1" t="shared" si="34"/>
        <v>37</v>
      </c>
      <c r="H115" s="38" t="str">
        <f ca="1" t="shared" si="35"/>
        <v>Nej</v>
      </c>
      <c r="I115" s="30" t="str">
        <f ca="1" t="shared" si="36"/>
        <v>Flytt</v>
      </c>
      <c r="J115" s="30" t="str">
        <f ca="1" t="shared" si="37"/>
        <v>Produktion</v>
      </c>
      <c r="K115" s="41">
        <f ca="1" t="shared" si="38"/>
        <v>120</v>
      </c>
      <c r="L115" s="41">
        <f ca="1" t="shared" si="39"/>
        <v>59</v>
      </c>
      <c r="M115" s="14"/>
      <c r="N115" s="30" t="str">
        <f ca="1" t="shared" si="40"/>
        <v>Anders Erikson 115</v>
      </c>
      <c r="O115" s="30" t="str">
        <f ca="1" t="shared" si="41"/>
        <v>Anders Erikson 115</v>
      </c>
      <c r="P115" s="30" t="str">
        <f ca="1" t="shared" si="42"/>
        <v>Anders Erikson 115</v>
      </c>
      <c r="Q115" s="30" t="str">
        <f ca="1" t="shared" si="43"/>
        <v>6.Nätavtal</v>
      </c>
      <c r="R115" s="45" t="str">
        <f ca="1" t="shared" si="44"/>
        <v>Ja</v>
      </c>
      <c r="S115" s="45" t="str">
        <f ca="1" t="shared" si="45"/>
        <v/>
      </c>
      <c r="T115" s="45" t="str">
        <f ca="1" t="shared" si="46"/>
        <v/>
      </c>
      <c r="U115" s="16"/>
      <c r="V115" s="33"/>
      <c r="W115" s="49" t="str">
        <f ca="1" t="shared" si="47"/>
        <v>Ansluts till LN 20 kV</v>
      </c>
      <c r="X115" s="50" t="str">
        <f ca="1" t="shared" si="48"/>
        <v>Ja</v>
      </c>
      <c r="Y115" s="63">
        <f ca="1" t="shared" si="49"/>
        <v>45579</v>
      </c>
      <c r="Z115" s="63">
        <f ca="1" t="shared" si="50"/>
        <v>45559</v>
      </c>
      <c r="AA115" s="67"/>
      <c r="AB115" s="64" t="str">
        <f ca="1" t="shared" si="52"/>
        <v/>
      </c>
      <c r="AC115" s="73">
        <f ca="1">INDEX(Anslutningspunkt!$A$2:$A$108,RANDBETWEEN(2,108),1)</f>
        <v>9</v>
      </c>
      <c r="AD115" s="30"/>
      <c r="AE115" s="30" t="str">
        <f ca="1" t="shared" si="51"/>
        <v>Regionnät</v>
      </c>
      <c r="AF115" s="79"/>
      <c r="AG115" s="101"/>
      <c r="AH115" s="123"/>
      <c r="AI115" s="103"/>
      <c r="AM115" s="7">
        <f ca="1">VLOOKUP(AC115,Anslutningspunkt!A:B,2,0)+RANDBETWEEN(-10000,10000)</f>
        <v>6039178.672</v>
      </c>
      <c r="AN115" s="7">
        <f ca="1">VLOOKUP(AC115,Anslutningspunkt!A:C,3,0)+RANDBETWEEN(-10000,10000)</f>
        <v>316010.438</v>
      </c>
      <c r="AP115" s="7" t="str">
        <f ca="1" t="shared" si="53"/>
        <v>Flytt</v>
      </c>
      <c r="AQ115" s="7" t="str">
        <f ca="1" t="shared" si="54"/>
        <v>Produktion</v>
      </c>
      <c r="AX115" s="31">
        <f ca="1" t="shared" si="55"/>
        <v>43718.6702914204</v>
      </c>
      <c r="AZ115" s="31">
        <f ca="1">IF(SUM(IF({"4.Projekteringsavtal","5.Anslutningsavtal","6.Nätavtal"}=Q115,1,0))&gt;0,EDATE(AX115,RANDBETWEEN(0,6)),"")</f>
        <v>43748</v>
      </c>
      <c r="BB115" s="21">
        <f ca="1">IF(SUM(IF({"5.Anslutningsavtal","6.Nätavtal"}=Q115,1,0))&gt;0,EDATE(AZ115,RANDBETWEEN(0,3)),"")</f>
        <v>43779</v>
      </c>
      <c r="BD115" s="21">
        <f ca="1" t="shared" si="56"/>
        <v>43809</v>
      </c>
    </row>
    <row r="116" ht="12.75" customHeight="1" spans="1:56">
      <c r="A116" s="33" t="s">
        <v>65</v>
      </c>
      <c r="B116" s="31">
        <f ca="1" t="shared" si="29"/>
        <v>44138</v>
      </c>
      <c r="C116" s="32">
        <f ca="1" t="shared" si="30"/>
        <v>44532</v>
      </c>
      <c r="D116" s="30" t="str">
        <f t="shared" si="31"/>
        <v>Project 4116</v>
      </c>
      <c r="E116" s="30" t="str">
        <f t="shared" si="32"/>
        <v>Company AB 5116</v>
      </c>
      <c r="F116" s="30" t="str">
        <f ca="1" t="shared" si="33"/>
        <v>Horndal</v>
      </c>
      <c r="G116" s="37">
        <f ca="1" t="shared" si="34"/>
        <v>37</v>
      </c>
      <c r="H116" s="38" t="str">
        <f ca="1" t="shared" si="35"/>
        <v>Ja</v>
      </c>
      <c r="I116" s="30" t="str">
        <f ca="1" t="shared" si="36"/>
        <v>Nyanslutning</v>
      </c>
      <c r="J116" s="30" t="str">
        <f ca="1" t="shared" si="37"/>
        <v>Produktion</v>
      </c>
      <c r="K116" s="41">
        <f ca="1" t="shared" si="38"/>
        <v>110</v>
      </c>
      <c r="L116" s="41">
        <f ca="1" t="shared" si="39"/>
        <v>11</v>
      </c>
      <c r="M116" s="41"/>
      <c r="N116" s="30" t="str">
        <f ca="1" t="shared" si="40"/>
        <v>Anders Erikson 116</v>
      </c>
      <c r="O116" s="30" t="str">
        <f ca="1" t="shared" si="41"/>
        <v>Anders Erikson 116</v>
      </c>
      <c r="P116" s="30" t="str">
        <f ca="1" t="shared" si="42"/>
        <v>Sarah Anderson 116</v>
      </c>
      <c r="Q116" s="30" t="str">
        <f ca="1" t="shared" si="43"/>
        <v>5.Anslutningsavtal</v>
      </c>
      <c r="R116" s="45" t="str">
        <f ca="1" t="shared" si="44"/>
        <v>nej</v>
      </c>
      <c r="S116" s="45" t="str">
        <f ca="1" t="shared" si="45"/>
        <v>x</v>
      </c>
      <c r="T116" s="45" t="str">
        <f ca="1" t="shared" si="46"/>
        <v/>
      </c>
      <c r="U116" s="51"/>
      <c r="V116" s="33"/>
      <c r="W116" s="49" t="str">
        <f ca="1" t="shared" si="47"/>
        <v>Länk</v>
      </c>
      <c r="X116" s="50" t="str">
        <f ca="1" t="shared" si="48"/>
        <v>Ja</v>
      </c>
      <c r="Y116" s="63">
        <f ca="1" t="shared" si="49"/>
        <v>44637</v>
      </c>
      <c r="Z116" s="63">
        <f ca="1" t="shared" si="50"/>
        <v>44547</v>
      </c>
      <c r="AA116" s="33"/>
      <c r="AB116" s="64" t="str">
        <f ca="1" t="shared" si="52"/>
        <v/>
      </c>
      <c r="AC116" s="73">
        <f ca="1">INDEX(Anslutningspunkt!$A$2:$A$108,RANDBETWEEN(2,108),1)</f>
        <v>1</v>
      </c>
      <c r="AD116" s="30"/>
      <c r="AE116" s="30" t="str">
        <f ca="1" t="shared" si="51"/>
        <v>Stamnät Regionnät</v>
      </c>
      <c r="AF116" s="75"/>
      <c r="AG116" s="93"/>
      <c r="AH116" s="33"/>
      <c r="AI116" s="92"/>
      <c r="AM116" s="7">
        <f ca="1">VLOOKUP(AC116,Anslutningspunkt!A:B,2,0)+RANDBETWEEN(-10000,10000)</f>
        <v>6015275.672</v>
      </c>
      <c r="AN116" s="7">
        <f ca="1">VLOOKUP(AC116,Anslutningspunkt!A:C,3,0)+RANDBETWEEN(-10000,10000)</f>
        <v>291871.438</v>
      </c>
      <c r="AP116" s="7" t="str">
        <f ca="1" t="shared" si="53"/>
        <v>Nyanslutning</v>
      </c>
      <c r="AQ116" s="7" t="str">
        <f ca="1" t="shared" si="54"/>
        <v>Produktion</v>
      </c>
      <c r="AX116" s="31">
        <f ca="1" t="shared" si="55"/>
        <v>44224.1530398464</v>
      </c>
      <c r="AZ116" s="31">
        <f ca="1">IF(SUM(IF({"4.Projekteringsavtal","5.Anslutningsavtal","6.Nätavtal"}=Q116,1,0))&gt;0,EDATE(AX116,RANDBETWEEN(0,6)),"")</f>
        <v>44375</v>
      </c>
      <c r="BB116" s="21">
        <f ca="1">IF(SUM(IF({"5.Anslutningsavtal","6.Nätavtal"}=Q116,1,0))&gt;0,EDATE(AZ116,RANDBETWEEN(0,3)),"")</f>
        <v>44405</v>
      </c>
      <c r="BD116" s="21" t="str">
        <f ca="1" t="shared" si="56"/>
        <v/>
      </c>
    </row>
    <row r="117" s="7" customFormat="1" ht="12.75" customHeight="1" spans="1:56">
      <c r="A117" s="33" t="s">
        <v>65</v>
      </c>
      <c r="B117" s="31">
        <f ca="1" t="shared" si="29"/>
        <v>43656</v>
      </c>
      <c r="C117" s="32">
        <f ca="1" t="shared" si="30"/>
        <v>45542</v>
      </c>
      <c r="D117" s="30" t="str">
        <f t="shared" si="31"/>
        <v>Project 4117</v>
      </c>
      <c r="E117" s="30" t="str">
        <f t="shared" si="32"/>
        <v>Company AB 5117</v>
      </c>
      <c r="F117" s="30" t="str">
        <f ca="1" t="shared" si="33"/>
        <v>Sigtuna</v>
      </c>
      <c r="G117" s="37">
        <f ca="1" t="shared" si="34"/>
        <v>37</v>
      </c>
      <c r="H117" s="38" t="str">
        <f ca="1" t="shared" si="35"/>
        <v/>
      </c>
      <c r="I117" s="30" t="str">
        <f ca="1" t="shared" si="36"/>
        <v>Nyanslutning</v>
      </c>
      <c r="J117" s="30" t="str">
        <f ca="1" t="shared" si="37"/>
        <v>Konsumtion</v>
      </c>
      <c r="K117" s="41">
        <f ca="1" t="shared" si="38"/>
        <v>570</v>
      </c>
      <c r="L117" s="41">
        <f ca="1" t="shared" si="39"/>
        <v>227</v>
      </c>
      <c r="M117" s="117"/>
      <c r="N117" s="30" t="str">
        <f ca="1" t="shared" si="40"/>
        <v>Lars Johnson 117</v>
      </c>
      <c r="O117" s="30" t="str">
        <f ca="1" t="shared" si="41"/>
        <v>Erik Johanson 117</v>
      </c>
      <c r="P117" s="30" t="str">
        <f ca="1" t="shared" si="42"/>
        <v>Lars Johnson 117</v>
      </c>
      <c r="Q117" s="30" t="str">
        <f ca="1" t="shared" si="43"/>
        <v>1.Anslutningsmöjlighet</v>
      </c>
      <c r="R117" s="45" t="str">
        <f ca="1" t="shared" si="44"/>
        <v>nej</v>
      </c>
      <c r="S117" s="45" t="str">
        <f ca="1" t="shared" si="45"/>
        <v>x</v>
      </c>
      <c r="T117" s="45" t="str">
        <f ca="1" t="shared" si="46"/>
        <v>x</v>
      </c>
      <c r="U117" s="16"/>
      <c r="V117" s="33"/>
      <c r="W117" s="49" t="str">
        <f ca="1" t="shared" si="47"/>
        <v/>
      </c>
      <c r="X117" s="50" t="str">
        <f ca="1" t="shared" si="48"/>
        <v/>
      </c>
      <c r="Y117" s="63" t="str">
        <f ca="1" t="shared" si="49"/>
        <v/>
      </c>
      <c r="Z117" s="63" t="str">
        <f ca="1" t="shared" si="50"/>
        <v/>
      </c>
      <c r="AA117" s="67"/>
      <c r="AB117" s="64" t="str">
        <f ca="1" t="shared" si="52"/>
        <v/>
      </c>
      <c r="AC117" s="73">
        <f ca="1">INDEX(Anslutningspunkt!$A$2:$A$108,RANDBETWEEN(2,108),1)</f>
        <v>85</v>
      </c>
      <c r="AD117" s="30"/>
      <c r="AE117" s="30" t="str">
        <f ca="1" t="shared" si="51"/>
        <v>Stamnät Regionnät</v>
      </c>
      <c r="AF117" s="79"/>
      <c r="AG117" s="101"/>
      <c r="AH117" s="124"/>
      <c r="AI117" s="103"/>
      <c r="AM117" s="7">
        <f ca="1">VLOOKUP(AC117,Anslutningspunkt!A:B,2,0)+RANDBETWEEN(-10000,10000)</f>
        <v>6185141.672</v>
      </c>
      <c r="AN117" s="7">
        <f ca="1">VLOOKUP(AC117,Anslutningspunkt!A:C,3,0)+RANDBETWEEN(-10000,10000)</f>
        <v>340869.438</v>
      </c>
      <c r="AP117" s="7" t="str">
        <f ca="1" t="shared" si="53"/>
        <v>Nyanslutning</v>
      </c>
      <c r="AQ117" s="7" t="str">
        <f ca="1" t="shared" si="54"/>
        <v>Konsumtion</v>
      </c>
      <c r="AX117" s="31" t="str">
        <f ca="1" t="shared" si="55"/>
        <v/>
      </c>
      <c r="AZ117" s="31" t="str">
        <f ca="1">IF(SUM(IF({"4.Projekteringsavtal","5.Anslutningsavtal","6.Nätavtal"}=Q117,1,0))&gt;0,EDATE(AX117,RANDBETWEEN(0,6)),"")</f>
        <v/>
      </c>
      <c r="BB117" s="21" t="str">
        <f ca="1">IF(SUM(IF({"5.Anslutningsavtal","6.Nätavtal"}=Q117,1,0))&gt;0,EDATE(AZ117,RANDBETWEEN(0,3)),"")</f>
        <v/>
      </c>
      <c r="BD117" s="21" t="str">
        <f ca="1" t="shared" si="56"/>
        <v/>
      </c>
    </row>
    <row r="118" s="7" customFormat="1" ht="12.75" customHeight="1" spans="1:56">
      <c r="A118" s="77" t="s">
        <v>65</v>
      </c>
      <c r="B118" s="31">
        <f ca="1" t="shared" si="29"/>
        <v>43242</v>
      </c>
      <c r="C118" s="32">
        <f ca="1" t="shared" si="30"/>
        <v>45058</v>
      </c>
      <c r="D118" s="30" t="str">
        <f t="shared" si="31"/>
        <v>Project 4118</v>
      </c>
      <c r="E118" s="30" t="str">
        <f t="shared" si="32"/>
        <v>Company AB 5118</v>
      </c>
      <c r="F118" s="30" t="str">
        <f ca="1" t="shared" si="33"/>
        <v>Surahamar</v>
      </c>
      <c r="G118" s="37">
        <f ca="1" t="shared" si="34"/>
        <v>36</v>
      </c>
      <c r="H118" s="38" t="str">
        <f ca="1" t="shared" si="35"/>
        <v>Ja</v>
      </c>
      <c r="I118" s="30" t="str">
        <f ca="1" t="shared" si="36"/>
        <v>Flytt</v>
      </c>
      <c r="J118" s="30" t="str">
        <f ca="1" t="shared" si="37"/>
        <v>Konsumtion</v>
      </c>
      <c r="K118" s="41">
        <f ca="1" t="shared" si="38"/>
        <v>560</v>
      </c>
      <c r="L118" s="41">
        <f ca="1" t="shared" si="39"/>
        <v>39</v>
      </c>
      <c r="M118" s="14"/>
      <c r="N118" s="30" t="str">
        <f ca="1" t="shared" si="40"/>
        <v>Sarah Anderson 118</v>
      </c>
      <c r="O118" s="30" t="str">
        <f ca="1" t="shared" si="41"/>
        <v>Erik Johanson 118</v>
      </c>
      <c r="P118" s="30" t="str">
        <f ca="1" t="shared" si="42"/>
        <v>Anders Erikson 118</v>
      </c>
      <c r="Q118" s="30" t="str">
        <f ca="1" t="shared" si="43"/>
        <v>4.Projekteringsavtal</v>
      </c>
      <c r="R118" s="45" t="str">
        <f ca="1" t="shared" si="44"/>
        <v>n</v>
      </c>
      <c r="S118" s="45" t="str">
        <f ca="1" t="shared" si="45"/>
        <v/>
      </c>
      <c r="T118" s="45" t="str">
        <f ca="1" t="shared" si="46"/>
        <v/>
      </c>
      <c r="U118" s="13"/>
      <c r="V118" s="77"/>
      <c r="W118" s="49" t="str">
        <f ca="1" t="shared" si="47"/>
        <v/>
      </c>
      <c r="X118" s="50" t="str">
        <f ca="1" t="shared" si="48"/>
        <v>Nej</v>
      </c>
      <c r="Y118" s="63" t="str">
        <f ca="1" t="shared" si="49"/>
        <v/>
      </c>
      <c r="Z118" s="63" t="str">
        <f ca="1" t="shared" si="50"/>
        <v/>
      </c>
      <c r="AA118" s="119"/>
      <c r="AB118" s="64" t="str">
        <f ca="1" t="shared" si="52"/>
        <v/>
      </c>
      <c r="AC118" s="73">
        <f ca="1">INDEX(Anslutningspunkt!$A$2:$A$108,RANDBETWEEN(2,108),1)</f>
        <v>94</v>
      </c>
      <c r="AD118" s="30"/>
      <c r="AE118" s="30" t="str">
        <f ca="1" t="shared" si="51"/>
        <v>Stamnät</v>
      </c>
      <c r="AF118" s="120"/>
      <c r="AG118" s="125"/>
      <c r="AH118" s="123"/>
      <c r="AI118" s="103"/>
      <c r="AM118" s="7">
        <f ca="1">VLOOKUP(AC118,Anslutningspunkt!A:B,2,0)+RANDBETWEEN(-10000,10000)</f>
        <v>6169370.672</v>
      </c>
      <c r="AN118" s="7">
        <f ca="1">VLOOKUP(AC118,Anslutningspunkt!A:C,3,0)+RANDBETWEEN(-10000,10000)</f>
        <v>274688.438</v>
      </c>
      <c r="AP118" s="7" t="str">
        <f ca="1" t="shared" si="53"/>
        <v>Flytt</v>
      </c>
      <c r="AQ118" s="7" t="str">
        <f ca="1" t="shared" si="54"/>
        <v>Konsumtion</v>
      </c>
      <c r="AX118" s="31">
        <f ca="1" t="shared" si="55"/>
        <v>43990.7042865805</v>
      </c>
      <c r="AZ118" s="31">
        <f ca="1">IF(SUM(IF({"4.Projekteringsavtal","5.Anslutningsavtal","6.Nätavtal"}=Q118,1,0))&gt;0,EDATE(AX118,RANDBETWEEN(0,6)),"")</f>
        <v>44020</v>
      </c>
      <c r="BB118" s="21" t="str">
        <f ca="1">IF(SUM(IF({"5.Anslutningsavtal","6.Nätavtal"}=Q118,1,0))&gt;0,EDATE(AZ118,RANDBETWEEN(0,3)),"")</f>
        <v/>
      </c>
      <c r="BD118" s="21" t="str">
        <f ca="1" t="shared" si="56"/>
        <v/>
      </c>
    </row>
    <row r="119" s="7" customFormat="1" ht="12.75" customHeight="1" spans="1:56">
      <c r="A119" s="33" t="s">
        <v>65</v>
      </c>
      <c r="B119" s="31">
        <f ca="1" t="shared" si="29"/>
        <v>44107</v>
      </c>
      <c r="C119" s="32">
        <f ca="1" t="shared" si="30"/>
        <v>45549</v>
      </c>
      <c r="D119" s="30" t="str">
        <f t="shared" si="31"/>
        <v>Project 4119</v>
      </c>
      <c r="E119" s="30" t="str">
        <f t="shared" si="32"/>
        <v>Company AB 5119</v>
      </c>
      <c r="F119" s="30" t="str">
        <f ca="1" t="shared" si="33"/>
        <v>Österåker</v>
      </c>
      <c r="G119" s="37">
        <f ca="1" t="shared" si="34"/>
        <v>38</v>
      </c>
      <c r="H119" s="38" t="str">
        <f ca="1" t="shared" si="35"/>
        <v>Ja</v>
      </c>
      <c r="I119" s="30" t="str">
        <f ca="1" t="shared" si="36"/>
        <v>Flytt</v>
      </c>
      <c r="J119" s="30" t="str">
        <f ca="1" t="shared" si="37"/>
        <v>Produktion</v>
      </c>
      <c r="K119" s="41">
        <f ca="1" t="shared" si="38"/>
        <v>480</v>
      </c>
      <c r="L119" s="41">
        <f ca="1" t="shared" si="39"/>
        <v>434</v>
      </c>
      <c r="M119" s="14"/>
      <c r="N119" s="30" t="str">
        <f ca="1" t="shared" si="40"/>
        <v>Lars Johnson 119</v>
      </c>
      <c r="O119" s="30" t="str">
        <f ca="1" t="shared" si="41"/>
        <v>Anders Erikson 119</v>
      </c>
      <c r="P119" s="30" t="str">
        <f ca="1" t="shared" si="42"/>
        <v>Erik Johanson 119</v>
      </c>
      <c r="Q119" s="30" t="str">
        <f ca="1" t="shared" si="43"/>
        <v>5.Anslutningsavtal</v>
      </c>
      <c r="R119" s="45" t="str">
        <f ca="1" t="shared" si="44"/>
        <v/>
      </c>
      <c r="S119" s="45" t="str">
        <f ca="1" t="shared" si="45"/>
        <v/>
      </c>
      <c r="T119" s="45" t="str">
        <f ca="1" t="shared" si="46"/>
        <v/>
      </c>
      <c r="U119" s="16"/>
      <c r="V119" s="33"/>
      <c r="W119" s="49" t="str">
        <f ca="1" t="shared" si="47"/>
        <v/>
      </c>
      <c r="X119" s="50" t="str">
        <f ca="1" t="shared" si="48"/>
        <v>Ja</v>
      </c>
      <c r="Y119" s="63">
        <f ca="1" t="shared" si="49"/>
        <v>45585</v>
      </c>
      <c r="Z119" s="63">
        <f ca="1" t="shared" si="50"/>
        <v>45572</v>
      </c>
      <c r="AA119" s="67"/>
      <c r="AB119" s="64" t="str">
        <f ca="1" t="shared" si="52"/>
        <v/>
      </c>
      <c r="AC119" s="73">
        <f ca="1">INDEX(Anslutningspunkt!$A$2:$A$108,RANDBETWEEN(2,108),1)</f>
        <v>22</v>
      </c>
      <c r="AD119" s="30"/>
      <c r="AE119" s="30" t="str">
        <f ca="1" t="shared" si="51"/>
        <v>Regionnät</v>
      </c>
      <c r="AF119" s="79"/>
      <c r="AG119" s="122"/>
      <c r="AH119" s="123"/>
      <c r="AI119" s="103"/>
      <c r="AM119" s="7">
        <f ca="1">VLOOKUP(AC119,Anslutningspunkt!A:B,2,0)+RANDBETWEEN(-10000,10000)</f>
        <v>6049134.672</v>
      </c>
      <c r="AN119" s="7">
        <f ca="1">VLOOKUP(AC119,Anslutningspunkt!A:C,3,0)+RANDBETWEEN(-10000,10000)</f>
        <v>275965.438</v>
      </c>
      <c r="AP119" s="7" t="str">
        <f ca="1" t="shared" si="53"/>
        <v>Flytt</v>
      </c>
      <c r="AQ119" s="7" t="str">
        <f ca="1" t="shared" si="54"/>
        <v>Produktion</v>
      </c>
      <c r="AX119" s="31">
        <f ca="1" t="shared" si="55"/>
        <v>45098.3371429112</v>
      </c>
      <c r="AZ119" s="31">
        <f ca="1">IF(SUM(IF({"4.Projekteringsavtal","5.Anslutningsavtal","6.Nätavtal"}=Q119,1,0))&gt;0,EDATE(AX119,RANDBETWEEN(0,6)),"")</f>
        <v>45128</v>
      </c>
      <c r="BB119" s="21">
        <f ca="1">IF(SUM(IF({"5.Anslutningsavtal","6.Nätavtal"}=Q119,1,0))&gt;0,EDATE(AZ119,RANDBETWEEN(0,3)),"")</f>
        <v>45128</v>
      </c>
      <c r="BD119" s="21" t="str">
        <f ca="1" t="shared" si="56"/>
        <v/>
      </c>
    </row>
    <row r="120" s="7" customFormat="1" ht="12.75" customHeight="1" spans="1:56">
      <c r="A120" s="33" t="s">
        <v>65</v>
      </c>
      <c r="B120" s="31">
        <f ca="1" t="shared" si="29"/>
        <v>44555</v>
      </c>
      <c r="C120" s="32">
        <f ca="1" t="shared" si="30"/>
        <v>45272</v>
      </c>
      <c r="D120" s="30" t="str">
        <f t="shared" si="31"/>
        <v>Project 4120</v>
      </c>
      <c r="E120" s="30" t="str">
        <f t="shared" si="32"/>
        <v>Company AB 5120</v>
      </c>
      <c r="F120" s="30" t="str">
        <f ca="1" t="shared" si="33"/>
        <v>Kungsör</v>
      </c>
      <c r="G120" s="37">
        <f ca="1" t="shared" si="34"/>
        <v>30</v>
      </c>
      <c r="H120" s="38" t="str">
        <f ca="1" t="shared" si="35"/>
        <v>Nej</v>
      </c>
      <c r="I120" s="30" t="str">
        <f ca="1" t="shared" si="36"/>
        <v>Flytt</v>
      </c>
      <c r="J120" s="30" t="str">
        <f ca="1" t="shared" si="37"/>
        <v>Konsumtion</v>
      </c>
      <c r="K120" s="41">
        <f ca="1" t="shared" si="38"/>
        <v>120</v>
      </c>
      <c r="L120" s="41">
        <f ca="1" t="shared" si="39"/>
        <v>50</v>
      </c>
      <c r="M120" s="14"/>
      <c r="N120" s="30" t="str">
        <f ca="1" t="shared" si="40"/>
        <v>Sarah Anderson 120</v>
      </c>
      <c r="O120" s="30" t="str">
        <f ca="1" t="shared" si="41"/>
        <v>Lars Johnson 120</v>
      </c>
      <c r="P120" s="30" t="str">
        <f ca="1" t="shared" si="42"/>
        <v>Lars Johnson 120</v>
      </c>
      <c r="Q120" s="30" t="str">
        <f ca="1" t="shared" si="43"/>
        <v>2.Reservationsavtal</v>
      </c>
      <c r="R120" s="45" t="str">
        <f ca="1" t="shared" si="44"/>
        <v>n</v>
      </c>
      <c r="S120" s="45" t="str">
        <f ca="1" t="shared" si="45"/>
        <v/>
      </c>
      <c r="T120" s="45" t="str">
        <f ca="1" t="shared" si="46"/>
        <v>x</v>
      </c>
      <c r="U120" s="16"/>
      <c r="V120" s="33"/>
      <c r="W120" s="49" t="str">
        <f ca="1" t="shared" si="47"/>
        <v/>
      </c>
      <c r="X120" s="50" t="str">
        <f ca="1" t="shared" si="48"/>
        <v/>
      </c>
      <c r="Y120" s="63" t="str">
        <f ca="1" t="shared" si="49"/>
        <v/>
      </c>
      <c r="Z120" s="63" t="str">
        <f ca="1" t="shared" si="50"/>
        <v/>
      </c>
      <c r="AA120" s="67"/>
      <c r="AB120" s="64" t="str">
        <f ca="1" t="shared" si="52"/>
        <v/>
      </c>
      <c r="AC120" s="73">
        <f ca="1">INDEX(Anslutningspunkt!$A$2:$A$108,RANDBETWEEN(2,108),1)</f>
        <v>72</v>
      </c>
      <c r="AD120" s="30"/>
      <c r="AE120" s="30" t="str">
        <f ca="1" t="shared" si="51"/>
        <v>Regionnät</v>
      </c>
      <c r="AF120" s="79"/>
      <c r="AG120" s="101"/>
      <c r="AH120" s="123"/>
      <c r="AI120" s="103"/>
      <c r="AM120" s="7">
        <f ca="1">VLOOKUP(AC120,Anslutningspunkt!A:B,2,0)+RANDBETWEEN(-10000,10000)</f>
        <v>6135808.672</v>
      </c>
      <c r="AN120" s="7">
        <f ca="1">VLOOKUP(AC120,Anslutningspunkt!A:C,3,0)+RANDBETWEEN(-10000,10000)</f>
        <v>261699.438</v>
      </c>
      <c r="AP120" s="7" t="str">
        <f ca="1" t="shared" si="53"/>
        <v>Flytt</v>
      </c>
      <c r="AQ120" s="7" t="str">
        <f ca="1" t="shared" si="54"/>
        <v>Konsumtion</v>
      </c>
      <c r="AX120" s="31">
        <f ca="1" t="shared" si="55"/>
        <v>44762.8330411229</v>
      </c>
      <c r="AZ120" s="31" t="str">
        <f ca="1">IF(SUM(IF({"4.Projekteringsavtal","5.Anslutningsavtal","6.Nätavtal"}=Q120,1,0))&gt;0,EDATE(AX120,RANDBETWEEN(0,6)),"")</f>
        <v/>
      </c>
      <c r="BB120" s="21" t="str">
        <f ca="1">IF(SUM(IF({"5.Anslutningsavtal","6.Nätavtal"}=Q120,1,0))&gt;0,EDATE(AZ120,RANDBETWEEN(0,3)),"")</f>
        <v/>
      </c>
      <c r="BD120" s="21" t="str">
        <f ca="1" t="shared" si="56"/>
        <v/>
      </c>
    </row>
    <row r="121" s="7" customFormat="1" ht="12.75" customHeight="1" spans="1:56">
      <c r="A121" s="33" t="s">
        <v>65</v>
      </c>
      <c r="B121" s="31">
        <f ca="1" t="shared" si="29"/>
        <v>43810</v>
      </c>
      <c r="C121" s="32">
        <f ca="1" t="shared" si="30"/>
        <v>44722</v>
      </c>
      <c r="D121" s="30" t="str">
        <f t="shared" si="31"/>
        <v>Project 4121</v>
      </c>
      <c r="E121" s="30" t="str">
        <f t="shared" si="32"/>
        <v>Company AB 5121</v>
      </c>
      <c r="F121" s="30" t="str">
        <f ca="1" t="shared" si="33"/>
        <v>Nykvarn</v>
      </c>
      <c r="G121" s="37">
        <f ca="1" t="shared" si="34"/>
        <v>30</v>
      </c>
      <c r="H121" s="38" t="str">
        <f ca="1" t="shared" si="35"/>
        <v>Nej</v>
      </c>
      <c r="I121" s="30" t="str">
        <f ca="1" t="shared" si="36"/>
        <v>Nyanslutning</v>
      </c>
      <c r="J121" s="30" t="str">
        <f ca="1" t="shared" si="37"/>
        <v>Konsumtion</v>
      </c>
      <c r="K121" s="41">
        <f ca="1" t="shared" si="38"/>
        <v>580</v>
      </c>
      <c r="L121" s="41">
        <f ca="1" t="shared" si="39"/>
        <v>137</v>
      </c>
      <c r="M121" s="14"/>
      <c r="N121" s="30" t="str">
        <f ca="1" t="shared" si="40"/>
        <v>Anders Erikson 121</v>
      </c>
      <c r="O121" s="30" t="str">
        <f ca="1" t="shared" si="41"/>
        <v>Sarah Anderson 121</v>
      </c>
      <c r="P121" s="30" t="str">
        <f ca="1" t="shared" si="42"/>
        <v>Anders Erikson 121</v>
      </c>
      <c r="Q121" s="30" t="str">
        <f ca="1" t="shared" si="43"/>
        <v>2.Reservationsavtal</v>
      </c>
      <c r="R121" s="45" t="str">
        <f ca="1" t="shared" si="44"/>
        <v/>
      </c>
      <c r="S121" s="45" t="str">
        <f ca="1" t="shared" si="45"/>
        <v>x</v>
      </c>
      <c r="T121" s="45" t="str">
        <f ca="1" t="shared" si="46"/>
        <v/>
      </c>
      <c r="U121" s="16"/>
      <c r="V121" s="33"/>
      <c r="W121" s="49" t="str">
        <f ca="1" t="shared" si="47"/>
        <v>Reservationsavtal ska tecknas</v>
      </c>
      <c r="X121" s="50" t="str">
        <f ca="1" t="shared" si="48"/>
        <v>Ja</v>
      </c>
      <c r="Y121" s="63">
        <f ca="1" t="shared" si="49"/>
        <v>45495</v>
      </c>
      <c r="Z121" s="63">
        <f ca="1" t="shared" si="50"/>
        <v>45023</v>
      </c>
      <c r="AA121" s="67"/>
      <c r="AB121" s="64" t="str">
        <f ca="1" t="shared" si="52"/>
        <v/>
      </c>
      <c r="AC121" s="73">
        <f ca="1">INDEX(Anslutningspunkt!$A$2:$A$108,RANDBETWEEN(2,108),1)</f>
        <v>106</v>
      </c>
      <c r="AD121" s="30"/>
      <c r="AE121" s="30" t="str">
        <f ca="1" t="shared" si="51"/>
        <v/>
      </c>
      <c r="AF121" s="79"/>
      <c r="AG121" s="101"/>
      <c r="AH121" s="123"/>
      <c r="AI121" s="103"/>
      <c r="AM121" s="7">
        <f ca="1">VLOOKUP(AC121,Anslutningspunkt!A:B,2,0)+RANDBETWEEN(-10000,10000)</f>
        <v>6175034.672</v>
      </c>
      <c r="AN121" s="7">
        <f ca="1">VLOOKUP(AC121,Anslutningspunkt!A:C,3,0)+RANDBETWEEN(-10000,10000)</f>
        <v>442884.438</v>
      </c>
      <c r="AP121" s="7" t="str">
        <f ca="1" t="shared" si="53"/>
        <v>Nyanslutning</v>
      </c>
      <c r="AQ121" s="7" t="str">
        <f ca="1" t="shared" si="54"/>
        <v>Konsumtion</v>
      </c>
      <c r="AX121" s="31">
        <f ca="1" t="shared" si="55"/>
        <v>44033.2420659206</v>
      </c>
      <c r="AZ121" s="31" t="str">
        <f ca="1">IF(SUM(IF({"4.Projekteringsavtal","5.Anslutningsavtal","6.Nätavtal"}=Q121,1,0))&gt;0,EDATE(AX121,RANDBETWEEN(0,6)),"")</f>
        <v/>
      </c>
      <c r="BB121" s="21" t="str">
        <f ca="1">IF(SUM(IF({"5.Anslutningsavtal","6.Nätavtal"}=Q121,1,0))&gt;0,EDATE(AZ121,RANDBETWEEN(0,3)),"")</f>
        <v/>
      </c>
      <c r="BD121" s="21" t="str">
        <f ca="1" t="shared" si="56"/>
        <v/>
      </c>
    </row>
    <row r="122" s="7" customFormat="1" ht="12.75" customHeight="1" spans="1:56">
      <c r="A122" s="33" t="s">
        <v>65</v>
      </c>
      <c r="B122" s="31">
        <f ca="1" t="shared" si="29"/>
        <v>43799</v>
      </c>
      <c r="C122" s="32">
        <f ca="1" t="shared" si="30"/>
        <v>44849</v>
      </c>
      <c r="D122" s="30" t="str">
        <f t="shared" si="31"/>
        <v>Project 4122</v>
      </c>
      <c r="E122" s="30" t="str">
        <f t="shared" si="32"/>
        <v>Company AB 5122</v>
      </c>
      <c r="F122" s="30" t="str">
        <f ca="1" t="shared" si="33"/>
        <v>Hallstahammar</v>
      </c>
      <c r="G122" s="37">
        <f ca="1" t="shared" si="34"/>
        <v>35</v>
      </c>
      <c r="H122" s="38" t="str">
        <f ca="1" t="shared" si="35"/>
        <v/>
      </c>
      <c r="I122" s="30" t="str">
        <f ca="1" t="shared" si="36"/>
        <v>Utökning</v>
      </c>
      <c r="J122" s="30" t="str">
        <f ca="1" t="shared" si="37"/>
        <v>Produktion</v>
      </c>
      <c r="K122" s="41">
        <f ca="1" t="shared" si="38"/>
        <v>50</v>
      </c>
      <c r="L122" s="41">
        <f ca="1" t="shared" si="39"/>
        <v>12</v>
      </c>
      <c r="M122" s="14"/>
      <c r="N122" s="30" t="str">
        <f ca="1" t="shared" si="40"/>
        <v>Lars Johnson 122</v>
      </c>
      <c r="O122" s="30" t="str">
        <f ca="1" t="shared" si="41"/>
        <v>Sarah Anderson 122</v>
      </c>
      <c r="P122" s="30" t="str">
        <f ca="1" t="shared" si="42"/>
        <v>Lars Johnson 122</v>
      </c>
      <c r="Q122" s="30" t="str">
        <f ca="1" t="shared" si="43"/>
        <v>2.Reservationsavtal</v>
      </c>
      <c r="R122" s="45" t="str">
        <f ca="1" t="shared" si="44"/>
        <v/>
      </c>
      <c r="S122" s="45" t="str">
        <f ca="1" t="shared" si="45"/>
        <v/>
      </c>
      <c r="T122" s="45" t="str">
        <f ca="1" t="shared" si="46"/>
        <v/>
      </c>
      <c r="U122" s="16"/>
      <c r="V122" s="33"/>
      <c r="W122" s="49" t="str">
        <f ca="1" t="shared" si="47"/>
        <v>Länk</v>
      </c>
      <c r="X122" s="50" t="str">
        <f ca="1" t="shared" si="48"/>
        <v>Nej</v>
      </c>
      <c r="Y122" s="63" t="str">
        <f ca="1" t="shared" si="49"/>
        <v/>
      </c>
      <c r="Z122" s="63" t="str">
        <f ca="1" t="shared" si="50"/>
        <v/>
      </c>
      <c r="AA122" s="67"/>
      <c r="AB122" s="64" t="str">
        <f ca="1" t="shared" si="52"/>
        <v/>
      </c>
      <c r="AC122" s="73" t="e">
        <f ca="1">INDEX(Anslutningspunkt!$A$2:$A$108,RANDBETWEEN(2,108),1)</f>
        <v>#REF!</v>
      </c>
      <c r="AD122" s="30"/>
      <c r="AE122" s="30" t="str">
        <f ca="1" t="shared" si="51"/>
        <v/>
      </c>
      <c r="AF122" s="79"/>
      <c r="AG122" s="101"/>
      <c r="AH122" s="123"/>
      <c r="AI122" s="103"/>
      <c r="AM122" s="7" t="e">
        <f ca="1">VLOOKUP(AC122,Anslutningspunkt!A:B,2,0)+RANDBETWEEN(-10000,10000)</f>
        <v>#REF!</v>
      </c>
      <c r="AN122" s="7" t="e">
        <f ca="1">VLOOKUP(AC122,Anslutningspunkt!A:C,3,0)+RANDBETWEEN(-10000,10000)</f>
        <v>#REF!</v>
      </c>
      <c r="AP122" s="7" t="str">
        <f ca="1" t="shared" si="53"/>
        <v>Utökning</v>
      </c>
      <c r="AQ122" s="7" t="str">
        <f ca="1" t="shared" si="54"/>
        <v>Produktion</v>
      </c>
      <c r="AX122" s="31">
        <f ca="1" t="shared" si="55"/>
        <v>44167.6766860222</v>
      </c>
      <c r="AZ122" s="31" t="str">
        <f ca="1">IF(SUM(IF({"4.Projekteringsavtal","5.Anslutningsavtal","6.Nätavtal"}=Q122,1,0))&gt;0,EDATE(AX122,RANDBETWEEN(0,6)),"")</f>
        <v/>
      </c>
      <c r="BB122" s="21" t="str">
        <f ca="1">IF(SUM(IF({"5.Anslutningsavtal","6.Nätavtal"}=Q122,1,0))&gt;0,EDATE(AZ122,RANDBETWEEN(0,3)),"")</f>
        <v/>
      </c>
      <c r="BD122" s="21" t="str">
        <f ca="1" t="shared" si="56"/>
        <v/>
      </c>
    </row>
    <row r="123" s="7" customFormat="1" ht="12.75" customHeight="1" spans="1:56">
      <c r="A123" s="33" t="s">
        <v>65</v>
      </c>
      <c r="B123" s="31">
        <f ca="1" t="shared" si="29"/>
        <v>44002</v>
      </c>
      <c r="C123" s="32">
        <f ca="1" t="shared" si="30"/>
        <v>45533</v>
      </c>
      <c r="D123" s="30" t="str">
        <f t="shared" si="31"/>
        <v>Project 4123</v>
      </c>
      <c r="E123" s="30" t="str">
        <f t="shared" si="32"/>
        <v>Company AB 5123</v>
      </c>
      <c r="F123" s="30" t="str">
        <f ca="1" t="shared" si="33"/>
        <v>Hedemora</v>
      </c>
      <c r="G123" s="37">
        <f ca="1" t="shared" si="34"/>
        <v>33</v>
      </c>
      <c r="H123" s="38" t="str">
        <f ca="1" t="shared" si="35"/>
        <v>Ja</v>
      </c>
      <c r="I123" s="30" t="str">
        <f ca="1" t="shared" si="36"/>
        <v>Nyanslutning</v>
      </c>
      <c r="J123" s="30" t="str">
        <f ca="1" t="shared" si="37"/>
        <v>Konsumtion</v>
      </c>
      <c r="K123" s="41">
        <f ca="1" t="shared" si="38"/>
        <v>560</v>
      </c>
      <c r="L123" s="41">
        <f ca="1" t="shared" si="39"/>
        <v>261</v>
      </c>
      <c r="M123" s="14"/>
      <c r="N123" s="30" t="str">
        <f ca="1" t="shared" si="40"/>
        <v>Erik Johanson 123</v>
      </c>
      <c r="O123" s="30" t="str">
        <f ca="1" t="shared" si="41"/>
        <v>Erik Johanson 123</v>
      </c>
      <c r="P123" s="30" t="str">
        <f ca="1" t="shared" si="42"/>
        <v>Sarah Anderson 123</v>
      </c>
      <c r="Q123" s="30" t="str">
        <f ca="1" t="shared" si="43"/>
        <v>5.Anslutningsavtal</v>
      </c>
      <c r="R123" s="45" t="str">
        <f ca="1" t="shared" si="44"/>
        <v/>
      </c>
      <c r="S123" s="45" t="str">
        <f ca="1" t="shared" si="45"/>
        <v/>
      </c>
      <c r="T123" s="45" t="str">
        <f ca="1" t="shared" si="46"/>
        <v/>
      </c>
      <c r="U123" s="16"/>
      <c r="V123" s="33"/>
      <c r="W123" s="49" t="str">
        <f ca="1" t="shared" si="47"/>
        <v/>
      </c>
      <c r="X123" s="50" t="str">
        <f ca="1" t="shared" si="48"/>
        <v/>
      </c>
      <c r="Y123" s="63" t="str">
        <f ca="1" t="shared" si="49"/>
        <v/>
      </c>
      <c r="Z123" s="63" t="str">
        <f ca="1" t="shared" si="50"/>
        <v/>
      </c>
      <c r="AA123" s="67"/>
      <c r="AB123" s="64" t="str">
        <f ca="1" t="shared" si="52"/>
        <v/>
      </c>
      <c r="AC123" s="73">
        <f ca="1">INDEX(Anslutningspunkt!$A$2:$A$108,RANDBETWEEN(2,108),1)</f>
        <v>83</v>
      </c>
      <c r="AD123" s="30"/>
      <c r="AE123" s="30" t="str">
        <f ca="1" t="shared" si="51"/>
        <v>Stamnät</v>
      </c>
      <c r="AF123" s="79"/>
      <c r="AG123" s="101"/>
      <c r="AH123" s="123"/>
      <c r="AI123" s="103"/>
      <c r="AM123" s="7">
        <f ca="1">VLOOKUP(AC123,Anslutningspunkt!A:B,2,0)+RANDBETWEEN(-10000,10000)</f>
        <v>6136448.672</v>
      </c>
      <c r="AN123" s="7">
        <f ca="1">VLOOKUP(AC123,Anslutningspunkt!A:C,3,0)+RANDBETWEEN(-10000,10000)</f>
        <v>423568.438</v>
      </c>
      <c r="AP123" s="7" t="str">
        <f ca="1" t="shared" si="53"/>
        <v>Nyanslutning</v>
      </c>
      <c r="AQ123" s="7" t="str">
        <f ca="1" t="shared" si="54"/>
        <v>Konsumtion</v>
      </c>
      <c r="AX123" s="31">
        <f ca="1" t="shared" si="55"/>
        <v>44413.0416253648</v>
      </c>
      <c r="AZ123" s="31">
        <f ca="1">IF(SUM(IF({"4.Projekteringsavtal","5.Anslutningsavtal","6.Nätavtal"}=Q123,1,0))&gt;0,EDATE(AX123,RANDBETWEEN(0,6)),"")</f>
        <v>44505</v>
      </c>
      <c r="BB123" s="21">
        <f ca="1">IF(SUM(IF({"5.Anslutningsavtal","6.Nätavtal"}=Q123,1,0))&gt;0,EDATE(AZ123,RANDBETWEEN(0,3)),"")</f>
        <v>44566</v>
      </c>
      <c r="BD123" s="21" t="str">
        <f ca="1" t="shared" si="56"/>
        <v/>
      </c>
    </row>
    <row r="124" s="7" customFormat="1" ht="12.75" customHeight="1" spans="1:56">
      <c r="A124" s="34" t="s">
        <v>65</v>
      </c>
      <c r="B124" s="31">
        <f ca="1" t="shared" si="29"/>
        <v>44608</v>
      </c>
      <c r="C124" s="32">
        <f ca="1" t="shared" si="30"/>
        <v>45073</v>
      </c>
      <c r="D124" s="30" t="str">
        <f t="shared" si="31"/>
        <v>Project 4124</v>
      </c>
      <c r="E124" s="30" t="str">
        <f t="shared" si="32"/>
        <v>Company AB 5124</v>
      </c>
      <c r="F124" s="30" t="str">
        <f ca="1" t="shared" si="33"/>
        <v>Botkyrka</v>
      </c>
      <c r="G124" s="37">
        <f ca="1" t="shared" si="34"/>
        <v>31</v>
      </c>
      <c r="H124" s="38" t="str">
        <f ca="1" t="shared" si="35"/>
        <v>Nej</v>
      </c>
      <c r="I124" s="30" t="str">
        <f ca="1" t="shared" si="36"/>
        <v>Flytt</v>
      </c>
      <c r="J124" s="30" t="str">
        <f ca="1" t="shared" si="37"/>
        <v>Konsumtion</v>
      </c>
      <c r="K124" s="41">
        <f ca="1" t="shared" si="38"/>
        <v>370</v>
      </c>
      <c r="L124" s="41">
        <f ca="1" t="shared" si="39"/>
        <v>17</v>
      </c>
      <c r="M124" s="41"/>
      <c r="N124" s="30" t="str">
        <f ca="1" t="shared" si="40"/>
        <v>Anders Erikson 124</v>
      </c>
      <c r="O124" s="30" t="str">
        <f ca="1" t="shared" si="41"/>
        <v>Anders Erikson 124</v>
      </c>
      <c r="P124" s="30" t="str">
        <f ca="1" t="shared" si="42"/>
        <v>Sarah Anderson 124</v>
      </c>
      <c r="Q124" s="30" t="str">
        <f ca="1" t="shared" si="43"/>
        <v>5.Anslutningsavtal</v>
      </c>
      <c r="R124" s="45" t="str">
        <f ca="1" t="shared" si="44"/>
        <v>n</v>
      </c>
      <c r="S124" s="45" t="str">
        <f ca="1" t="shared" si="45"/>
        <v>x</v>
      </c>
      <c r="T124" s="45" t="str">
        <f ca="1" t="shared" si="46"/>
        <v>x</v>
      </c>
      <c r="U124" s="51"/>
      <c r="V124" s="33"/>
      <c r="W124" s="49" t="str">
        <f ca="1" t="shared" si="47"/>
        <v/>
      </c>
      <c r="X124" s="50" t="str">
        <f ca="1" t="shared" si="48"/>
        <v>Ja</v>
      </c>
      <c r="Y124" s="63">
        <f ca="1" t="shared" si="49"/>
        <v>45492</v>
      </c>
      <c r="Z124" s="63">
        <f ca="1" t="shared" si="50"/>
        <v>45365</v>
      </c>
      <c r="AA124" s="33"/>
      <c r="AB124" s="64" t="str">
        <f ca="1" t="shared" si="52"/>
        <v/>
      </c>
      <c r="AC124" s="73">
        <f ca="1">INDEX(Anslutningspunkt!$A$2:$A$108,RANDBETWEEN(2,108),1)</f>
        <v>84</v>
      </c>
      <c r="AD124" s="30"/>
      <c r="AE124" s="30" t="str">
        <f ca="1" t="shared" si="51"/>
        <v>Stamnät</v>
      </c>
      <c r="AF124" s="75"/>
      <c r="AG124" s="93"/>
      <c r="AH124" s="51"/>
      <c r="AI124" s="92"/>
      <c r="AM124" s="7">
        <f ca="1">VLOOKUP(AC124,Anslutningspunkt!A:B,2,0)+RANDBETWEEN(-10000,10000)</f>
        <v>6039510.672</v>
      </c>
      <c r="AN124" s="7">
        <f ca="1">VLOOKUP(AC124,Anslutningspunkt!A:C,3,0)+RANDBETWEEN(-10000,10000)</f>
        <v>433566.438</v>
      </c>
      <c r="AP124" s="7" t="str">
        <f ca="1" t="shared" si="53"/>
        <v>Flytt</v>
      </c>
      <c r="AQ124" s="7" t="str">
        <f ca="1" t="shared" si="54"/>
        <v>Konsumtion</v>
      </c>
      <c r="AX124" s="31">
        <f ca="1" t="shared" si="55"/>
        <v>44794.3899568762</v>
      </c>
      <c r="AZ124" s="31">
        <f ca="1">IF(SUM(IF({"4.Projekteringsavtal","5.Anslutningsavtal","6.Nätavtal"}=Q124,1,0))&gt;0,EDATE(AX124,RANDBETWEEN(0,6)),"")</f>
        <v>44947</v>
      </c>
      <c r="BB124" s="21">
        <f ca="1">IF(SUM(IF({"5.Anslutningsavtal","6.Nätavtal"}=Q124,1,0))&gt;0,EDATE(AZ124,RANDBETWEEN(0,3)),"")</f>
        <v>45006</v>
      </c>
      <c r="BD124" s="21" t="str">
        <f ca="1" t="shared" si="56"/>
        <v/>
      </c>
    </row>
    <row r="125" s="7" customFormat="1" ht="12.75" customHeight="1" spans="1:56">
      <c r="A125" s="34" t="s">
        <v>65</v>
      </c>
      <c r="B125" s="31">
        <f ca="1" t="shared" si="29"/>
        <v>44656</v>
      </c>
      <c r="C125" s="32">
        <f ca="1" t="shared" si="30"/>
        <v>45582</v>
      </c>
      <c r="D125" s="30" t="str">
        <f t="shared" si="31"/>
        <v>Project 4125</v>
      </c>
      <c r="E125" s="30" t="str">
        <f t="shared" si="32"/>
        <v>Company AB 5125</v>
      </c>
      <c r="F125" s="30" t="str">
        <f ca="1" t="shared" si="33"/>
        <v>Täby</v>
      </c>
      <c r="G125" s="37">
        <f ca="1" t="shared" si="34"/>
        <v>36</v>
      </c>
      <c r="H125" s="38" t="str">
        <f ca="1" t="shared" si="35"/>
        <v>Ja</v>
      </c>
      <c r="I125" s="30" t="str">
        <f ca="1" t="shared" si="36"/>
        <v>Flytt</v>
      </c>
      <c r="J125" s="30" t="str">
        <f ca="1" t="shared" si="37"/>
        <v>Konsumtion</v>
      </c>
      <c r="K125" s="41">
        <f ca="1" t="shared" si="38"/>
        <v>140</v>
      </c>
      <c r="L125" s="41">
        <f ca="1" t="shared" si="39"/>
        <v>137</v>
      </c>
      <c r="M125" s="41"/>
      <c r="N125" s="30" t="str">
        <f ca="1" t="shared" si="40"/>
        <v>Anders Erikson 125</v>
      </c>
      <c r="O125" s="30" t="str">
        <f ca="1" t="shared" si="41"/>
        <v>Erik Johanson 125</v>
      </c>
      <c r="P125" s="30" t="str">
        <f ca="1" t="shared" si="42"/>
        <v>Erik Johanson 125</v>
      </c>
      <c r="Q125" s="30" t="str">
        <f ca="1" t="shared" si="43"/>
        <v>1.Anslutningsmöjlighet</v>
      </c>
      <c r="R125" s="45" t="str">
        <f ca="1" t="shared" si="44"/>
        <v/>
      </c>
      <c r="S125" s="45" t="str">
        <f ca="1" t="shared" si="45"/>
        <v>x</v>
      </c>
      <c r="T125" s="45" t="str">
        <f ca="1" t="shared" si="46"/>
        <v>x</v>
      </c>
      <c r="U125" s="51"/>
      <c r="V125" s="33"/>
      <c r="W125" s="49" t="str">
        <f ca="1" t="shared" si="47"/>
        <v/>
      </c>
      <c r="X125" s="50" t="str">
        <f ca="1" t="shared" si="48"/>
        <v>Nej</v>
      </c>
      <c r="Y125" s="63" t="str">
        <f ca="1" t="shared" si="49"/>
        <v/>
      </c>
      <c r="Z125" s="63" t="str">
        <f ca="1" t="shared" si="50"/>
        <v/>
      </c>
      <c r="AA125" s="33"/>
      <c r="AB125" s="64">
        <f ca="1" t="shared" si="52"/>
        <v>45008.3912613537</v>
      </c>
      <c r="AC125" s="73">
        <f ca="1">INDEX(Anslutningspunkt!$A$2:$A$108,RANDBETWEEN(2,108),1)</f>
        <v>78</v>
      </c>
      <c r="AD125" s="30"/>
      <c r="AE125" s="30" t="str">
        <f ca="1" t="shared" si="51"/>
        <v>Stamnät</v>
      </c>
      <c r="AF125" s="75"/>
      <c r="AG125" s="93"/>
      <c r="AH125" s="51"/>
      <c r="AI125" s="92"/>
      <c r="AM125" s="7">
        <f ca="1">VLOOKUP(AC125,Anslutningspunkt!A:B,2,0)+RANDBETWEEN(-10000,10000)</f>
        <v>6074117.672</v>
      </c>
      <c r="AN125" s="7">
        <f ca="1">VLOOKUP(AC125,Anslutningspunkt!A:C,3,0)+RANDBETWEEN(-10000,10000)</f>
        <v>331887.438</v>
      </c>
      <c r="AP125" s="7" t="str">
        <f ca="1" t="shared" si="53"/>
        <v>Flytt</v>
      </c>
      <c r="AQ125" s="7" t="str">
        <f ca="1" t="shared" si="54"/>
        <v>Konsumtion</v>
      </c>
      <c r="AX125" s="31" t="str">
        <f ca="1" t="shared" si="55"/>
        <v/>
      </c>
      <c r="AZ125" s="31" t="str">
        <f ca="1">IF(SUM(IF({"4.Projekteringsavtal","5.Anslutningsavtal","6.Nätavtal"}=Q125,1,0))&gt;0,EDATE(AX125,RANDBETWEEN(0,6)),"")</f>
        <v/>
      </c>
      <c r="BB125" s="21" t="str">
        <f ca="1">IF(SUM(IF({"5.Anslutningsavtal","6.Nätavtal"}=Q125,1,0))&gt;0,EDATE(AZ125,RANDBETWEEN(0,3)),"")</f>
        <v/>
      </c>
      <c r="BD125" s="21" t="str">
        <f ca="1" t="shared" si="56"/>
        <v/>
      </c>
    </row>
    <row r="126" s="7" customFormat="1" ht="12.75" customHeight="1" spans="1:56">
      <c r="A126" s="34" t="s">
        <v>65</v>
      </c>
      <c r="B126" s="31">
        <f ca="1" t="shared" si="29"/>
        <v>44438</v>
      </c>
      <c r="C126" s="32">
        <f ca="1" t="shared" si="30"/>
        <v>45309</v>
      </c>
      <c r="D126" s="30" t="str">
        <f t="shared" si="31"/>
        <v>Project 4126</v>
      </c>
      <c r="E126" s="30" t="str">
        <f t="shared" si="32"/>
        <v>Company AB 5126</v>
      </c>
      <c r="F126" s="30" t="str">
        <f ca="1" t="shared" si="33"/>
        <v>Surahamar</v>
      </c>
      <c r="G126" s="37">
        <f ca="1" t="shared" si="34"/>
        <v>31</v>
      </c>
      <c r="H126" s="38" t="str">
        <f ca="1" t="shared" si="35"/>
        <v/>
      </c>
      <c r="I126" s="30" t="str">
        <f ca="1" t="shared" si="36"/>
        <v>Flytt</v>
      </c>
      <c r="J126" s="30" t="str">
        <f ca="1" t="shared" si="37"/>
        <v>Konsumtion</v>
      </c>
      <c r="K126" s="41">
        <f ca="1" t="shared" si="38"/>
        <v>470</v>
      </c>
      <c r="L126" s="41">
        <f ca="1" t="shared" si="39"/>
        <v>326</v>
      </c>
      <c r="M126" s="41"/>
      <c r="N126" s="30" t="str">
        <f ca="1" t="shared" si="40"/>
        <v>Lars Johnson 126</v>
      </c>
      <c r="O126" s="30" t="str">
        <f ca="1" t="shared" si="41"/>
        <v>Erik Johanson 126</v>
      </c>
      <c r="P126" s="30" t="str">
        <f ca="1" t="shared" si="42"/>
        <v>Lars Johnson 126</v>
      </c>
      <c r="Q126" s="30" t="str">
        <f ca="1" t="shared" si="43"/>
        <v>4.Projekteringsavtal</v>
      </c>
      <c r="R126" s="45" t="str">
        <f ca="1" t="shared" si="44"/>
        <v/>
      </c>
      <c r="S126" s="45" t="str">
        <f ca="1" t="shared" si="45"/>
        <v/>
      </c>
      <c r="T126" s="45" t="str">
        <f ca="1" t="shared" si="46"/>
        <v/>
      </c>
      <c r="U126" s="51"/>
      <c r="V126" s="33"/>
      <c r="W126" s="49" t="str">
        <f ca="1" t="shared" si="47"/>
        <v/>
      </c>
      <c r="X126" s="50" t="str">
        <f ca="1" t="shared" si="48"/>
        <v/>
      </c>
      <c r="Y126" s="63" t="str">
        <f ca="1" t="shared" si="49"/>
        <v/>
      </c>
      <c r="Z126" s="63" t="str">
        <f ca="1" t="shared" si="50"/>
        <v/>
      </c>
      <c r="AA126" s="33"/>
      <c r="AB126" s="64" t="str">
        <f ca="1" t="shared" si="52"/>
        <v/>
      </c>
      <c r="AC126" s="73">
        <f ca="1">INDEX(Anslutningspunkt!$A$2:$A$108,RANDBETWEEN(2,108),1)</f>
        <v>86</v>
      </c>
      <c r="AD126" s="30"/>
      <c r="AE126" s="30" t="str">
        <f ca="1" t="shared" si="51"/>
        <v>Stamnät</v>
      </c>
      <c r="AF126" s="75"/>
      <c r="AG126" s="93"/>
      <c r="AH126" s="51"/>
      <c r="AI126" s="92"/>
      <c r="AM126" s="7">
        <f ca="1">VLOOKUP(AC126,Anslutningspunkt!A:B,2,0)+RANDBETWEEN(-10000,10000)</f>
        <v>6131537.672</v>
      </c>
      <c r="AN126" s="7">
        <f ca="1">VLOOKUP(AC126,Anslutningspunkt!A:C,3,0)+RANDBETWEEN(-10000,10000)</f>
        <v>417180.438</v>
      </c>
      <c r="AP126" s="7" t="str">
        <f ca="1" t="shared" si="53"/>
        <v>Flytt</v>
      </c>
      <c r="AQ126" s="7" t="str">
        <f ca="1" t="shared" si="54"/>
        <v>Konsumtion</v>
      </c>
      <c r="AX126" s="31">
        <f ca="1" t="shared" si="55"/>
        <v>45149.9381690103</v>
      </c>
      <c r="AZ126" s="31">
        <f ca="1">IF(SUM(IF({"4.Projekteringsavtal","5.Anslutningsavtal","6.Nätavtal"}=Q126,1,0))&gt;0,EDATE(AX126,RANDBETWEEN(0,6)),"")</f>
        <v>45180</v>
      </c>
      <c r="BB126" s="21" t="str">
        <f ca="1">IF(SUM(IF({"5.Anslutningsavtal","6.Nätavtal"}=Q126,1,0))&gt;0,EDATE(AZ126,RANDBETWEEN(0,3)),"")</f>
        <v/>
      </c>
      <c r="BD126" s="21" t="str">
        <f ca="1" t="shared" si="56"/>
        <v/>
      </c>
    </row>
    <row r="127" s="7" customFormat="1" ht="12.75" customHeight="1" spans="1:56">
      <c r="A127" s="33" t="s">
        <v>65</v>
      </c>
      <c r="B127" s="31">
        <f ca="1" t="shared" si="29"/>
        <v>44632</v>
      </c>
      <c r="C127" s="32">
        <f ca="1" t="shared" si="30"/>
        <v>45294</v>
      </c>
      <c r="D127" s="30" t="str">
        <f t="shared" si="31"/>
        <v>Project 4127</v>
      </c>
      <c r="E127" s="30" t="str">
        <f t="shared" si="32"/>
        <v>Company AB 5127</v>
      </c>
      <c r="F127" s="30" t="str">
        <f ca="1" t="shared" si="33"/>
        <v>Falun</v>
      </c>
      <c r="G127" s="37">
        <f ca="1" t="shared" si="34"/>
        <v>31</v>
      </c>
      <c r="H127" s="38" t="str">
        <f ca="1" t="shared" si="35"/>
        <v>Nej</v>
      </c>
      <c r="I127" s="30" t="str">
        <f ca="1" t="shared" si="36"/>
        <v>Utökning</v>
      </c>
      <c r="J127" s="30" t="str">
        <f ca="1" t="shared" si="37"/>
        <v>Konsumtion</v>
      </c>
      <c r="K127" s="41">
        <f ca="1" t="shared" si="38"/>
        <v>360</v>
      </c>
      <c r="L127" s="41">
        <f ca="1" t="shared" si="39"/>
        <v>106</v>
      </c>
      <c r="M127" s="14"/>
      <c r="N127" s="30" t="str">
        <f ca="1" t="shared" si="40"/>
        <v>Anders Erikson 127</v>
      </c>
      <c r="O127" s="30" t="str">
        <f ca="1" t="shared" si="41"/>
        <v>Lars Johnson 127</v>
      </c>
      <c r="P127" s="30" t="str">
        <f ca="1" t="shared" si="42"/>
        <v>Sarah Anderson 127</v>
      </c>
      <c r="Q127" s="30" t="str">
        <f ca="1" t="shared" si="43"/>
        <v>1.Anslutningsmöjlighet</v>
      </c>
      <c r="R127" s="45" t="str">
        <f ca="1" t="shared" si="44"/>
        <v/>
      </c>
      <c r="S127" s="45" t="str">
        <f ca="1" t="shared" si="45"/>
        <v/>
      </c>
      <c r="T127" s="45" t="str">
        <f ca="1" t="shared" si="46"/>
        <v/>
      </c>
      <c r="U127" s="16"/>
      <c r="V127" s="33"/>
      <c r="W127" s="49" t="str">
        <f ca="1" t="shared" si="47"/>
        <v>Ansluts till LN 20 kV</v>
      </c>
      <c r="X127" s="50" t="str">
        <f ca="1" t="shared" si="48"/>
        <v/>
      </c>
      <c r="Y127" s="63" t="str">
        <f ca="1" t="shared" si="49"/>
        <v/>
      </c>
      <c r="Z127" s="63" t="str">
        <f ca="1" t="shared" si="50"/>
        <v/>
      </c>
      <c r="AA127" s="67"/>
      <c r="AB127" s="64" t="str">
        <f ca="1" t="shared" si="52"/>
        <v/>
      </c>
      <c r="AC127" s="73">
        <f ca="1">INDEX(Anslutningspunkt!$A$2:$A$108,RANDBETWEEN(2,108),1)</f>
        <v>90</v>
      </c>
      <c r="AD127" s="30"/>
      <c r="AE127" s="30" t="str">
        <f ca="1" t="shared" si="51"/>
        <v>Stamnät</v>
      </c>
      <c r="AF127" s="79"/>
      <c r="AG127" s="101"/>
      <c r="AH127" s="123"/>
      <c r="AI127" s="103"/>
      <c r="AM127" s="7">
        <f ca="1">VLOOKUP(AC127,Anslutningspunkt!A:B,2,0)+RANDBETWEEN(-10000,10000)</f>
        <v>6187519.672</v>
      </c>
      <c r="AN127" s="7">
        <f ca="1">VLOOKUP(AC127,Anslutningspunkt!A:C,3,0)+RANDBETWEEN(-10000,10000)</f>
        <v>391588.438</v>
      </c>
      <c r="AP127" s="7" t="str">
        <f ca="1" t="shared" si="53"/>
        <v>Utökning</v>
      </c>
      <c r="AQ127" s="7" t="str">
        <f ca="1" t="shared" si="54"/>
        <v>Konsumtion</v>
      </c>
      <c r="AX127" s="31" t="str">
        <f ca="1" t="shared" si="55"/>
        <v/>
      </c>
      <c r="AZ127" s="31" t="str">
        <f ca="1">IF(SUM(IF({"4.Projekteringsavtal","5.Anslutningsavtal","6.Nätavtal"}=Q127,1,0))&gt;0,EDATE(AX127,RANDBETWEEN(0,6)),"")</f>
        <v/>
      </c>
      <c r="BB127" s="21" t="str">
        <f ca="1">IF(SUM(IF({"5.Anslutningsavtal","6.Nätavtal"}=Q127,1,0))&gt;0,EDATE(AZ127,RANDBETWEEN(0,3)),"")</f>
        <v/>
      </c>
      <c r="BD127" s="21" t="str">
        <f ca="1" t="shared" si="56"/>
        <v/>
      </c>
    </row>
    <row r="128" s="7" customFormat="1" ht="12.75" customHeight="1" spans="1:56">
      <c r="A128" s="33" t="s">
        <v>68</v>
      </c>
      <c r="B128" s="31">
        <f ca="1" t="shared" si="29"/>
        <v>43452</v>
      </c>
      <c r="C128" s="32">
        <f ca="1" t="shared" si="30"/>
        <v>43823</v>
      </c>
      <c r="D128" s="30" t="str">
        <f t="shared" si="31"/>
        <v>Project 4128</v>
      </c>
      <c r="E128" s="30" t="str">
        <f t="shared" si="32"/>
        <v>Company AB 5128</v>
      </c>
      <c r="F128" s="30" t="str">
        <f ca="1" t="shared" si="33"/>
        <v>Gnesta</v>
      </c>
      <c r="G128" s="37">
        <f ca="1" t="shared" si="34"/>
        <v>37</v>
      </c>
      <c r="H128" s="38" t="str">
        <f ca="1" t="shared" si="35"/>
        <v>Nej</v>
      </c>
      <c r="I128" s="30" t="str">
        <f ca="1" t="shared" si="36"/>
        <v>Nyanslutning</v>
      </c>
      <c r="J128" s="30" t="str">
        <f ca="1" t="shared" si="37"/>
        <v>Konsumtion</v>
      </c>
      <c r="K128" s="41">
        <f ca="1" t="shared" si="38"/>
        <v>590</v>
      </c>
      <c r="L128" s="41">
        <f ca="1" t="shared" si="39"/>
        <v>170</v>
      </c>
      <c r="M128" s="14"/>
      <c r="N128" s="30" t="str">
        <f ca="1" t="shared" si="40"/>
        <v>Erik Johanson 128</v>
      </c>
      <c r="O128" s="30" t="str">
        <f ca="1" t="shared" si="41"/>
        <v>Lars Johnson 128</v>
      </c>
      <c r="P128" s="30" t="str">
        <f ca="1" t="shared" si="42"/>
        <v>Sarah Anderson 128</v>
      </c>
      <c r="Q128" s="30" t="str">
        <f ca="1" t="shared" si="43"/>
        <v>6.Nätavtal</v>
      </c>
      <c r="R128" s="45" t="str">
        <f ca="1" t="shared" si="44"/>
        <v/>
      </c>
      <c r="S128" s="45" t="str">
        <f ca="1" t="shared" si="45"/>
        <v/>
      </c>
      <c r="T128" s="45" t="str">
        <f ca="1" t="shared" si="46"/>
        <v>x</v>
      </c>
      <c r="U128" s="16"/>
      <c r="V128" s="33"/>
      <c r="W128" s="49" t="str">
        <f ca="1" t="shared" si="47"/>
        <v/>
      </c>
      <c r="X128" s="50" t="str">
        <f ca="1" t="shared" si="48"/>
        <v>Ja</v>
      </c>
      <c r="Y128" s="63">
        <f ca="1" t="shared" si="49"/>
        <v>45403</v>
      </c>
      <c r="Z128" s="63">
        <f ca="1" t="shared" si="50"/>
        <v>44674</v>
      </c>
      <c r="AA128" s="67"/>
      <c r="AB128" s="64" t="str">
        <f ca="1" t="shared" si="52"/>
        <v/>
      </c>
      <c r="AC128" s="73">
        <f ca="1">INDEX(Anslutningspunkt!$A$2:$A$108,RANDBETWEEN(2,108),1)</f>
        <v>83</v>
      </c>
      <c r="AD128" s="30"/>
      <c r="AE128" s="30" t="str">
        <f ca="1" t="shared" si="51"/>
        <v>Stamnät Regionnät</v>
      </c>
      <c r="AF128" s="79"/>
      <c r="AG128" s="101"/>
      <c r="AH128" s="123"/>
      <c r="AI128" s="103"/>
      <c r="AM128" s="7">
        <f ca="1">VLOOKUP(AC128,Anslutningspunkt!A:B,2,0)+RANDBETWEEN(-10000,10000)</f>
        <v>6140169.672</v>
      </c>
      <c r="AN128" s="7">
        <f ca="1">VLOOKUP(AC128,Anslutningspunkt!A:C,3,0)+RANDBETWEEN(-10000,10000)</f>
        <v>431929.438</v>
      </c>
      <c r="AP128" s="7" t="str">
        <f ca="1" t="shared" si="53"/>
        <v>Nyanslutning</v>
      </c>
      <c r="AQ128" s="7" t="str">
        <f ca="1" t="shared" si="54"/>
        <v>Konsumtion</v>
      </c>
      <c r="AX128" s="31">
        <f ca="1" t="shared" si="55"/>
        <v>43533.7630685978</v>
      </c>
      <c r="AZ128" s="31">
        <f ca="1">IF(SUM(IF({"4.Projekteringsavtal","5.Anslutningsavtal","6.Nätavtal"}=Q128,1,0))&gt;0,EDATE(AX128,RANDBETWEEN(0,6)),"")</f>
        <v>43686</v>
      </c>
      <c r="BB128" s="21">
        <f ca="1">IF(SUM(IF({"5.Anslutningsavtal","6.Nätavtal"}=Q128,1,0))&gt;0,EDATE(AZ128,RANDBETWEEN(0,3)),"")</f>
        <v>43778</v>
      </c>
      <c r="BD128" s="21">
        <f ca="1" t="shared" si="56"/>
        <v>43870</v>
      </c>
    </row>
    <row r="129" s="7" customFormat="1" ht="12.75" customHeight="1" spans="1:56">
      <c r="A129" s="33" t="s">
        <v>65</v>
      </c>
      <c r="B129" s="31">
        <f ca="1" t="shared" si="29"/>
        <v>43965</v>
      </c>
      <c r="C129" s="32">
        <f ca="1" t="shared" si="30"/>
        <v>45088</v>
      </c>
      <c r="D129" s="30" t="str">
        <f t="shared" si="31"/>
        <v>Project 4129</v>
      </c>
      <c r="E129" s="30" t="str">
        <f t="shared" si="32"/>
        <v>Company AB 5129</v>
      </c>
      <c r="F129" s="30" t="str">
        <f ca="1" t="shared" si="33"/>
        <v>Vingåker</v>
      </c>
      <c r="G129" s="37">
        <f ca="1" t="shared" si="34"/>
        <v>32</v>
      </c>
      <c r="H129" s="38" t="str">
        <f ca="1" t="shared" si="35"/>
        <v/>
      </c>
      <c r="I129" s="30" t="str">
        <f ca="1" t="shared" si="36"/>
        <v>Flytt</v>
      </c>
      <c r="J129" s="30" t="str">
        <f ca="1" t="shared" si="37"/>
        <v>Konsumtion</v>
      </c>
      <c r="K129" s="41">
        <f ca="1" t="shared" si="38"/>
        <v>540</v>
      </c>
      <c r="L129" s="41">
        <f ca="1" t="shared" si="39"/>
        <v>176</v>
      </c>
      <c r="M129" s="14"/>
      <c r="N129" s="30" t="str">
        <f ca="1" t="shared" si="40"/>
        <v>Anders Erikson 129</v>
      </c>
      <c r="O129" s="30" t="str">
        <f ca="1" t="shared" si="41"/>
        <v>Sarah Anderson 129</v>
      </c>
      <c r="P129" s="30" t="str">
        <f ca="1" t="shared" si="42"/>
        <v>Erik Johanson 129</v>
      </c>
      <c r="Q129" s="30" t="str">
        <f ca="1" t="shared" si="43"/>
        <v>6.Nätavtal</v>
      </c>
      <c r="R129" s="45" t="str">
        <f ca="1" t="shared" si="44"/>
        <v/>
      </c>
      <c r="S129" s="45" t="str">
        <f ca="1" t="shared" si="45"/>
        <v/>
      </c>
      <c r="T129" s="45" t="str">
        <f ca="1" t="shared" si="46"/>
        <v/>
      </c>
      <c r="U129" s="16"/>
      <c r="V129" s="33"/>
      <c r="W129" s="49" t="str">
        <f ca="1" t="shared" si="47"/>
        <v/>
      </c>
      <c r="X129" s="50" t="str">
        <f ca="1" t="shared" si="48"/>
        <v>Ja</v>
      </c>
      <c r="Y129" s="63">
        <f ca="1" t="shared" si="49"/>
        <v>45539</v>
      </c>
      <c r="Z129" s="63">
        <f ca="1" t="shared" si="50"/>
        <v>45336</v>
      </c>
      <c r="AA129" s="67"/>
      <c r="AB129" s="64" t="str">
        <f ca="1" t="shared" si="52"/>
        <v/>
      </c>
      <c r="AC129" s="73">
        <f ca="1">INDEX(Anslutningspunkt!$A$2:$A$108,RANDBETWEEN(2,108),1)</f>
        <v>9</v>
      </c>
      <c r="AD129" s="30"/>
      <c r="AE129" s="30" t="str">
        <f ca="1" t="shared" si="51"/>
        <v>Stamnät Regionnät</v>
      </c>
      <c r="AF129" s="79"/>
      <c r="AG129" s="101"/>
      <c r="AH129" s="124"/>
      <c r="AI129" s="103"/>
      <c r="AM129" s="7">
        <f ca="1">VLOOKUP(AC129,Anslutningspunkt!A:B,2,0)+RANDBETWEEN(-10000,10000)</f>
        <v>6049649.672</v>
      </c>
      <c r="AN129" s="7">
        <f ca="1">VLOOKUP(AC129,Anslutningspunkt!A:C,3,0)+RANDBETWEEN(-10000,10000)</f>
        <v>324576.438</v>
      </c>
      <c r="AP129" s="7" t="str">
        <f ca="1" t="shared" si="53"/>
        <v>Flytt</v>
      </c>
      <c r="AQ129" s="7" t="str">
        <f ca="1" t="shared" si="54"/>
        <v>Konsumtion</v>
      </c>
      <c r="AX129" s="31">
        <f ca="1" t="shared" si="55"/>
        <v>44403.4930825155</v>
      </c>
      <c r="AZ129" s="31">
        <f ca="1">IF(SUM(IF({"4.Projekteringsavtal","5.Anslutningsavtal","6.Nätavtal"}=Q129,1,0))&gt;0,EDATE(AX129,RANDBETWEEN(0,6)),"")</f>
        <v>44556</v>
      </c>
      <c r="BB129" s="21">
        <f ca="1">IF(SUM(IF({"5.Anslutningsavtal","6.Nätavtal"}=Q129,1,0))&gt;0,EDATE(AZ129,RANDBETWEEN(0,3)),"")</f>
        <v>44646</v>
      </c>
      <c r="BD129" s="21">
        <f ca="1" t="shared" si="56"/>
        <v>44738</v>
      </c>
    </row>
    <row r="130" s="7" customFormat="1" ht="12.75" customHeight="1" spans="1:56">
      <c r="A130" s="33" t="s">
        <v>65</v>
      </c>
      <c r="B130" s="31">
        <f ca="1" t="shared" si="29"/>
        <v>43946</v>
      </c>
      <c r="C130" s="32">
        <f ca="1" t="shared" si="30"/>
        <v>44299</v>
      </c>
      <c r="D130" s="30" t="str">
        <f t="shared" si="31"/>
        <v>Project 4130</v>
      </c>
      <c r="E130" s="30" t="str">
        <f t="shared" si="32"/>
        <v>Company AB 5130</v>
      </c>
      <c r="F130" s="30" t="str">
        <f ca="1" t="shared" si="33"/>
        <v>Äkers Styckebruk</v>
      </c>
      <c r="G130" s="37">
        <f ca="1" t="shared" si="34"/>
        <v>35</v>
      </c>
      <c r="H130" s="38" t="str">
        <f ca="1" t="shared" si="35"/>
        <v>Nej</v>
      </c>
      <c r="I130" s="30" t="str">
        <f ca="1" t="shared" si="36"/>
        <v>Flytt</v>
      </c>
      <c r="J130" s="30" t="str">
        <f ca="1" t="shared" si="37"/>
        <v>Produktion</v>
      </c>
      <c r="K130" s="41">
        <f ca="1" t="shared" si="38"/>
        <v>400</v>
      </c>
      <c r="L130" s="41">
        <f ca="1" t="shared" si="39"/>
        <v>273</v>
      </c>
      <c r="M130" s="14"/>
      <c r="N130" s="30" t="str">
        <f ca="1" t="shared" si="40"/>
        <v>Erik Johanson 130</v>
      </c>
      <c r="O130" s="30" t="str">
        <f ca="1" t="shared" si="41"/>
        <v>Sarah Anderson 130</v>
      </c>
      <c r="P130" s="30" t="str">
        <f ca="1" t="shared" si="42"/>
        <v>Lars Johnson 130</v>
      </c>
      <c r="Q130" s="30" t="str">
        <f ca="1" t="shared" si="43"/>
        <v>6.Nätavtal</v>
      </c>
      <c r="R130" s="45" t="str">
        <f ca="1" t="shared" si="44"/>
        <v>nej</v>
      </c>
      <c r="S130" s="45" t="str">
        <f ca="1" t="shared" si="45"/>
        <v/>
      </c>
      <c r="T130" s="45" t="str">
        <f ca="1" t="shared" si="46"/>
        <v/>
      </c>
      <c r="U130" s="16"/>
      <c r="V130" s="33"/>
      <c r="W130" s="49" t="str">
        <f ca="1" t="shared" si="47"/>
        <v/>
      </c>
      <c r="X130" s="50" t="str">
        <f ca="1" t="shared" si="48"/>
        <v>Ja</v>
      </c>
      <c r="Y130" s="63">
        <f ca="1" t="shared" si="49"/>
        <v>45489</v>
      </c>
      <c r="Z130" s="63">
        <f ca="1" t="shared" si="50"/>
        <v>45174</v>
      </c>
      <c r="AA130" s="67"/>
      <c r="AB130" s="64" t="str">
        <f ca="1" t="shared" si="52"/>
        <v/>
      </c>
      <c r="AC130" s="73">
        <f ca="1">INDEX(Anslutningspunkt!$A$2:$A$108,RANDBETWEEN(2,108),1)</f>
        <v>30</v>
      </c>
      <c r="AD130" s="30"/>
      <c r="AE130" s="30" t="str">
        <f ca="1" t="shared" si="51"/>
        <v>Stamnät Regionnät</v>
      </c>
      <c r="AF130" s="79"/>
      <c r="AG130" s="101"/>
      <c r="AH130" s="123"/>
      <c r="AI130" s="103"/>
      <c r="AM130" s="7">
        <f ca="1">VLOOKUP(AC130,Anslutningspunkt!A:B,2,0)+RANDBETWEEN(-10000,10000)</f>
        <v>6040854.672</v>
      </c>
      <c r="AN130" s="7">
        <f ca="1">VLOOKUP(AC130,Anslutningspunkt!A:C,3,0)+RANDBETWEEN(-10000,10000)</f>
        <v>428589.438</v>
      </c>
      <c r="AP130" s="7" t="str">
        <f ca="1" t="shared" si="53"/>
        <v>Flytt</v>
      </c>
      <c r="AQ130" s="7" t="str">
        <f ca="1" t="shared" si="54"/>
        <v>Produktion</v>
      </c>
      <c r="AX130" s="31">
        <f ca="1" t="shared" si="55"/>
        <v>44136.9187074184</v>
      </c>
      <c r="AZ130" s="31">
        <f ca="1">IF(SUM(IF({"4.Projekteringsavtal","5.Anslutningsavtal","6.Nätavtal"}=Q130,1,0))&gt;0,EDATE(AX130,RANDBETWEEN(0,6)),"")</f>
        <v>44228</v>
      </c>
      <c r="BB130" s="21">
        <f ca="1">IF(SUM(IF({"5.Anslutningsavtal","6.Nätavtal"}=Q130,1,0))&gt;0,EDATE(AZ130,RANDBETWEEN(0,3)),"")</f>
        <v>44317</v>
      </c>
      <c r="BD130" s="21">
        <f ca="1" t="shared" si="56"/>
        <v>44378</v>
      </c>
    </row>
    <row r="131" s="7" customFormat="1" ht="12.75" customHeight="1" spans="1:56">
      <c r="A131" s="33" t="s">
        <v>65</v>
      </c>
      <c r="B131" s="31">
        <f ca="1" t="shared" si="29"/>
        <v>43201</v>
      </c>
      <c r="C131" s="32">
        <f ca="1" t="shared" si="30"/>
        <v>43568</v>
      </c>
      <c r="D131" s="30" t="str">
        <f t="shared" si="31"/>
        <v>Project 4131</v>
      </c>
      <c r="E131" s="30" t="str">
        <f t="shared" si="32"/>
        <v>Company AB 5131</v>
      </c>
      <c r="F131" s="30" t="str">
        <f ca="1" t="shared" si="33"/>
        <v>Upplands Väsby</v>
      </c>
      <c r="G131" s="37">
        <f ca="1" t="shared" si="34"/>
        <v>38</v>
      </c>
      <c r="H131" s="38" t="str">
        <f ca="1" t="shared" si="35"/>
        <v/>
      </c>
      <c r="I131" s="30" t="str">
        <f ca="1" t="shared" si="36"/>
        <v>Utökning</v>
      </c>
      <c r="J131" s="30" t="str">
        <f ca="1" t="shared" si="37"/>
        <v>Produktion</v>
      </c>
      <c r="K131" s="41">
        <f ca="1" t="shared" si="38"/>
        <v>530</v>
      </c>
      <c r="L131" s="41">
        <f ca="1" t="shared" si="39"/>
        <v>273</v>
      </c>
      <c r="M131" s="14"/>
      <c r="N131" s="30" t="str">
        <f ca="1" t="shared" si="40"/>
        <v>Sarah Anderson 131</v>
      </c>
      <c r="O131" s="30" t="str">
        <f ca="1" t="shared" si="41"/>
        <v>Lars Johnson 131</v>
      </c>
      <c r="P131" s="30" t="str">
        <f ca="1" t="shared" si="42"/>
        <v>Lars Johnson 131</v>
      </c>
      <c r="Q131" s="30" t="str">
        <f ca="1" t="shared" si="43"/>
        <v>4.Projekteringsavtal</v>
      </c>
      <c r="R131" s="45" t="str">
        <f ca="1" t="shared" si="44"/>
        <v>?</v>
      </c>
      <c r="S131" s="45" t="str">
        <f ca="1" t="shared" si="45"/>
        <v/>
      </c>
      <c r="T131" s="45" t="str">
        <f ca="1" t="shared" si="46"/>
        <v/>
      </c>
      <c r="U131" s="16"/>
      <c r="V131" s="33"/>
      <c r="W131" s="49" t="str">
        <f ca="1" t="shared" si="47"/>
        <v/>
      </c>
      <c r="X131" s="50" t="str">
        <f ca="1" t="shared" si="48"/>
        <v>Ja</v>
      </c>
      <c r="Y131" s="63">
        <f ca="1" t="shared" si="49"/>
        <v>45165</v>
      </c>
      <c r="Z131" s="63">
        <f ca="1" t="shared" si="50"/>
        <v>44836</v>
      </c>
      <c r="AA131" s="67"/>
      <c r="AB131" s="64" t="str">
        <f ca="1" t="shared" si="52"/>
        <v/>
      </c>
      <c r="AC131" s="73">
        <f ca="1">INDEX(Anslutningspunkt!$A$2:$A$108,RANDBETWEEN(2,108),1)</f>
        <v>88</v>
      </c>
      <c r="AD131" s="30"/>
      <c r="AE131" s="30" t="str">
        <f ca="1" t="shared" si="51"/>
        <v>Stamnät Regionnät</v>
      </c>
      <c r="AF131" s="79"/>
      <c r="AG131" s="101"/>
      <c r="AH131" s="123"/>
      <c r="AI131" s="103"/>
      <c r="AM131" s="7">
        <f ca="1">VLOOKUP(AC131,Anslutningspunkt!A:B,2,0)+RANDBETWEEN(-10000,10000)</f>
        <v>6117754.672</v>
      </c>
      <c r="AN131" s="7">
        <f ca="1">VLOOKUP(AC131,Anslutningspunkt!A:C,3,0)+RANDBETWEEN(-10000,10000)</f>
        <v>362230.438</v>
      </c>
      <c r="AP131" s="7" t="str">
        <f ca="1" t="shared" si="53"/>
        <v>Utökning</v>
      </c>
      <c r="AQ131" s="7" t="str">
        <f ca="1" t="shared" si="54"/>
        <v>Produktion</v>
      </c>
      <c r="AX131" s="31">
        <f ca="1" t="shared" si="55"/>
        <v>43342.138410729</v>
      </c>
      <c r="AZ131" s="31">
        <f ca="1">IF(SUM(IF({"4.Projekteringsavtal","5.Anslutningsavtal","6.Nätavtal"}=Q131,1,0))&gt;0,EDATE(AX131,RANDBETWEEN(0,6)),"")</f>
        <v>43342</v>
      </c>
      <c r="BB131" s="21" t="str">
        <f ca="1">IF(SUM(IF({"5.Anslutningsavtal","6.Nätavtal"}=Q131,1,0))&gt;0,EDATE(AZ131,RANDBETWEEN(0,3)),"")</f>
        <v/>
      </c>
      <c r="BD131" s="21" t="str">
        <f ca="1" t="shared" si="56"/>
        <v/>
      </c>
    </row>
    <row r="132" s="7" customFormat="1" ht="12.75" customHeight="1" spans="1:56">
      <c r="A132" s="33" t="s">
        <v>65</v>
      </c>
      <c r="B132" s="31">
        <f ca="1" t="shared" ref="B132:B195" si="57">RANDBETWEEN(DATE(2018,1,1),DATE(2022,10,20))</f>
        <v>43124</v>
      </c>
      <c r="C132" s="32">
        <f ca="1" t="shared" ref="C132:C195" si="58">RANDBETWEEN(B132,DATE(2024,10,20))</f>
        <v>45511</v>
      </c>
      <c r="D132" s="30" t="str">
        <f t="shared" ref="D132:D195" si="59">_xlfn.CONCAT("Project ",COLUMN(D132),ROW(D132))</f>
        <v>Project 4132</v>
      </c>
      <c r="E132" s="30" t="str">
        <f t="shared" ref="E132:E195" si="60">_xlfn.CONCAT("Company AB ",COLUMN(E132),ROW(E132))</f>
        <v>Company AB 5132</v>
      </c>
      <c r="F132" s="30" t="str">
        <f ca="1" t="shared" ref="F132:F195" si="6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Sigtuna</v>
      </c>
      <c r="G132" s="37">
        <f ca="1" t="shared" ref="G132:G195" si="62">RANDBETWEEN(30,38)</f>
        <v>36</v>
      </c>
      <c r="H132" s="38" t="str">
        <f ca="1" t="shared" ref="H132:H195" si="63">CHOOSE(RANDBETWEEN(1,3),"Ja","Nej","")</f>
        <v>Nej</v>
      </c>
      <c r="I132" s="30" t="str">
        <f ca="1" t="shared" ref="I132:I195" si="64">CHOOSE(RANDBETWEEN(1,3),"Nyanslutning","Utökning","Flytt")</f>
        <v>Flytt</v>
      </c>
      <c r="J132" s="30" t="str">
        <f ca="1" t="shared" ref="J132:J195" si="65">CHOOSE(RANDBETWEEN(1,2),"Produktion","Konsumtion")</f>
        <v>Produktion</v>
      </c>
      <c r="K132" s="41">
        <f ca="1" t="shared" ref="K132:K195" si="66">RANDBETWEEN(1,60)*10</f>
        <v>300</v>
      </c>
      <c r="L132" s="41">
        <f ca="1" t="shared" ref="L132:L195" si="67">RANDBETWEEN(1,K132)</f>
        <v>93</v>
      </c>
      <c r="M132" s="14"/>
      <c r="N132" s="30" t="str">
        <f ca="1" t="shared" ref="N132:N195" si="68">_xlfn.CONCAT(CHOOSE(RANDBETWEEN(1,4),"Anders Erikson","Erik Johanson","Sarah Anderson","Lars Johnson")," ",ROW(N132))</f>
        <v>Erik Johanson 132</v>
      </c>
      <c r="O132" s="30" t="str">
        <f ca="1" t="shared" ref="O132:O195" si="69">_xlfn.CONCAT(CHOOSE(RANDBETWEEN(1,4),"Anders Erikson","Erik Johanson","Sarah Anderson","Lars Johnson")," ",ROW(O132))</f>
        <v>Sarah Anderson 132</v>
      </c>
      <c r="P132" s="30" t="str">
        <f ca="1" t="shared" ref="P132:P195" si="70">_xlfn.CONCAT(CHOOSE(RANDBETWEEN(1,4),"Anders Erikson","Erik Johanson","Sarah Anderson","Lars Johnson")," ",ROW(P132))</f>
        <v>Anders Erikson 132</v>
      </c>
      <c r="Q132" s="30" t="str">
        <f ca="1" t="shared" ref="Q132:Q195" si="71">CHOOSE(RANDBETWEEN(1,5),"5.Anslutningsavtal","4.Projekteringsavtal","6.Nätavtal","2.Reservationsavtal","1.Anslutningsmöjlighet")</f>
        <v>2.Reservationsavtal</v>
      </c>
      <c r="R132" s="45" t="str">
        <f ca="1" t="shared" ref="R132:R195" si="72">CHOOSE(RANDBETWEEN(1,8),"Ja","","","","n","nej","?","N/A")</f>
        <v/>
      </c>
      <c r="S132" s="45" t="str">
        <f ca="1" t="shared" ref="S132:S195" si="73">CHOOSE(RANDBETWEEN(1,3),"x","","")</f>
        <v/>
      </c>
      <c r="T132" s="45" t="str">
        <f ca="1" t="shared" ref="T132:T195" si="74">CHOOSE(RANDBETWEEN(1,4),"x","","","")</f>
        <v/>
      </c>
      <c r="U132" s="16"/>
      <c r="V132" s="33"/>
      <c r="W132" s="49" t="str">
        <f ca="1" t="shared" ref="W132:W195" si="75">CHOOSE(RANDBETWEEN(1,7),"Länk","","","","","Ansluts till LN 20 kV","Reservationsavtal ska tecknas")</f>
        <v>Reservationsavtal ska tecknas</v>
      </c>
      <c r="X132" s="50" t="str">
        <f ca="1" t="shared" ref="X132:X195" si="76">CHOOSE(RANDBETWEEN(1,4),"Ja","Ja","Nej","")</f>
        <v>Ja</v>
      </c>
      <c r="Y132" s="63">
        <f ca="1" t="shared" ref="Y132:Y195" si="77">IF(Z132&lt;&gt;"",RANDBETWEEN(Z132,DATE(2024,10,20)),"")</f>
        <v>45567</v>
      </c>
      <c r="Z132" s="63">
        <f ca="1" t="shared" ref="Z132:Z195" si="78">IF(X132="Ja",RANDBETWEEN(C132,DATE(2024,10,20)),"")</f>
        <v>45565</v>
      </c>
      <c r="AA132" s="67"/>
      <c r="AB132" s="64" t="str">
        <f ca="1" t="shared" si="52"/>
        <v/>
      </c>
      <c r="AC132" s="73">
        <f ca="1">INDEX(Anslutningspunkt!$A$2:$A$108,RANDBETWEEN(2,108),1)</f>
        <v>79</v>
      </c>
      <c r="AD132" s="30"/>
      <c r="AE132" s="30" t="str">
        <f ca="1" t="shared" ref="AE132:AE195" si="79">CHOOSE(RANDBETWEEN(1,4),"Regionnät","Stamnät Regionnät","Stamnät","")</f>
        <v/>
      </c>
      <c r="AF132" s="79"/>
      <c r="AG132" s="101"/>
      <c r="AH132" s="123"/>
      <c r="AI132" s="103"/>
      <c r="AM132" s="7">
        <f ca="1">VLOOKUP(AC132,Anslutningspunkt!A:B,2,0)+RANDBETWEEN(-10000,10000)</f>
        <v>6087388.672</v>
      </c>
      <c r="AN132" s="7">
        <f ca="1">VLOOKUP(AC132,Anslutningspunkt!A:C,3,0)+RANDBETWEEN(-10000,10000)</f>
        <v>267592.438</v>
      </c>
      <c r="AP132" s="7" t="str">
        <f ca="1" t="shared" si="53"/>
        <v>Flytt</v>
      </c>
      <c r="AQ132" s="7" t="str">
        <f ca="1" t="shared" si="54"/>
        <v>Produktion</v>
      </c>
      <c r="AX132" s="31">
        <f ca="1" t="shared" si="55"/>
        <v>44109.0205677769</v>
      </c>
      <c r="AZ132" s="31" t="str">
        <f ca="1">IF(SUM(IF({"4.Projekteringsavtal","5.Anslutningsavtal","6.Nätavtal"}=Q132,1,0))&gt;0,EDATE(AX132,RANDBETWEEN(0,6)),"")</f>
        <v/>
      </c>
      <c r="BB132" s="21" t="str">
        <f ca="1">IF(SUM(IF({"5.Anslutningsavtal","6.Nätavtal"}=Q132,1,0))&gt;0,EDATE(AZ132,RANDBETWEEN(0,3)),"")</f>
        <v/>
      </c>
      <c r="BD132" s="21" t="str">
        <f ca="1" t="shared" si="56"/>
        <v/>
      </c>
    </row>
    <row r="133" s="7" customFormat="1" ht="12.75" customHeight="1" spans="1:56">
      <c r="A133" s="33" t="s">
        <v>65</v>
      </c>
      <c r="B133" s="31">
        <f ca="1" t="shared" si="57"/>
        <v>44049</v>
      </c>
      <c r="C133" s="32">
        <f ca="1" t="shared" si="58"/>
        <v>44432</v>
      </c>
      <c r="D133" s="30" t="str">
        <f t="shared" si="59"/>
        <v>Project 4133</v>
      </c>
      <c r="E133" s="30" t="str">
        <f t="shared" si="60"/>
        <v>Company AB 5133</v>
      </c>
      <c r="F133" s="30" t="str">
        <f ca="1" t="shared" si="61"/>
        <v>Täby</v>
      </c>
      <c r="G133" s="37">
        <f ca="1" t="shared" si="62"/>
        <v>35</v>
      </c>
      <c r="H133" s="38" t="str">
        <f ca="1" t="shared" si="63"/>
        <v/>
      </c>
      <c r="I133" s="30" t="str">
        <f ca="1" t="shared" si="64"/>
        <v>Utökning</v>
      </c>
      <c r="J133" s="30" t="str">
        <f ca="1" t="shared" si="65"/>
        <v>Konsumtion</v>
      </c>
      <c r="K133" s="41">
        <f ca="1" t="shared" si="66"/>
        <v>240</v>
      </c>
      <c r="L133" s="41">
        <f ca="1" t="shared" si="67"/>
        <v>11</v>
      </c>
      <c r="M133" s="14"/>
      <c r="N133" s="30" t="str">
        <f ca="1" t="shared" si="68"/>
        <v>Lars Johnson 133</v>
      </c>
      <c r="O133" s="30" t="str">
        <f ca="1" t="shared" si="69"/>
        <v>Erik Johanson 133</v>
      </c>
      <c r="P133" s="30" t="str">
        <f ca="1" t="shared" si="70"/>
        <v>Anders Erikson 133</v>
      </c>
      <c r="Q133" s="30" t="str">
        <f ca="1" t="shared" si="71"/>
        <v>6.Nätavtal</v>
      </c>
      <c r="R133" s="45" t="str">
        <f ca="1" t="shared" si="72"/>
        <v>Ja</v>
      </c>
      <c r="S133" s="45" t="str">
        <f ca="1" t="shared" si="73"/>
        <v/>
      </c>
      <c r="T133" s="45" t="str">
        <f ca="1" t="shared" si="74"/>
        <v/>
      </c>
      <c r="U133" s="16"/>
      <c r="V133" s="33"/>
      <c r="W133" s="49" t="str">
        <f ca="1" t="shared" si="75"/>
        <v/>
      </c>
      <c r="X133" s="50" t="str">
        <f ca="1" t="shared" si="76"/>
        <v>Ja</v>
      </c>
      <c r="Y133" s="63">
        <f ca="1" t="shared" si="77"/>
        <v>45310</v>
      </c>
      <c r="Z133" s="63">
        <f ca="1" t="shared" si="78"/>
        <v>45265</v>
      </c>
      <c r="AA133" s="67"/>
      <c r="AB133" s="64" t="str">
        <f ca="1" t="shared" ref="AB133:AB196" si="80">IF(Q133="1.Anslutningsmöjlighet",IF(RAND()*10&lt;3,B133+RAND()*(EDATE(C133,1)-B133),""),"")</f>
        <v/>
      </c>
      <c r="AC133" s="73">
        <f ca="1">INDEX(Anslutningspunkt!$A$2:$A$108,RANDBETWEEN(2,108),1)</f>
        <v>69</v>
      </c>
      <c r="AD133" s="30"/>
      <c r="AE133" s="30" t="str">
        <f ca="1" t="shared" si="79"/>
        <v>Stamnät</v>
      </c>
      <c r="AF133" s="79"/>
      <c r="AG133" s="101"/>
      <c r="AH133" s="123"/>
      <c r="AI133" s="103"/>
      <c r="AM133" s="7">
        <f ca="1">VLOOKUP(AC133,Anslutningspunkt!A:B,2,0)+RANDBETWEEN(-10000,10000)</f>
        <v>6085763.672</v>
      </c>
      <c r="AN133" s="7">
        <f ca="1">VLOOKUP(AC133,Anslutningspunkt!A:C,3,0)+RANDBETWEEN(-10000,10000)</f>
        <v>440304.438</v>
      </c>
      <c r="AP133" s="7" t="str">
        <f ca="1" t="shared" ref="AP133:AP196" si="81">I133</f>
        <v>Utökning</v>
      </c>
      <c r="AQ133" s="7" t="str">
        <f ca="1" t="shared" ref="AQ133:AQ196" si="82">J133</f>
        <v>Konsumtion</v>
      </c>
      <c r="AX133" s="31">
        <f ca="1" t="shared" ref="AX133:AX196" si="83">IF(Q133&lt;&gt;"1.Anslutningsmöjlighet",B133+RAND()*(EDATE(C133,1)-B133),"")</f>
        <v>44358.3402706707</v>
      </c>
      <c r="AZ133" s="31">
        <f ca="1">IF(SUM(IF({"4.Projekteringsavtal","5.Anslutningsavtal","6.Nätavtal"}=Q133,1,0))&gt;0,EDATE(AX133,RANDBETWEEN(0,6)),"")</f>
        <v>44480</v>
      </c>
      <c r="BB133" s="21">
        <f ca="1">IF(SUM(IF({"5.Anslutningsavtal","6.Nätavtal"}=Q133,1,0))&gt;0,EDATE(AZ133,RANDBETWEEN(0,3)),"")</f>
        <v>44480</v>
      </c>
      <c r="BD133" s="21">
        <f ca="1" t="shared" ref="BD133:BD196" si="84">IF("6.Nätavtal"=Q133,EDATE(BB133,RANDBETWEEN(0,3)),"")</f>
        <v>44572</v>
      </c>
    </row>
    <row r="134" s="7" customFormat="1" ht="12.75" customHeight="1" spans="1:56">
      <c r="A134" s="33" t="s">
        <v>65</v>
      </c>
      <c r="B134" s="31">
        <f ca="1" t="shared" si="57"/>
        <v>44569</v>
      </c>
      <c r="C134" s="32">
        <f ca="1" t="shared" si="58"/>
        <v>44706</v>
      </c>
      <c r="D134" s="30" t="str">
        <f t="shared" si="59"/>
        <v>Project 4134</v>
      </c>
      <c r="E134" s="30" t="str">
        <f t="shared" si="60"/>
        <v>Company AB 5134</v>
      </c>
      <c r="F134" s="30" t="str">
        <f ca="1" t="shared" si="61"/>
        <v>Solna</v>
      </c>
      <c r="G134" s="37">
        <f ca="1" t="shared" si="62"/>
        <v>30</v>
      </c>
      <c r="H134" s="38" t="str">
        <f ca="1" t="shared" si="63"/>
        <v>Nej</v>
      </c>
      <c r="I134" s="30" t="str">
        <f ca="1" t="shared" si="64"/>
        <v>Flytt</v>
      </c>
      <c r="J134" s="30" t="str">
        <f ca="1" t="shared" si="65"/>
        <v>Produktion</v>
      </c>
      <c r="K134" s="41">
        <f ca="1" t="shared" si="66"/>
        <v>440</v>
      </c>
      <c r="L134" s="41">
        <f ca="1" t="shared" si="67"/>
        <v>273</v>
      </c>
      <c r="M134" s="117"/>
      <c r="N134" s="30" t="str">
        <f ca="1" t="shared" si="68"/>
        <v>Anders Erikson 134</v>
      </c>
      <c r="O134" s="30" t="str">
        <f ca="1" t="shared" si="69"/>
        <v>Anders Erikson 134</v>
      </c>
      <c r="P134" s="30" t="str">
        <f ca="1" t="shared" si="70"/>
        <v>Lars Johnson 134</v>
      </c>
      <c r="Q134" s="30" t="str">
        <f ca="1" t="shared" si="71"/>
        <v>2.Reservationsavtal</v>
      </c>
      <c r="R134" s="45" t="str">
        <f ca="1" t="shared" si="72"/>
        <v>n</v>
      </c>
      <c r="S134" s="45" t="str">
        <f ca="1" t="shared" si="73"/>
        <v/>
      </c>
      <c r="T134" s="45" t="str">
        <f ca="1" t="shared" si="74"/>
        <v/>
      </c>
      <c r="U134" s="16"/>
      <c r="V134" s="33"/>
      <c r="W134" s="49" t="str">
        <f ca="1" t="shared" si="75"/>
        <v/>
      </c>
      <c r="X134" s="50" t="str">
        <f ca="1" t="shared" si="76"/>
        <v>Ja</v>
      </c>
      <c r="Y134" s="63">
        <f ca="1" t="shared" si="77"/>
        <v>45554</v>
      </c>
      <c r="Z134" s="63">
        <f ca="1" t="shared" si="78"/>
        <v>45146</v>
      </c>
      <c r="AA134" s="67"/>
      <c r="AB134" s="64" t="str">
        <f ca="1" t="shared" si="80"/>
        <v/>
      </c>
      <c r="AC134" s="73">
        <f ca="1">INDEX(Anslutningspunkt!$A$2:$A$108,RANDBETWEEN(2,108),1)</f>
        <v>29</v>
      </c>
      <c r="AD134" s="30"/>
      <c r="AE134" s="30" t="str">
        <f ca="1" t="shared" si="79"/>
        <v>Stamnät Regionnät</v>
      </c>
      <c r="AF134" s="79"/>
      <c r="AG134" s="101"/>
      <c r="AH134" s="124"/>
      <c r="AI134" s="126"/>
      <c r="AM134" s="7">
        <f ca="1">VLOOKUP(AC134,Anslutningspunkt!A:B,2,0)+RANDBETWEEN(-10000,10000)</f>
        <v>6072325.672</v>
      </c>
      <c r="AN134" s="7">
        <f ca="1">VLOOKUP(AC134,Anslutningspunkt!A:C,3,0)+RANDBETWEEN(-10000,10000)</f>
        <v>375526.438</v>
      </c>
      <c r="AP134" s="7" t="str">
        <f ca="1" t="shared" si="81"/>
        <v>Flytt</v>
      </c>
      <c r="AQ134" s="7" t="str">
        <f ca="1" t="shared" si="82"/>
        <v>Produktion</v>
      </c>
      <c r="AX134" s="31">
        <f ca="1" t="shared" si="83"/>
        <v>44736.9705087182</v>
      </c>
      <c r="AZ134" s="31" t="str">
        <f ca="1">IF(SUM(IF({"4.Projekteringsavtal","5.Anslutningsavtal","6.Nätavtal"}=Q134,1,0))&gt;0,EDATE(AX134,RANDBETWEEN(0,6)),"")</f>
        <v/>
      </c>
      <c r="BB134" s="21" t="str">
        <f ca="1">IF(SUM(IF({"5.Anslutningsavtal","6.Nätavtal"}=Q134,1,0))&gt;0,EDATE(AZ134,RANDBETWEEN(0,3)),"")</f>
        <v/>
      </c>
      <c r="BD134" s="21" t="str">
        <f ca="1" t="shared" si="84"/>
        <v/>
      </c>
    </row>
    <row r="135" s="7" customFormat="1" ht="12.75" customHeight="1" spans="1:56">
      <c r="A135" s="33" t="s">
        <v>65</v>
      </c>
      <c r="B135" s="31">
        <f ca="1" t="shared" si="57"/>
        <v>43812</v>
      </c>
      <c r="C135" s="32">
        <f ca="1" t="shared" si="58"/>
        <v>44051</v>
      </c>
      <c r="D135" s="30" t="str">
        <f t="shared" si="59"/>
        <v>Project 4135</v>
      </c>
      <c r="E135" s="30" t="str">
        <f t="shared" si="60"/>
        <v>Company AB 5135</v>
      </c>
      <c r="F135" s="30" t="str">
        <f ca="1" t="shared" si="61"/>
        <v>Gävle/Sandviken</v>
      </c>
      <c r="G135" s="37">
        <f ca="1" t="shared" si="62"/>
        <v>31</v>
      </c>
      <c r="H135" s="38" t="str">
        <f ca="1" t="shared" si="63"/>
        <v>Nej</v>
      </c>
      <c r="I135" s="30" t="str">
        <f ca="1" t="shared" si="64"/>
        <v>Nyanslutning</v>
      </c>
      <c r="J135" s="30" t="str">
        <f ca="1" t="shared" si="65"/>
        <v>Konsumtion</v>
      </c>
      <c r="K135" s="41">
        <f ca="1" t="shared" si="66"/>
        <v>500</v>
      </c>
      <c r="L135" s="41">
        <f ca="1" t="shared" si="67"/>
        <v>287</v>
      </c>
      <c r="M135" s="14"/>
      <c r="N135" s="30" t="str">
        <f ca="1" t="shared" si="68"/>
        <v>Anders Erikson 135</v>
      </c>
      <c r="O135" s="30" t="str">
        <f ca="1" t="shared" si="69"/>
        <v>Lars Johnson 135</v>
      </c>
      <c r="P135" s="30" t="str">
        <f ca="1" t="shared" si="70"/>
        <v>Anders Erikson 135</v>
      </c>
      <c r="Q135" s="30" t="str">
        <f ca="1" t="shared" si="71"/>
        <v>1.Anslutningsmöjlighet</v>
      </c>
      <c r="R135" s="45" t="str">
        <f ca="1" t="shared" si="72"/>
        <v>nej</v>
      </c>
      <c r="S135" s="45" t="str">
        <f ca="1" t="shared" si="73"/>
        <v/>
      </c>
      <c r="T135" s="45" t="str">
        <f ca="1" t="shared" si="74"/>
        <v/>
      </c>
      <c r="U135" s="16"/>
      <c r="V135" s="33"/>
      <c r="W135" s="49" t="str">
        <f ca="1" t="shared" si="75"/>
        <v/>
      </c>
      <c r="X135" s="50" t="str">
        <f ca="1" t="shared" si="76"/>
        <v>Nej</v>
      </c>
      <c r="Y135" s="63" t="str">
        <f ca="1" t="shared" si="77"/>
        <v/>
      </c>
      <c r="Z135" s="63" t="str">
        <f ca="1" t="shared" si="78"/>
        <v/>
      </c>
      <c r="AA135" s="67"/>
      <c r="AB135" s="64">
        <f ca="1" t="shared" si="80"/>
        <v>43921.0243301361</v>
      </c>
      <c r="AC135" s="73">
        <f ca="1">INDEX(Anslutningspunkt!$A$2:$A$108,RANDBETWEEN(2,108),1)</f>
        <v>21</v>
      </c>
      <c r="AD135" s="30"/>
      <c r="AE135" s="30" t="str">
        <f ca="1" t="shared" si="79"/>
        <v>Stamnät</v>
      </c>
      <c r="AF135" s="79"/>
      <c r="AG135" s="122"/>
      <c r="AH135" s="123"/>
      <c r="AI135" s="103"/>
      <c r="AM135" s="7">
        <f ca="1">VLOOKUP(AC135,Anslutningspunkt!A:B,2,0)+RANDBETWEEN(-10000,10000)</f>
        <v>6189586.672</v>
      </c>
      <c r="AN135" s="7">
        <f ca="1">VLOOKUP(AC135,Anslutningspunkt!A:C,3,0)+RANDBETWEEN(-10000,10000)</f>
        <v>310030.438</v>
      </c>
      <c r="AP135" s="7" t="str">
        <f ca="1" t="shared" si="81"/>
        <v>Nyanslutning</v>
      </c>
      <c r="AQ135" s="7" t="str">
        <f ca="1" t="shared" si="82"/>
        <v>Konsumtion</v>
      </c>
      <c r="AX135" s="31" t="str">
        <f ca="1" t="shared" si="83"/>
        <v/>
      </c>
      <c r="AZ135" s="31" t="str">
        <f ca="1">IF(SUM(IF({"4.Projekteringsavtal","5.Anslutningsavtal","6.Nätavtal"}=Q135,1,0))&gt;0,EDATE(AX135,RANDBETWEEN(0,6)),"")</f>
        <v/>
      </c>
      <c r="BB135" s="21" t="str">
        <f ca="1">IF(SUM(IF({"5.Anslutningsavtal","6.Nätavtal"}=Q135,1,0))&gt;0,EDATE(AZ135,RANDBETWEEN(0,3)),"")</f>
        <v/>
      </c>
      <c r="BD135" s="21" t="str">
        <f ca="1" t="shared" si="84"/>
        <v/>
      </c>
    </row>
    <row r="136" s="7" customFormat="1" ht="12.75" customHeight="1" spans="1:56">
      <c r="A136" s="33" t="s">
        <v>65</v>
      </c>
      <c r="B136" s="31">
        <f ca="1" t="shared" si="57"/>
        <v>44040</v>
      </c>
      <c r="C136" s="32">
        <f ca="1" t="shared" si="58"/>
        <v>44774</v>
      </c>
      <c r="D136" s="30" t="str">
        <f t="shared" si="59"/>
        <v>Project 4136</v>
      </c>
      <c r="E136" s="30" t="str">
        <f t="shared" si="60"/>
        <v>Company AB 5136</v>
      </c>
      <c r="F136" s="30" t="str">
        <f ca="1" t="shared" si="61"/>
        <v>Arboga</v>
      </c>
      <c r="G136" s="37">
        <f ca="1" t="shared" si="62"/>
        <v>36</v>
      </c>
      <c r="H136" s="38" t="str">
        <f ca="1" t="shared" si="63"/>
        <v>Ja</v>
      </c>
      <c r="I136" s="30" t="str">
        <f ca="1" t="shared" si="64"/>
        <v>Utökning</v>
      </c>
      <c r="J136" s="30" t="str">
        <f ca="1" t="shared" si="65"/>
        <v>Konsumtion</v>
      </c>
      <c r="K136" s="41">
        <f ca="1" t="shared" si="66"/>
        <v>550</v>
      </c>
      <c r="L136" s="41">
        <f ca="1" t="shared" si="67"/>
        <v>204</v>
      </c>
      <c r="M136" s="14"/>
      <c r="N136" s="30" t="str">
        <f ca="1" t="shared" si="68"/>
        <v>Sarah Anderson 136</v>
      </c>
      <c r="O136" s="30" t="str">
        <f ca="1" t="shared" si="69"/>
        <v>Anders Erikson 136</v>
      </c>
      <c r="P136" s="30" t="str">
        <f ca="1" t="shared" si="70"/>
        <v>Sarah Anderson 136</v>
      </c>
      <c r="Q136" s="30" t="str">
        <f ca="1" t="shared" si="71"/>
        <v>2.Reservationsavtal</v>
      </c>
      <c r="R136" s="45" t="str">
        <f ca="1" t="shared" si="72"/>
        <v>nej</v>
      </c>
      <c r="S136" s="45" t="str">
        <f ca="1" t="shared" si="73"/>
        <v/>
      </c>
      <c r="T136" s="45" t="str">
        <f ca="1" t="shared" si="74"/>
        <v>x</v>
      </c>
      <c r="U136" s="16"/>
      <c r="V136" s="33"/>
      <c r="W136" s="49" t="str">
        <f ca="1" t="shared" si="75"/>
        <v/>
      </c>
      <c r="X136" s="50" t="str">
        <f ca="1" t="shared" si="76"/>
        <v>Nej</v>
      </c>
      <c r="Y136" s="63" t="str">
        <f ca="1" t="shared" si="77"/>
        <v/>
      </c>
      <c r="Z136" s="63" t="str">
        <f ca="1" t="shared" si="78"/>
        <v/>
      </c>
      <c r="AA136" s="67"/>
      <c r="AB136" s="64" t="str">
        <f ca="1" t="shared" si="80"/>
        <v/>
      </c>
      <c r="AC136" s="73">
        <f ca="1">INDEX(Anslutningspunkt!$A$2:$A$108,RANDBETWEEN(2,108),1)</f>
        <v>80</v>
      </c>
      <c r="AD136" s="30"/>
      <c r="AE136" s="30" t="str">
        <f ca="1" t="shared" si="79"/>
        <v>Stamnät Regionnät</v>
      </c>
      <c r="AF136" s="79"/>
      <c r="AG136" s="122"/>
      <c r="AH136" s="123"/>
      <c r="AI136" s="103"/>
      <c r="AM136" s="7">
        <f ca="1">VLOOKUP(AC136,Anslutningspunkt!A:B,2,0)+RANDBETWEEN(-10000,10000)</f>
        <v>6068305.672</v>
      </c>
      <c r="AN136" s="7">
        <f ca="1">VLOOKUP(AC136,Anslutningspunkt!A:C,3,0)+RANDBETWEEN(-10000,10000)</f>
        <v>331138.438</v>
      </c>
      <c r="AP136" s="7" t="str">
        <f ca="1" t="shared" si="81"/>
        <v>Utökning</v>
      </c>
      <c r="AQ136" s="7" t="str">
        <f ca="1" t="shared" si="82"/>
        <v>Konsumtion</v>
      </c>
      <c r="AX136" s="31">
        <f ca="1" t="shared" si="83"/>
        <v>44792.5484797836</v>
      </c>
      <c r="AZ136" s="31" t="str">
        <f ca="1">IF(SUM(IF({"4.Projekteringsavtal","5.Anslutningsavtal","6.Nätavtal"}=Q136,1,0))&gt;0,EDATE(AX136,RANDBETWEEN(0,6)),"")</f>
        <v/>
      </c>
      <c r="BB136" s="21" t="str">
        <f ca="1">IF(SUM(IF({"5.Anslutningsavtal","6.Nätavtal"}=Q136,1,0))&gt;0,EDATE(AZ136,RANDBETWEEN(0,3)),"")</f>
        <v/>
      </c>
      <c r="BD136" s="21" t="str">
        <f ca="1" t="shared" si="84"/>
        <v/>
      </c>
    </row>
    <row r="137" s="7" customFormat="1" ht="12.75" customHeight="1" spans="1:56">
      <c r="A137" s="33" t="s">
        <v>65</v>
      </c>
      <c r="B137" s="31">
        <f ca="1" t="shared" si="57"/>
        <v>43495</v>
      </c>
      <c r="C137" s="32">
        <f ca="1" t="shared" si="58"/>
        <v>45149</v>
      </c>
      <c r="D137" s="30" t="str">
        <f t="shared" si="59"/>
        <v>Project 4137</v>
      </c>
      <c r="E137" s="30" t="str">
        <f t="shared" si="60"/>
        <v>Company AB 5137</v>
      </c>
      <c r="F137" s="30" t="str">
        <f ca="1" t="shared" si="61"/>
        <v>Nykvarn</v>
      </c>
      <c r="G137" s="37">
        <f ca="1" t="shared" si="62"/>
        <v>37</v>
      </c>
      <c r="H137" s="38" t="str">
        <f ca="1" t="shared" si="63"/>
        <v>Ja</v>
      </c>
      <c r="I137" s="30" t="str">
        <f ca="1" t="shared" si="64"/>
        <v>Utökning</v>
      </c>
      <c r="J137" s="30" t="str">
        <f ca="1" t="shared" si="65"/>
        <v>Produktion</v>
      </c>
      <c r="K137" s="41">
        <f ca="1" t="shared" si="66"/>
        <v>390</v>
      </c>
      <c r="L137" s="41">
        <f ca="1" t="shared" si="67"/>
        <v>264</v>
      </c>
      <c r="M137" s="14"/>
      <c r="N137" s="30" t="str">
        <f ca="1" t="shared" si="68"/>
        <v>Anders Erikson 137</v>
      </c>
      <c r="O137" s="30" t="str">
        <f ca="1" t="shared" si="69"/>
        <v>Erik Johanson 137</v>
      </c>
      <c r="P137" s="30" t="str">
        <f ca="1" t="shared" si="70"/>
        <v>Anders Erikson 137</v>
      </c>
      <c r="Q137" s="30" t="str">
        <f ca="1" t="shared" si="71"/>
        <v>5.Anslutningsavtal</v>
      </c>
      <c r="R137" s="45" t="str">
        <f ca="1" t="shared" si="72"/>
        <v>n</v>
      </c>
      <c r="S137" s="45" t="str">
        <f ca="1" t="shared" si="73"/>
        <v/>
      </c>
      <c r="T137" s="45" t="str">
        <f ca="1" t="shared" si="74"/>
        <v>x</v>
      </c>
      <c r="U137" s="16"/>
      <c r="V137" s="33"/>
      <c r="W137" s="49" t="str">
        <f ca="1" t="shared" si="75"/>
        <v/>
      </c>
      <c r="X137" s="50" t="str">
        <f ca="1" t="shared" si="76"/>
        <v>Ja</v>
      </c>
      <c r="Y137" s="63">
        <f ca="1" t="shared" si="77"/>
        <v>45499</v>
      </c>
      <c r="Z137" s="63">
        <f ca="1" t="shared" si="78"/>
        <v>45191</v>
      </c>
      <c r="AA137" s="67"/>
      <c r="AB137" s="64" t="str">
        <f ca="1" t="shared" si="80"/>
        <v/>
      </c>
      <c r="AC137" s="73">
        <f ca="1">INDEX(Anslutningspunkt!$A$2:$A$108,RANDBETWEEN(2,108),1)</f>
        <v>69</v>
      </c>
      <c r="AD137" s="30"/>
      <c r="AE137" s="30" t="str">
        <f ca="1" t="shared" si="79"/>
        <v>Stamnät Regionnät</v>
      </c>
      <c r="AF137" s="79"/>
      <c r="AG137" s="101"/>
      <c r="AH137" s="124"/>
      <c r="AI137" s="103"/>
      <c r="AM137" s="7">
        <f ca="1">VLOOKUP(AC137,Anslutningspunkt!A:B,2,0)+RANDBETWEEN(-10000,10000)</f>
        <v>6089703.672</v>
      </c>
      <c r="AN137" s="7">
        <f ca="1">VLOOKUP(AC137,Anslutningspunkt!A:C,3,0)+RANDBETWEEN(-10000,10000)</f>
        <v>431095.438</v>
      </c>
      <c r="AP137" s="7" t="str">
        <f ca="1" t="shared" si="81"/>
        <v>Utökning</v>
      </c>
      <c r="AQ137" s="7" t="str">
        <f ca="1" t="shared" si="82"/>
        <v>Produktion</v>
      </c>
      <c r="AX137" s="31">
        <f ca="1" t="shared" si="83"/>
        <v>45163.1854047375</v>
      </c>
      <c r="AZ137" s="31">
        <f ca="1">IF(SUM(IF({"4.Projekteringsavtal","5.Anslutningsavtal","6.Nätavtal"}=Q137,1,0))&gt;0,EDATE(AX137,RANDBETWEEN(0,6)),"")</f>
        <v>45163</v>
      </c>
      <c r="BB137" s="21">
        <f ca="1">IF(SUM(IF({"5.Anslutningsavtal","6.Nätavtal"}=Q137,1,0))&gt;0,EDATE(AZ137,RANDBETWEEN(0,3)),"")</f>
        <v>45163</v>
      </c>
      <c r="BD137" s="21" t="str">
        <f ca="1" t="shared" si="84"/>
        <v/>
      </c>
    </row>
    <row r="138" s="7" customFormat="1" ht="12.75" customHeight="1" spans="1:56">
      <c r="A138" s="33" t="s">
        <v>65</v>
      </c>
      <c r="B138" s="31">
        <f ca="1" t="shared" si="57"/>
        <v>44300</v>
      </c>
      <c r="C138" s="32">
        <f ca="1" t="shared" si="58"/>
        <v>45505</v>
      </c>
      <c r="D138" s="30" t="str">
        <f t="shared" si="59"/>
        <v>Project 4138</v>
      </c>
      <c r="E138" s="30" t="str">
        <f t="shared" si="60"/>
        <v>Company AB 5138</v>
      </c>
      <c r="F138" s="30" t="str">
        <f ca="1" t="shared" si="61"/>
        <v>Litslunda</v>
      </c>
      <c r="G138" s="37">
        <f ca="1" t="shared" si="62"/>
        <v>32</v>
      </c>
      <c r="H138" s="38" t="str">
        <f ca="1" t="shared" si="63"/>
        <v>Nej</v>
      </c>
      <c r="I138" s="30" t="str">
        <f ca="1" t="shared" si="64"/>
        <v>Flytt</v>
      </c>
      <c r="J138" s="30" t="str">
        <f ca="1" t="shared" si="65"/>
        <v>Konsumtion</v>
      </c>
      <c r="K138" s="41">
        <f ca="1" t="shared" si="66"/>
        <v>60</v>
      </c>
      <c r="L138" s="41">
        <f ca="1" t="shared" si="67"/>
        <v>39</v>
      </c>
      <c r="M138" s="14"/>
      <c r="N138" s="30" t="str">
        <f ca="1" t="shared" si="68"/>
        <v>Sarah Anderson 138</v>
      </c>
      <c r="O138" s="30" t="str">
        <f ca="1" t="shared" si="69"/>
        <v>Sarah Anderson 138</v>
      </c>
      <c r="P138" s="30" t="str">
        <f ca="1" t="shared" si="70"/>
        <v>Erik Johanson 138</v>
      </c>
      <c r="Q138" s="30" t="str">
        <f ca="1" t="shared" si="71"/>
        <v>2.Reservationsavtal</v>
      </c>
      <c r="R138" s="45" t="str">
        <f ca="1" t="shared" si="72"/>
        <v/>
      </c>
      <c r="S138" s="45" t="str">
        <f ca="1" t="shared" si="73"/>
        <v>x</v>
      </c>
      <c r="T138" s="45" t="str">
        <f ca="1" t="shared" si="74"/>
        <v/>
      </c>
      <c r="U138" s="16"/>
      <c r="V138" s="33"/>
      <c r="W138" s="49" t="str">
        <f ca="1" t="shared" si="75"/>
        <v>Ansluts till LN 20 kV</v>
      </c>
      <c r="X138" s="50" t="str">
        <f ca="1" t="shared" si="76"/>
        <v>Ja</v>
      </c>
      <c r="Y138" s="63">
        <f ca="1" t="shared" si="77"/>
        <v>45573</v>
      </c>
      <c r="Z138" s="63">
        <f ca="1" t="shared" si="78"/>
        <v>45553</v>
      </c>
      <c r="AA138" s="67"/>
      <c r="AB138" s="64" t="str">
        <f ca="1" t="shared" si="80"/>
        <v/>
      </c>
      <c r="AC138" s="73">
        <f ca="1">INDEX(Anslutningspunkt!$A$2:$A$108,RANDBETWEEN(2,108),1)</f>
        <v>25</v>
      </c>
      <c r="AD138" s="30"/>
      <c r="AE138" s="30" t="str">
        <f ca="1" t="shared" si="79"/>
        <v>Stamnät</v>
      </c>
      <c r="AF138" s="79"/>
      <c r="AG138" s="101"/>
      <c r="AH138" s="123"/>
      <c r="AI138" s="103"/>
      <c r="AM138" s="7">
        <f ca="1">VLOOKUP(AC138,Anslutningspunkt!A:B,2,0)+RANDBETWEEN(-10000,10000)</f>
        <v>6195354.672</v>
      </c>
      <c r="AN138" s="7">
        <f ca="1">VLOOKUP(AC138,Anslutningspunkt!A:C,3,0)+RANDBETWEEN(-10000,10000)</f>
        <v>352791.438</v>
      </c>
      <c r="AP138" s="7" t="str">
        <f ca="1" t="shared" si="81"/>
        <v>Flytt</v>
      </c>
      <c r="AQ138" s="7" t="str">
        <f ca="1" t="shared" si="82"/>
        <v>Konsumtion</v>
      </c>
      <c r="AX138" s="31">
        <f ca="1" t="shared" si="83"/>
        <v>44963.7163585397</v>
      </c>
      <c r="AZ138" s="31" t="str">
        <f ca="1">IF(SUM(IF({"4.Projekteringsavtal","5.Anslutningsavtal","6.Nätavtal"}=Q138,1,0))&gt;0,EDATE(AX138,RANDBETWEEN(0,6)),"")</f>
        <v/>
      </c>
      <c r="BB138" s="21" t="str">
        <f ca="1">IF(SUM(IF({"5.Anslutningsavtal","6.Nätavtal"}=Q138,1,0))&gt;0,EDATE(AZ138,RANDBETWEEN(0,3)),"")</f>
        <v/>
      </c>
      <c r="BD138" s="21" t="str">
        <f ca="1" t="shared" si="84"/>
        <v/>
      </c>
    </row>
    <row r="139" s="7" customFormat="1" ht="12.75" customHeight="1" spans="1:56">
      <c r="A139" s="33" t="s">
        <v>65</v>
      </c>
      <c r="B139" s="31">
        <f ca="1" t="shared" si="57"/>
        <v>43615</v>
      </c>
      <c r="C139" s="32">
        <f ca="1" t="shared" si="58"/>
        <v>44407</v>
      </c>
      <c r="D139" s="30" t="str">
        <f t="shared" si="59"/>
        <v>Project 4139</v>
      </c>
      <c r="E139" s="30" t="str">
        <f t="shared" si="60"/>
        <v>Company AB 5139</v>
      </c>
      <c r="F139" s="30" t="str">
        <f ca="1" t="shared" si="61"/>
        <v>Horndal</v>
      </c>
      <c r="G139" s="37">
        <f ca="1" t="shared" si="62"/>
        <v>35</v>
      </c>
      <c r="H139" s="38" t="str">
        <f ca="1" t="shared" si="63"/>
        <v>Ja</v>
      </c>
      <c r="I139" s="30" t="str">
        <f ca="1" t="shared" si="64"/>
        <v>Utökning</v>
      </c>
      <c r="J139" s="30" t="str">
        <f ca="1" t="shared" si="65"/>
        <v>Produktion</v>
      </c>
      <c r="K139" s="41">
        <f ca="1" t="shared" si="66"/>
        <v>570</v>
      </c>
      <c r="L139" s="41">
        <f ca="1" t="shared" si="67"/>
        <v>388</v>
      </c>
      <c r="M139" s="14"/>
      <c r="N139" s="30" t="str">
        <f ca="1" t="shared" si="68"/>
        <v>Anders Erikson 139</v>
      </c>
      <c r="O139" s="30" t="str">
        <f ca="1" t="shared" si="69"/>
        <v>Anders Erikson 139</v>
      </c>
      <c r="P139" s="30" t="str">
        <f ca="1" t="shared" si="70"/>
        <v>Anders Erikson 139</v>
      </c>
      <c r="Q139" s="30" t="str">
        <f ca="1" t="shared" si="71"/>
        <v>1.Anslutningsmöjlighet</v>
      </c>
      <c r="R139" s="45" t="str">
        <f ca="1" t="shared" si="72"/>
        <v>?</v>
      </c>
      <c r="S139" s="45" t="str">
        <f ca="1" t="shared" si="73"/>
        <v/>
      </c>
      <c r="T139" s="45" t="str">
        <f ca="1" t="shared" si="74"/>
        <v>x</v>
      </c>
      <c r="U139" s="16"/>
      <c r="V139" s="33"/>
      <c r="W139" s="49" t="str">
        <f ca="1" t="shared" si="75"/>
        <v/>
      </c>
      <c r="X139" s="50" t="str">
        <f ca="1" t="shared" si="76"/>
        <v>Ja</v>
      </c>
      <c r="Y139" s="63">
        <f ca="1" t="shared" si="77"/>
        <v>45558</v>
      </c>
      <c r="Z139" s="63">
        <f ca="1" t="shared" si="78"/>
        <v>44434</v>
      </c>
      <c r="AA139" s="67"/>
      <c r="AB139" s="64" t="str">
        <f ca="1" t="shared" si="80"/>
        <v/>
      </c>
      <c r="AC139" s="73">
        <f ca="1">INDEX(Anslutningspunkt!$A$2:$A$108,RANDBETWEEN(2,108),1)</f>
        <v>0</v>
      </c>
      <c r="AD139" s="30"/>
      <c r="AE139" s="30" t="str">
        <f ca="1" t="shared" si="79"/>
        <v/>
      </c>
      <c r="AF139" s="79"/>
      <c r="AG139" s="101"/>
      <c r="AH139" s="123"/>
      <c r="AI139" s="103"/>
      <c r="AM139" s="7">
        <f ca="1">VLOOKUP(AC139,Anslutningspunkt!A:B,2,0)+RANDBETWEEN(-10000,10000)</f>
        <v>6072944.672</v>
      </c>
      <c r="AN139" s="7">
        <f ca="1">VLOOKUP(AC139,Anslutningspunkt!A:C,3,0)+RANDBETWEEN(-10000,10000)</f>
        <v>414779.438</v>
      </c>
      <c r="AP139" s="7" t="str">
        <f ca="1" t="shared" si="81"/>
        <v>Utökning</v>
      </c>
      <c r="AQ139" s="7" t="str">
        <f ca="1" t="shared" si="82"/>
        <v>Produktion</v>
      </c>
      <c r="AX139" s="31" t="str">
        <f ca="1" t="shared" si="83"/>
        <v/>
      </c>
      <c r="AZ139" s="31" t="str">
        <f ca="1">IF(SUM(IF({"4.Projekteringsavtal","5.Anslutningsavtal","6.Nätavtal"}=Q139,1,0))&gt;0,EDATE(AX139,RANDBETWEEN(0,6)),"")</f>
        <v/>
      </c>
      <c r="BB139" s="21" t="str">
        <f ca="1">IF(SUM(IF({"5.Anslutningsavtal","6.Nätavtal"}=Q139,1,0))&gt;0,EDATE(AZ139,RANDBETWEEN(0,3)),"")</f>
        <v/>
      </c>
      <c r="BD139" s="21" t="str">
        <f ca="1" t="shared" si="84"/>
        <v/>
      </c>
    </row>
    <row r="140" s="7" customFormat="1" ht="12.75" customHeight="1" spans="1:56">
      <c r="A140" s="33" t="s">
        <v>65</v>
      </c>
      <c r="B140" s="31">
        <f ca="1" t="shared" si="57"/>
        <v>43903</v>
      </c>
      <c r="C140" s="32">
        <f ca="1" t="shared" si="58"/>
        <v>44777</v>
      </c>
      <c r="D140" s="30" t="str">
        <f t="shared" si="59"/>
        <v>Project 4140</v>
      </c>
      <c r="E140" s="30" t="str">
        <f t="shared" si="60"/>
        <v>Company AB 5140</v>
      </c>
      <c r="F140" s="30" t="str">
        <f ca="1" t="shared" si="61"/>
        <v>Upplans Bro</v>
      </c>
      <c r="G140" s="37">
        <f ca="1" t="shared" si="62"/>
        <v>35</v>
      </c>
      <c r="H140" s="38" t="str">
        <f ca="1" t="shared" si="63"/>
        <v/>
      </c>
      <c r="I140" s="30" t="str">
        <f ca="1" t="shared" si="64"/>
        <v>Nyanslutning</v>
      </c>
      <c r="J140" s="30" t="str">
        <f ca="1" t="shared" si="65"/>
        <v>Konsumtion</v>
      </c>
      <c r="K140" s="41">
        <f ca="1" t="shared" si="66"/>
        <v>490</v>
      </c>
      <c r="L140" s="41">
        <f ca="1" t="shared" si="67"/>
        <v>409</v>
      </c>
      <c r="M140" s="14"/>
      <c r="N140" s="30" t="str">
        <f ca="1" t="shared" si="68"/>
        <v>Sarah Anderson 140</v>
      </c>
      <c r="O140" s="30" t="str">
        <f ca="1" t="shared" si="69"/>
        <v>Sarah Anderson 140</v>
      </c>
      <c r="P140" s="30" t="str">
        <f ca="1" t="shared" si="70"/>
        <v>Erik Johanson 140</v>
      </c>
      <c r="Q140" s="30" t="str">
        <f ca="1" t="shared" si="71"/>
        <v>4.Projekteringsavtal</v>
      </c>
      <c r="R140" s="45" t="str">
        <f ca="1" t="shared" si="72"/>
        <v/>
      </c>
      <c r="S140" s="45" t="str">
        <f ca="1" t="shared" si="73"/>
        <v/>
      </c>
      <c r="T140" s="45" t="str">
        <f ca="1" t="shared" si="74"/>
        <v>x</v>
      </c>
      <c r="U140" s="16"/>
      <c r="V140" s="33"/>
      <c r="W140" s="49" t="str">
        <f ca="1" t="shared" si="75"/>
        <v>Reservationsavtal ska tecknas</v>
      </c>
      <c r="X140" s="50" t="str">
        <f ca="1" t="shared" si="76"/>
        <v>Nej</v>
      </c>
      <c r="Y140" s="63" t="str">
        <f ca="1" t="shared" si="77"/>
        <v/>
      </c>
      <c r="Z140" s="63" t="str">
        <f ca="1" t="shared" si="78"/>
        <v/>
      </c>
      <c r="AA140" s="67"/>
      <c r="AB140" s="64" t="str">
        <f ca="1" t="shared" si="80"/>
        <v/>
      </c>
      <c r="AC140" s="73">
        <f ca="1">INDEX(Anslutningspunkt!$A$2:$A$108,RANDBETWEEN(2,108),1)</f>
        <v>22</v>
      </c>
      <c r="AD140" s="30"/>
      <c r="AE140" s="30" t="str">
        <f ca="1" t="shared" si="79"/>
        <v>Stamnät</v>
      </c>
      <c r="AF140" s="79"/>
      <c r="AG140" s="101"/>
      <c r="AH140" s="123"/>
      <c r="AI140" s="103"/>
      <c r="AM140" s="7">
        <f ca="1">VLOOKUP(AC140,Anslutningspunkt!A:B,2,0)+RANDBETWEEN(-10000,10000)</f>
        <v>6035968.672</v>
      </c>
      <c r="AN140" s="7">
        <f ca="1">VLOOKUP(AC140,Anslutningspunkt!A:C,3,0)+RANDBETWEEN(-10000,10000)</f>
        <v>276373.438</v>
      </c>
      <c r="AP140" s="7" t="str">
        <f ca="1" t="shared" si="81"/>
        <v>Nyanslutning</v>
      </c>
      <c r="AQ140" s="7" t="str">
        <f ca="1" t="shared" si="82"/>
        <v>Konsumtion</v>
      </c>
      <c r="AX140" s="31">
        <f ca="1" t="shared" si="83"/>
        <v>44040.8464624239</v>
      </c>
      <c r="AZ140" s="31">
        <f ca="1">IF(SUM(IF({"4.Projekteringsavtal","5.Anslutningsavtal","6.Nätavtal"}=Q140,1,0))&gt;0,EDATE(AX140,RANDBETWEEN(0,6)),"")</f>
        <v>44102</v>
      </c>
      <c r="BB140" s="21" t="str">
        <f ca="1">IF(SUM(IF({"5.Anslutningsavtal","6.Nätavtal"}=Q140,1,0))&gt;0,EDATE(AZ140,RANDBETWEEN(0,3)),"")</f>
        <v/>
      </c>
      <c r="BD140" s="21" t="str">
        <f ca="1" t="shared" si="84"/>
        <v/>
      </c>
    </row>
    <row r="141" s="7" customFormat="1" ht="12.75" customHeight="1" spans="1:56">
      <c r="A141" s="33" t="s">
        <v>65</v>
      </c>
      <c r="B141" s="31">
        <f ca="1" t="shared" si="57"/>
        <v>43207</v>
      </c>
      <c r="C141" s="32">
        <f ca="1" t="shared" si="58"/>
        <v>43599</v>
      </c>
      <c r="D141" s="30" t="str">
        <f t="shared" si="59"/>
        <v>Project 4141</v>
      </c>
      <c r="E141" s="30" t="str">
        <f t="shared" si="60"/>
        <v>Company AB 5141</v>
      </c>
      <c r="F141" s="30" t="str">
        <f ca="1" t="shared" si="61"/>
        <v>Hofors</v>
      </c>
      <c r="G141" s="37">
        <f ca="1" t="shared" si="62"/>
        <v>37</v>
      </c>
      <c r="H141" s="38" t="str">
        <f ca="1" t="shared" si="63"/>
        <v>Ja</v>
      </c>
      <c r="I141" s="30" t="str">
        <f ca="1" t="shared" si="64"/>
        <v>Flytt</v>
      </c>
      <c r="J141" s="30" t="str">
        <f ca="1" t="shared" si="65"/>
        <v>Konsumtion</v>
      </c>
      <c r="K141" s="41">
        <f ca="1" t="shared" si="66"/>
        <v>560</v>
      </c>
      <c r="L141" s="41">
        <f ca="1" t="shared" si="67"/>
        <v>174</v>
      </c>
      <c r="M141" s="14"/>
      <c r="N141" s="30" t="str">
        <f ca="1" t="shared" si="68"/>
        <v>Lars Johnson 141</v>
      </c>
      <c r="O141" s="30" t="str">
        <f ca="1" t="shared" si="69"/>
        <v>Lars Johnson 141</v>
      </c>
      <c r="P141" s="30" t="str">
        <f ca="1" t="shared" si="70"/>
        <v>Anders Erikson 141</v>
      </c>
      <c r="Q141" s="30" t="str">
        <f ca="1" t="shared" si="71"/>
        <v>1.Anslutningsmöjlighet</v>
      </c>
      <c r="R141" s="45" t="str">
        <f ca="1" t="shared" si="72"/>
        <v>n</v>
      </c>
      <c r="S141" s="45" t="str">
        <f ca="1" t="shared" si="73"/>
        <v/>
      </c>
      <c r="T141" s="45" t="str">
        <f ca="1" t="shared" si="74"/>
        <v/>
      </c>
      <c r="U141" s="16"/>
      <c r="V141" s="33"/>
      <c r="W141" s="49" t="str">
        <f ca="1" t="shared" si="75"/>
        <v>Reservationsavtal ska tecknas</v>
      </c>
      <c r="X141" s="50" t="str">
        <f ca="1" t="shared" si="76"/>
        <v>Nej</v>
      </c>
      <c r="Y141" s="63" t="str">
        <f ca="1" t="shared" si="77"/>
        <v/>
      </c>
      <c r="Z141" s="63" t="str">
        <f ca="1" t="shared" si="78"/>
        <v/>
      </c>
      <c r="AA141" s="67"/>
      <c r="AB141" s="64">
        <f ca="1" t="shared" si="80"/>
        <v>43526.0292778812</v>
      </c>
      <c r="AC141" s="73">
        <f ca="1">INDEX(Anslutningspunkt!$A$2:$A$108,RANDBETWEEN(2,108),1)</f>
        <v>25</v>
      </c>
      <c r="AD141" s="30"/>
      <c r="AE141" s="30" t="str">
        <f ca="1" t="shared" si="79"/>
        <v/>
      </c>
      <c r="AF141" s="79"/>
      <c r="AG141" s="122"/>
      <c r="AH141" s="123"/>
      <c r="AI141" s="103"/>
      <c r="AM141" s="7">
        <f ca="1">VLOOKUP(AC141,Anslutningspunkt!A:B,2,0)+RANDBETWEEN(-10000,10000)</f>
        <v>6183790.672</v>
      </c>
      <c r="AN141" s="7">
        <f ca="1">VLOOKUP(AC141,Anslutningspunkt!A:C,3,0)+RANDBETWEEN(-10000,10000)</f>
        <v>342805.438</v>
      </c>
      <c r="AP141" s="7" t="str">
        <f ca="1" t="shared" si="81"/>
        <v>Flytt</v>
      </c>
      <c r="AQ141" s="7" t="str">
        <f ca="1" t="shared" si="82"/>
        <v>Konsumtion</v>
      </c>
      <c r="AX141" s="31" t="str">
        <f ca="1" t="shared" si="83"/>
        <v/>
      </c>
      <c r="AZ141" s="31" t="str">
        <f ca="1">IF(SUM(IF({"4.Projekteringsavtal","5.Anslutningsavtal","6.Nätavtal"}=Q141,1,0))&gt;0,EDATE(AX141,RANDBETWEEN(0,6)),"")</f>
        <v/>
      </c>
      <c r="BB141" s="21" t="str">
        <f ca="1">IF(SUM(IF({"5.Anslutningsavtal","6.Nätavtal"}=Q141,1,0))&gt;0,EDATE(AZ141,RANDBETWEEN(0,3)),"")</f>
        <v/>
      </c>
      <c r="BD141" s="21" t="str">
        <f ca="1" t="shared" si="84"/>
        <v/>
      </c>
    </row>
    <row r="142" s="7" customFormat="1" ht="12.75" customHeight="1" spans="1:56">
      <c r="A142" s="33" t="s">
        <v>65</v>
      </c>
      <c r="B142" s="31">
        <f ca="1" t="shared" si="57"/>
        <v>43201</v>
      </c>
      <c r="C142" s="32">
        <f ca="1" t="shared" si="58"/>
        <v>44665</v>
      </c>
      <c r="D142" s="30" t="str">
        <f t="shared" si="59"/>
        <v>Project 4142</v>
      </c>
      <c r="E142" s="30" t="str">
        <f t="shared" si="60"/>
        <v>Company AB 5142</v>
      </c>
      <c r="F142" s="30" t="str">
        <f ca="1" t="shared" si="61"/>
        <v>Tierp</v>
      </c>
      <c r="G142" s="37">
        <f ca="1" t="shared" si="62"/>
        <v>37</v>
      </c>
      <c r="H142" s="38" t="str">
        <f ca="1" t="shared" si="63"/>
        <v>Ja</v>
      </c>
      <c r="I142" s="30" t="str">
        <f ca="1" t="shared" si="64"/>
        <v>Nyanslutning</v>
      </c>
      <c r="J142" s="30" t="str">
        <f ca="1" t="shared" si="65"/>
        <v>Konsumtion</v>
      </c>
      <c r="K142" s="41">
        <f ca="1" t="shared" si="66"/>
        <v>260</v>
      </c>
      <c r="L142" s="41">
        <f ca="1" t="shared" si="67"/>
        <v>132</v>
      </c>
      <c r="M142" s="14"/>
      <c r="N142" s="30" t="str">
        <f ca="1" t="shared" si="68"/>
        <v>Sarah Anderson 142</v>
      </c>
      <c r="O142" s="30" t="str">
        <f ca="1" t="shared" si="69"/>
        <v>Erik Johanson 142</v>
      </c>
      <c r="P142" s="30" t="str">
        <f ca="1" t="shared" si="70"/>
        <v>Anders Erikson 142</v>
      </c>
      <c r="Q142" s="30" t="str">
        <f ca="1" t="shared" si="71"/>
        <v>6.Nätavtal</v>
      </c>
      <c r="R142" s="45" t="str">
        <f ca="1" t="shared" si="72"/>
        <v>N/A</v>
      </c>
      <c r="S142" s="45" t="str">
        <f ca="1" t="shared" si="73"/>
        <v/>
      </c>
      <c r="T142" s="45" t="str">
        <f ca="1" t="shared" si="74"/>
        <v/>
      </c>
      <c r="U142" s="16"/>
      <c r="V142" s="33"/>
      <c r="W142" s="49" t="str">
        <f ca="1" t="shared" si="75"/>
        <v/>
      </c>
      <c r="X142" s="50" t="str">
        <f ca="1" t="shared" si="76"/>
        <v>Ja</v>
      </c>
      <c r="Y142" s="63">
        <f ca="1" t="shared" si="77"/>
        <v>45568</v>
      </c>
      <c r="Z142" s="63">
        <f ca="1" t="shared" si="78"/>
        <v>45280</v>
      </c>
      <c r="AA142" s="67"/>
      <c r="AB142" s="64" t="str">
        <f ca="1" t="shared" si="80"/>
        <v/>
      </c>
      <c r="AC142" s="73">
        <f ca="1">INDEX(Anslutningspunkt!$A$2:$A$108,RANDBETWEEN(2,108),1)</f>
        <v>50</v>
      </c>
      <c r="AD142" s="30"/>
      <c r="AE142" s="30" t="str">
        <f ca="1" t="shared" si="79"/>
        <v>Stamnät</v>
      </c>
      <c r="AF142" s="79"/>
      <c r="AG142" s="122"/>
      <c r="AH142" s="123"/>
      <c r="AI142" s="103"/>
      <c r="AM142" s="7">
        <f ca="1">VLOOKUP(AC142,Anslutningspunkt!A:B,2,0)+RANDBETWEEN(-10000,10000)</f>
        <v>6047424.672</v>
      </c>
      <c r="AN142" s="7">
        <f ca="1">VLOOKUP(AC142,Anslutningspunkt!A:C,3,0)+RANDBETWEEN(-10000,10000)</f>
        <v>360340.438</v>
      </c>
      <c r="AP142" s="7" t="str">
        <f ca="1" t="shared" si="81"/>
        <v>Nyanslutning</v>
      </c>
      <c r="AQ142" s="7" t="str">
        <f ca="1" t="shared" si="82"/>
        <v>Konsumtion</v>
      </c>
      <c r="AX142" s="31">
        <f ca="1" t="shared" si="83"/>
        <v>43359.4550688149</v>
      </c>
      <c r="AZ142" s="31">
        <f ca="1">IF(SUM(IF({"4.Projekteringsavtal","5.Anslutningsavtal","6.Nätavtal"}=Q142,1,0))&gt;0,EDATE(AX142,RANDBETWEEN(0,6)),"")</f>
        <v>43481</v>
      </c>
      <c r="BB142" s="21">
        <f ca="1">IF(SUM(IF({"5.Anslutningsavtal","6.Nätavtal"}=Q142,1,0))&gt;0,EDATE(AZ142,RANDBETWEEN(0,3)),"")</f>
        <v>43540</v>
      </c>
      <c r="BD142" s="21">
        <f ca="1" t="shared" si="84"/>
        <v>43571</v>
      </c>
    </row>
    <row r="143" s="7" customFormat="1" ht="12.75" customHeight="1" spans="1:56">
      <c r="A143" s="33" t="s">
        <v>65</v>
      </c>
      <c r="B143" s="31">
        <f ca="1" t="shared" si="57"/>
        <v>43119</v>
      </c>
      <c r="C143" s="32">
        <f ca="1" t="shared" si="58"/>
        <v>45215</v>
      </c>
      <c r="D143" s="30" t="str">
        <f t="shared" si="59"/>
        <v>Project 4143</v>
      </c>
      <c r="E143" s="30" t="str">
        <f t="shared" si="60"/>
        <v>Company AB 5143</v>
      </c>
      <c r="F143" s="30" t="str">
        <f ca="1" t="shared" si="61"/>
        <v>Surahamar</v>
      </c>
      <c r="G143" s="37">
        <f ca="1" t="shared" si="62"/>
        <v>31</v>
      </c>
      <c r="H143" s="38" t="str">
        <f ca="1" t="shared" si="63"/>
        <v>Nej</v>
      </c>
      <c r="I143" s="30" t="str">
        <f ca="1" t="shared" si="64"/>
        <v>Flytt</v>
      </c>
      <c r="J143" s="30" t="str">
        <f ca="1" t="shared" si="65"/>
        <v>Produktion</v>
      </c>
      <c r="K143" s="41">
        <f ca="1" t="shared" si="66"/>
        <v>370</v>
      </c>
      <c r="L143" s="41">
        <f ca="1" t="shared" si="67"/>
        <v>318</v>
      </c>
      <c r="M143" s="14"/>
      <c r="N143" s="30" t="str">
        <f ca="1" t="shared" si="68"/>
        <v>Sarah Anderson 143</v>
      </c>
      <c r="O143" s="30" t="str">
        <f ca="1" t="shared" si="69"/>
        <v>Sarah Anderson 143</v>
      </c>
      <c r="P143" s="30" t="str">
        <f ca="1" t="shared" si="70"/>
        <v>Sarah Anderson 143</v>
      </c>
      <c r="Q143" s="30" t="str">
        <f ca="1" t="shared" si="71"/>
        <v>4.Projekteringsavtal</v>
      </c>
      <c r="R143" s="45" t="str">
        <f ca="1" t="shared" si="72"/>
        <v>nej</v>
      </c>
      <c r="S143" s="45" t="str">
        <f ca="1" t="shared" si="73"/>
        <v/>
      </c>
      <c r="T143" s="45" t="str">
        <f ca="1" t="shared" si="74"/>
        <v/>
      </c>
      <c r="U143" s="16"/>
      <c r="V143" s="33"/>
      <c r="W143" s="49" t="str">
        <f ca="1" t="shared" si="75"/>
        <v>Ansluts till LN 20 kV</v>
      </c>
      <c r="X143" s="50" t="str">
        <f ca="1" t="shared" si="76"/>
        <v>Nej</v>
      </c>
      <c r="Y143" s="63" t="str">
        <f ca="1" t="shared" si="77"/>
        <v/>
      </c>
      <c r="Z143" s="63" t="str">
        <f ca="1" t="shared" si="78"/>
        <v/>
      </c>
      <c r="AA143" s="67"/>
      <c r="AB143" s="64" t="str">
        <f ca="1" t="shared" si="80"/>
        <v/>
      </c>
      <c r="AC143" s="73">
        <f ca="1">INDEX(Anslutningspunkt!$A$2:$A$108,RANDBETWEEN(2,108),1)</f>
        <v>55</v>
      </c>
      <c r="AD143" s="30"/>
      <c r="AE143" s="30" t="str">
        <f ca="1" t="shared" si="79"/>
        <v>Stamnät</v>
      </c>
      <c r="AF143" s="79"/>
      <c r="AG143" s="122"/>
      <c r="AH143" s="123"/>
      <c r="AI143" s="103"/>
      <c r="AM143" s="7">
        <f ca="1">VLOOKUP(AC143,Anslutningspunkt!A:B,2,0)+RANDBETWEEN(-10000,10000)</f>
        <v>6000524.672</v>
      </c>
      <c r="AN143" s="7">
        <f ca="1">VLOOKUP(AC143,Anslutningspunkt!A:C,3,0)+RANDBETWEEN(-10000,10000)</f>
        <v>428636.438</v>
      </c>
      <c r="AP143" s="7" t="str">
        <f ca="1" t="shared" si="81"/>
        <v>Flytt</v>
      </c>
      <c r="AQ143" s="7" t="str">
        <f ca="1" t="shared" si="82"/>
        <v>Produktion</v>
      </c>
      <c r="AX143" s="31">
        <f ca="1" t="shared" si="83"/>
        <v>43534.5030593596</v>
      </c>
      <c r="AZ143" s="31">
        <f ca="1">IF(SUM(IF({"4.Projekteringsavtal","5.Anslutningsavtal","6.Nätavtal"}=Q143,1,0))&gt;0,EDATE(AX143,RANDBETWEEN(0,6)),"")</f>
        <v>43718</v>
      </c>
      <c r="BB143" s="21" t="str">
        <f ca="1">IF(SUM(IF({"5.Anslutningsavtal","6.Nätavtal"}=Q143,1,0))&gt;0,EDATE(AZ143,RANDBETWEEN(0,3)),"")</f>
        <v/>
      </c>
      <c r="BD143" s="21" t="str">
        <f ca="1" t="shared" si="84"/>
        <v/>
      </c>
    </row>
    <row r="144" s="7" customFormat="1" ht="12.75" customHeight="1" spans="1:56">
      <c r="A144" s="33" t="s">
        <v>65</v>
      </c>
      <c r="B144" s="31">
        <f ca="1" t="shared" si="57"/>
        <v>44650</v>
      </c>
      <c r="C144" s="32">
        <f ca="1" t="shared" si="58"/>
        <v>45523</v>
      </c>
      <c r="D144" s="30" t="str">
        <f t="shared" si="59"/>
        <v>Project 4144</v>
      </c>
      <c r="E144" s="30" t="str">
        <f t="shared" si="60"/>
        <v>Company AB 5144</v>
      </c>
      <c r="F144" s="30" t="str">
        <f ca="1" t="shared" si="61"/>
        <v>Gävle/Sandviken</v>
      </c>
      <c r="G144" s="37">
        <f ca="1" t="shared" si="62"/>
        <v>34</v>
      </c>
      <c r="H144" s="38" t="str">
        <f ca="1" t="shared" si="63"/>
        <v>Ja</v>
      </c>
      <c r="I144" s="30" t="str">
        <f ca="1" t="shared" si="64"/>
        <v>Nyanslutning</v>
      </c>
      <c r="J144" s="30" t="str">
        <f ca="1" t="shared" si="65"/>
        <v>Konsumtion</v>
      </c>
      <c r="K144" s="41">
        <f ca="1" t="shared" si="66"/>
        <v>400</v>
      </c>
      <c r="L144" s="41">
        <f ca="1" t="shared" si="67"/>
        <v>46</v>
      </c>
      <c r="M144" s="14"/>
      <c r="N144" s="30" t="str">
        <f ca="1" t="shared" si="68"/>
        <v>Lars Johnson 144</v>
      </c>
      <c r="O144" s="30" t="str">
        <f ca="1" t="shared" si="69"/>
        <v>Erik Johanson 144</v>
      </c>
      <c r="P144" s="30" t="str">
        <f ca="1" t="shared" si="70"/>
        <v>Lars Johnson 144</v>
      </c>
      <c r="Q144" s="30" t="str">
        <f ca="1" t="shared" si="71"/>
        <v>2.Reservationsavtal</v>
      </c>
      <c r="R144" s="45" t="str">
        <f ca="1" t="shared" si="72"/>
        <v>n</v>
      </c>
      <c r="S144" s="45" t="str">
        <f ca="1" t="shared" si="73"/>
        <v/>
      </c>
      <c r="T144" s="45" t="str">
        <f ca="1" t="shared" si="74"/>
        <v/>
      </c>
      <c r="U144" s="16"/>
      <c r="V144" s="33"/>
      <c r="W144" s="49" t="str">
        <f ca="1" t="shared" si="75"/>
        <v>Reservationsavtal ska tecknas</v>
      </c>
      <c r="X144" s="50" t="str">
        <f ca="1" t="shared" si="76"/>
        <v>Nej</v>
      </c>
      <c r="Y144" s="63" t="str">
        <f ca="1" t="shared" si="77"/>
        <v/>
      </c>
      <c r="Z144" s="63" t="str">
        <f ca="1" t="shared" si="78"/>
        <v/>
      </c>
      <c r="AA144" s="67"/>
      <c r="AB144" s="64" t="str">
        <f ca="1" t="shared" si="80"/>
        <v/>
      </c>
      <c r="AC144" s="73">
        <f ca="1">INDEX(Anslutningspunkt!$A$2:$A$108,RANDBETWEEN(2,108),1)</f>
        <v>24</v>
      </c>
      <c r="AD144" s="30"/>
      <c r="AE144" s="30" t="str">
        <f ca="1" t="shared" si="79"/>
        <v/>
      </c>
      <c r="AF144" s="79"/>
      <c r="AG144" s="122"/>
      <c r="AH144" s="123"/>
      <c r="AI144" s="103"/>
      <c r="AM144" s="7">
        <f ca="1">VLOOKUP(AC144,Anslutningspunkt!A:B,2,0)+RANDBETWEEN(-10000,10000)</f>
        <v>6015723.672</v>
      </c>
      <c r="AN144" s="7">
        <f ca="1">VLOOKUP(AC144,Anslutningspunkt!A:C,3,0)+RANDBETWEEN(-10000,10000)</f>
        <v>344451.438</v>
      </c>
      <c r="AP144" s="7" t="str">
        <f ca="1" t="shared" si="81"/>
        <v>Nyanslutning</v>
      </c>
      <c r="AQ144" s="7" t="str">
        <f ca="1" t="shared" si="82"/>
        <v>Konsumtion</v>
      </c>
      <c r="AX144" s="31">
        <f ca="1" t="shared" si="83"/>
        <v>44694.4866264647</v>
      </c>
      <c r="AZ144" s="31" t="str">
        <f ca="1">IF(SUM(IF({"4.Projekteringsavtal","5.Anslutningsavtal","6.Nätavtal"}=Q144,1,0))&gt;0,EDATE(AX144,RANDBETWEEN(0,6)),"")</f>
        <v/>
      </c>
      <c r="BB144" s="21" t="str">
        <f ca="1">IF(SUM(IF({"5.Anslutningsavtal","6.Nätavtal"}=Q144,1,0))&gt;0,EDATE(AZ144,RANDBETWEEN(0,3)),"")</f>
        <v/>
      </c>
      <c r="BD144" s="21" t="str">
        <f ca="1" t="shared" si="84"/>
        <v/>
      </c>
    </row>
    <row r="145" s="7" customFormat="1" ht="12.75" customHeight="1" spans="1:56">
      <c r="A145" s="33" t="s">
        <v>65</v>
      </c>
      <c r="B145" s="31">
        <f ca="1" t="shared" si="57"/>
        <v>44081</v>
      </c>
      <c r="C145" s="32">
        <f ca="1" t="shared" si="58"/>
        <v>45209</v>
      </c>
      <c r="D145" s="30" t="str">
        <f t="shared" si="59"/>
        <v>Project 4145</v>
      </c>
      <c r="E145" s="30" t="str">
        <f t="shared" si="60"/>
        <v>Company AB 5145</v>
      </c>
      <c r="F145" s="30" t="str">
        <f ca="1" t="shared" si="61"/>
        <v>Botkyrka</v>
      </c>
      <c r="G145" s="37">
        <f ca="1" t="shared" si="62"/>
        <v>38</v>
      </c>
      <c r="H145" s="38" t="str">
        <f ca="1" t="shared" si="63"/>
        <v>Ja</v>
      </c>
      <c r="I145" s="30" t="str">
        <f ca="1" t="shared" si="64"/>
        <v>Utökning</v>
      </c>
      <c r="J145" s="30" t="str">
        <f ca="1" t="shared" si="65"/>
        <v>Produktion</v>
      </c>
      <c r="K145" s="41">
        <f ca="1" t="shared" si="66"/>
        <v>540</v>
      </c>
      <c r="L145" s="41">
        <f ca="1" t="shared" si="67"/>
        <v>253</v>
      </c>
      <c r="M145" s="14"/>
      <c r="N145" s="30" t="str">
        <f ca="1" t="shared" si="68"/>
        <v>Erik Johanson 145</v>
      </c>
      <c r="O145" s="30" t="str">
        <f ca="1" t="shared" si="69"/>
        <v>Lars Johnson 145</v>
      </c>
      <c r="P145" s="30" t="str">
        <f ca="1" t="shared" si="70"/>
        <v>Lars Johnson 145</v>
      </c>
      <c r="Q145" s="30" t="str">
        <f ca="1" t="shared" si="71"/>
        <v>6.Nätavtal</v>
      </c>
      <c r="R145" s="45" t="str">
        <f ca="1" t="shared" si="72"/>
        <v>n</v>
      </c>
      <c r="S145" s="45" t="str">
        <f ca="1" t="shared" si="73"/>
        <v/>
      </c>
      <c r="T145" s="45" t="str">
        <f ca="1" t="shared" si="74"/>
        <v/>
      </c>
      <c r="U145" s="16"/>
      <c r="V145" s="33"/>
      <c r="W145" s="49" t="str">
        <f ca="1" t="shared" si="75"/>
        <v/>
      </c>
      <c r="X145" s="50" t="str">
        <f ca="1" t="shared" si="76"/>
        <v>Ja</v>
      </c>
      <c r="Y145" s="63">
        <f ca="1" t="shared" si="77"/>
        <v>45460</v>
      </c>
      <c r="Z145" s="63">
        <f ca="1" t="shared" si="78"/>
        <v>45329</v>
      </c>
      <c r="AA145" s="67"/>
      <c r="AB145" s="64" t="str">
        <f ca="1" t="shared" si="80"/>
        <v/>
      </c>
      <c r="AC145" s="73">
        <f ca="1">INDEX(Anslutningspunkt!$A$2:$A$108,RANDBETWEEN(2,108),1)</f>
        <v>74</v>
      </c>
      <c r="AD145" s="30"/>
      <c r="AE145" s="30" t="str">
        <f ca="1" t="shared" si="79"/>
        <v/>
      </c>
      <c r="AF145" s="79"/>
      <c r="AG145" s="122"/>
      <c r="AH145" s="123"/>
      <c r="AI145" s="123"/>
      <c r="AM145" s="7">
        <f ca="1">VLOOKUP(AC145,Anslutningspunkt!A:B,2,0)+RANDBETWEEN(-10000,10000)</f>
        <v>6119357.672</v>
      </c>
      <c r="AN145" s="7">
        <f ca="1">VLOOKUP(AC145,Anslutningspunkt!A:C,3,0)+RANDBETWEEN(-10000,10000)</f>
        <v>380335.438</v>
      </c>
      <c r="AP145" s="7" t="str">
        <f ca="1" t="shared" si="81"/>
        <v>Utökning</v>
      </c>
      <c r="AQ145" s="7" t="str">
        <f ca="1" t="shared" si="82"/>
        <v>Produktion</v>
      </c>
      <c r="AX145" s="31">
        <f ca="1" t="shared" si="83"/>
        <v>44148.23678075</v>
      </c>
      <c r="AZ145" s="31">
        <f ca="1">IF(SUM(IF({"4.Projekteringsavtal","5.Anslutningsavtal","6.Nätavtal"}=Q145,1,0))&gt;0,EDATE(AX145,RANDBETWEEN(0,6)),"")</f>
        <v>44209</v>
      </c>
      <c r="BB145" s="21">
        <f ca="1">IF(SUM(IF({"5.Anslutningsavtal","6.Nätavtal"}=Q145,1,0))&gt;0,EDATE(AZ145,RANDBETWEEN(0,3)),"")</f>
        <v>44209</v>
      </c>
      <c r="BD145" s="21">
        <f ca="1" t="shared" si="84"/>
        <v>44299</v>
      </c>
    </row>
    <row r="146" s="7" customFormat="1" ht="12.75" customHeight="1" spans="1:56">
      <c r="A146" s="34" t="s">
        <v>65</v>
      </c>
      <c r="B146" s="31">
        <f ca="1" t="shared" si="57"/>
        <v>44195</v>
      </c>
      <c r="C146" s="32">
        <f ca="1" t="shared" si="58"/>
        <v>45182</v>
      </c>
      <c r="D146" s="30" t="str">
        <f t="shared" si="59"/>
        <v>Project 4146</v>
      </c>
      <c r="E146" s="30" t="str">
        <f t="shared" si="60"/>
        <v>Company AB 5146</v>
      </c>
      <c r="F146" s="30" t="str">
        <f ca="1" t="shared" si="61"/>
        <v>Tierp</v>
      </c>
      <c r="G146" s="37">
        <f ca="1" t="shared" si="62"/>
        <v>30</v>
      </c>
      <c r="H146" s="38" t="str">
        <f ca="1" t="shared" si="63"/>
        <v/>
      </c>
      <c r="I146" s="30" t="str">
        <f ca="1" t="shared" si="64"/>
        <v>Nyanslutning</v>
      </c>
      <c r="J146" s="30" t="str">
        <f ca="1" t="shared" si="65"/>
        <v>Konsumtion</v>
      </c>
      <c r="K146" s="41">
        <f ca="1" t="shared" si="66"/>
        <v>120</v>
      </c>
      <c r="L146" s="41">
        <f ca="1" t="shared" si="67"/>
        <v>99</v>
      </c>
      <c r="M146" s="14"/>
      <c r="N146" s="30" t="str">
        <f ca="1" t="shared" si="68"/>
        <v>Lars Johnson 146</v>
      </c>
      <c r="O146" s="30" t="str">
        <f ca="1" t="shared" si="69"/>
        <v>Sarah Anderson 146</v>
      </c>
      <c r="P146" s="30" t="str">
        <f ca="1" t="shared" si="70"/>
        <v>Anders Erikson 146</v>
      </c>
      <c r="Q146" s="30" t="str">
        <f ca="1" t="shared" si="71"/>
        <v>4.Projekteringsavtal</v>
      </c>
      <c r="R146" s="45" t="str">
        <f ca="1" t="shared" si="72"/>
        <v>Ja</v>
      </c>
      <c r="S146" s="45" t="str">
        <f ca="1" t="shared" si="73"/>
        <v/>
      </c>
      <c r="T146" s="45" t="str">
        <f ca="1" t="shared" si="74"/>
        <v/>
      </c>
      <c r="U146" s="16"/>
      <c r="V146" s="33"/>
      <c r="W146" s="49" t="str">
        <f ca="1" t="shared" si="75"/>
        <v>Reservationsavtal ska tecknas</v>
      </c>
      <c r="X146" s="50" t="str">
        <f ca="1" t="shared" si="76"/>
        <v>Ja</v>
      </c>
      <c r="Y146" s="63">
        <f ca="1" t="shared" si="77"/>
        <v>45585</v>
      </c>
      <c r="Z146" s="63">
        <f ca="1" t="shared" si="78"/>
        <v>45490</v>
      </c>
      <c r="AA146" s="67"/>
      <c r="AB146" s="64" t="str">
        <f ca="1" t="shared" si="80"/>
        <v/>
      </c>
      <c r="AC146" s="73">
        <f ca="1">INDEX(Anslutningspunkt!$A$2:$A$108,RANDBETWEEN(2,108),1)</f>
        <v>63</v>
      </c>
      <c r="AD146" s="30"/>
      <c r="AE146" s="30" t="str">
        <f ca="1" t="shared" si="79"/>
        <v>Stamnät</v>
      </c>
      <c r="AF146" s="79"/>
      <c r="AG146" s="122"/>
      <c r="AH146" s="123"/>
      <c r="AI146" s="103"/>
      <c r="AM146" s="7">
        <f ca="1">VLOOKUP(AC146,Anslutningspunkt!A:B,2,0)+RANDBETWEEN(-10000,10000)</f>
        <v>6177201.672</v>
      </c>
      <c r="AN146" s="7">
        <f ca="1">VLOOKUP(AC146,Anslutningspunkt!A:C,3,0)+RANDBETWEEN(-10000,10000)</f>
        <v>409788.438</v>
      </c>
      <c r="AP146" s="7" t="str">
        <f ca="1" t="shared" si="81"/>
        <v>Nyanslutning</v>
      </c>
      <c r="AQ146" s="7" t="str">
        <f ca="1" t="shared" si="82"/>
        <v>Konsumtion</v>
      </c>
      <c r="AX146" s="31">
        <f ca="1" t="shared" si="83"/>
        <v>44336.8998947835</v>
      </c>
      <c r="AZ146" s="31">
        <f ca="1">IF(SUM(IF({"4.Projekteringsavtal","5.Anslutningsavtal","6.Nätavtal"}=Q146,1,0))&gt;0,EDATE(AX146,RANDBETWEEN(0,6)),"")</f>
        <v>44489</v>
      </c>
      <c r="BB146" s="21" t="str">
        <f ca="1">IF(SUM(IF({"5.Anslutningsavtal","6.Nätavtal"}=Q146,1,0))&gt;0,EDATE(AZ146,RANDBETWEEN(0,3)),"")</f>
        <v/>
      </c>
      <c r="BD146" s="21" t="str">
        <f ca="1" t="shared" si="84"/>
        <v/>
      </c>
    </row>
    <row r="147" s="7" customFormat="1" ht="12.75" customHeight="1" spans="1:56">
      <c r="A147" s="33" t="s">
        <v>65</v>
      </c>
      <c r="B147" s="31">
        <f ca="1" t="shared" si="57"/>
        <v>44195</v>
      </c>
      <c r="C147" s="32">
        <f ca="1" t="shared" si="58"/>
        <v>45152</v>
      </c>
      <c r="D147" s="30" t="str">
        <f t="shared" si="59"/>
        <v>Project 4147</v>
      </c>
      <c r="E147" s="30" t="str">
        <f t="shared" si="60"/>
        <v>Company AB 5147</v>
      </c>
      <c r="F147" s="30" t="str">
        <f ca="1" t="shared" si="61"/>
        <v>Horndal</v>
      </c>
      <c r="G147" s="37">
        <f ca="1" t="shared" si="62"/>
        <v>34</v>
      </c>
      <c r="H147" s="38" t="str">
        <f ca="1" t="shared" si="63"/>
        <v>Nej</v>
      </c>
      <c r="I147" s="30" t="str">
        <f ca="1" t="shared" si="64"/>
        <v>Nyanslutning</v>
      </c>
      <c r="J147" s="30" t="str">
        <f ca="1" t="shared" si="65"/>
        <v>Konsumtion</v>
      </c>
      <c r="K147" s="41">
        <f ca="1" t="shared" si="66"/>
        <v>410</v>
      </c>
      <c r="L147" s="41">
        <f ca="1" t="shared" si="67"/>
        <v>274</v>
      </c>
      <c r="M147" s="14"/>
      <c r="N147" s="30" t="str">
        <f ca="1" t="shared" si="68"/>
        <v>Lars Johnson 147</v>
      </c>
      <c r="O147" s="30" t="str">
        <f ca="1" t="shared" si="69"/>
        <v>Lars Johnson 147</v>
      </c>
      <c r="P147" s="30" t="str">
        <f ca="1" t="shared" si="70"/>
        <v>Lars Johnson 147</v>
      </c>
      <c r="Q147" s="30" t="str">
        <f ca="1" t="shared" si="71"/>
        <v>6.Nätavtal</v>
      </c>
      <c r="R147" s="45" t="str">
        <f ca="1" t="shared" si="72"/>
        <v/>
      </c>
      <c r="S147" s="45" t="str">
        <f ca="1" t="shared" si="73"/>
        <v/>
      </c>
      <c r="T147" s="45" t="str">
        <f ca="1" t="shared" si="74"/>
        <v/>
      </c>
      <c r="U147" s="16"/>
      <c r="V147" s="33"/>
      <c r="W147" s="49" t="str">
        <f ca="1" t="shared" si="75"/>
        <v/>
      </c>
      <c r="X147" s="50" t="str">
        <f ca="1" t="shared" si="76"/>
        <v>Nej</v>
      </c>
      <c r="Y147" s="63" t="str">
        <f ca="1" t="shared" si="77"/>
        <v/>
      </c>
      <c r="Z147" s="63" t="str">
        <f ca="1" t="shared" si="78"/>
        <v/>
      </c>
      <c r="AA147" s="67"/>
      <c r="AB147" s="64" t="str">
        <f ca="1" t="shared" si="80"/>
        <v/>
      </c>
      <c r="AC147" s="73">
        <f ca="1">INDEX(Anslutningspunkt!$A$2:$A$108,RANDBETWEEN(2,108),1)</f>
        <v>37</v>
      </c>
      <c r="AD147" s="30"/>
      <c r="AE147" s="30" t="str">
        <f ca="1" t="shared" si="79"/>
        <v/>
      </c>
      <c r="AF147" s="79"/>
      <c r="AG147" s="122"/>
      <c r="AH147" s="124"/>
      <c r="AI147" s="103"/>
      <c r="AM147" s="7">
        <f ca="1">VLOOKUP(AC147,Anslutningspunkt!A:B,2,0)+RANDBETWEEN(-10000,10000)</f>
        <v>6141980.672</v>
      </c>
      <c r="AN147" s="7">
        <f ca="1">VLOOKUP(AC147,Anslutningspunkt!A:C,3,0)+RANDBETWEEN(-10000,10000)</f>
        <v>283777.438</v>
      </c>
      <c r="AP147" s="7" t="str">
        <f ca="1" t="shared" si="81"/>
        <v>Nyanslutning</v>
      </c>
      <c r="AQ147" s="7" t="str">
        <f ca="1" t="shared" si="82"/>
        <v>Konsumtion</v>
      </c>
      <c r="AX147" s="31">
        <f ca="1" t="shared" si="83"/>
        <v>45114.5349561165</v>
      </c>
      <c r="AZ147" s="31">
        <f ca="1">IF(SUM(IF({"4.Projekteringsavtal","5.Anslutningsavtal","6.Nätavtal"}=Q147,1,0))&gt;0,EDATE(AX147,RANDBETWEEN(0,6)),"")</f>
        <v>45237</v>
      </c>
      <c r="BB147" s="21">
        <f ca="1">IF(SUM(IF({"5.Anslutningsavtal","6.Nätavtal"}=Q147,1,0))&gt;0,EDATE(AZ147,RANDBETWEEN(0,3)),"")</f>
        <v>45237</v>
      </c>
      <c r="BD147" s="21">
        <f ca="1" t="shared" si="84"/>
        <v>45329</v>
      </c>
    </row>
    <row r="148" s="7" customFormat="1" ht="12.75" customHeight="1" spans="1:56">
      <c r="A148" s="33" t="s">
        <v>65</v>
      </c>
      <c r="B148" s="31">
        <f ca="1" t="shared" si="57"/>
        <v>43891</v>
      </c>
      <c r="C148" s="32">
        <f ca="1" t="shared" si="58"/>
        <v>44798</v>
      </c>
      <c r="D148" s="30" t="str">
        <f t="shared" si="59"/>
        <v>Project 4148</v>
      </c>
      <c r="E148" s="30" t="str">
        <f t="shared" si="60"/>
        <v>Company AB 5148</v>
      </c>
      <c r="F148" s="30" t="str">
        <f ca="1" t="shared" si="61"/>
        <v>Älvkarleby</v>
      </c>
      <c r="G148" s="37">
        <f ca="1" t="shared" si="62"/>
        <v>33</v>
      </c>
      <c r="H148" s="38" t="str">
        <f ca="1" t="shared" si="63"/>
        <v>Nej</v>
      </c>
      <c r="I148" s="30" t="str">
        <f ca="1" t="shared" si="64"/>
        <v>Nyanslutning</v>
      </c>
      <c r="J148" s="30" t="str">
        <f ca="1" t="shared" si="65"/>
        <v>Konsumtion</v>
      </c>
      <c r="K148" s="41">
        <f ca="1" t="shared" si="66"/>
        <v>80</v>
      </c>
      <c r="L148" s="41">
        <f ca="1" t="shared" si="67"/>
        <v>40</v>
      </c>
      <c r="M148" s="14"/>
      <c r="N148" s="30" t="str">
        <f ca="1" t="shared" si="68"/>
        <v>Sarah Anderson 148</v>
      </c>
      <c r="O148" s="30" t="str">
        <f ca="1" t="shared" si="69"/>
        <v>Erik Johanson 148</v>
      </c>
      <c r="P148" s="30" t="str">
        <f ca="1" t="shared" si="70"/>
        <v>Erik Johanson 148</v>
      </c>
      <c r="Q148" s="30" t="str">
        <f ca="1" t="shared" si="71"/>
        <v>4.Projekteringsavtal</v>
      </c>
      <c r="R148" s="45" t="str">
        <f ca="1" t="shared" si="72"/>
        <v>n</v>
      </c>
      <c r="S148" s="45" t="str">
        <f ca="1" t="shared" si="73"/>
        <v/>
      </c>
      <c r="T148" s="45" t="str">
        <f ca="1" t="shared" si="74"/>
        <v/>
      </c>
      <c r="U148" s="16"/>
      <c r="V148" s="33"/>
      <c r="W148" s="49" t="str">
        <f ca="1" t="shared" si="75"/>
        <v/>
      </c>
      <c r="X148" s="50" t="str">
        <f ca="1" t="shared" si="76"/>
        <v>Ja</v>
      </c>
      <c r="Y148" s="63">
        <f ca="1" t="shared" si="77"/>
        <v>45118</v>
      </c>
      <c r="Z148" s="63">
        <f ca="1" t="shared" si="78"/>
        <v>45062</v>
      </c>
      <c r="AA148" s="67"/>
      <c r="AB148" s="64" t="str">
        <f ca="1" t="shared" si="80"/>
        <v/>
      </c>
      <c r="AC148" s="73">
        <f ca="1">INDEX(Anslutningspunkt!$A$2:$A$108,RANDBETWEEN(2,108),1)</f>
        <v>1</v>
      </c>
      <c r="AD148" s="30"/>
      <c r="AE148" s="30" t="str">
        <f ca="1" t="shared" si="79"/>
        <v>Stamnät Regionnät</v>
      </c>
      <c r="AF148" s="79"/>
      <c r="AG148" s="122"/>
      <c r="AH148" s="123"/>
      <c r="AI148" s="103"/>
      <c r="AM148" s="7">
        <f ca="1">VLOOKUP(AC148,Anslutningspunkt!A:B,2,0)+RANDBETWEEN(-10000,10000)</f>
        <v>6008082.672</v>
      </c>
      <c r="AN148" s="7">
        <f ca="1">VLOOKUP(AC148,Anslutningspunkt!A:C,3,0)+RANDBETWEEN(-10000,10000)</f>
        <v>289249.438</v>
      </c>
      <c r="AP148" s="7" t="str">
        <f ca="1" t="shared" si="81"/>
        <v>Nyanslutning</v>
      </c>
      <c r="AQ148" s="7" t="str">
        <f ca="1" t="shared" si="82"/>
        <v>Konsumtion</v>
      </c>
      <c r="AX148" s="31">
        <f ca="1" t="shared" si="83"/>
        <v>44642.6290094419</v>
      </c>
      <c r="AZ148" s="31">
        <f ca="1">IF(SUM(IF({"4.Projekteringsavtal","5.Anslutningsavtal","6.Nätavtal"}=Q148,1,0))&gt;0,EDATE(AX148,RANDBETWEEN(0,6)),"")</f>
        <v>44734</v>
      </c>
      <c r="BB148" s="21" t="str">
        <f ca="1">IF(SUM(IF({"5.Anslutningsavtal","6.Nätavtal"}=Q148,1,0))&gt;0,EDATE(AZ148,RANDBETWEEN(0,3)),"")</f>
        <v/>
      </c>
      <c r="BD148" s="21" t="str">
        <f ca="1" t="shared" si="84"/>
        <v/>
      </c>
    </row>
    <row r="149" s="7" customFormat="1" ht="12.75" customHeight="1" spans="1:56">
      <c r="A149" s="33" t="s">
        <v>65</v>
      </c>
      <c r="B149" s="31">
        <f ca="1" t="shared" si="57"/>
        <v>44536</v>
      </c>
      <c r="C149" s="32">
        <f ca="1" t="shared" si="58"/>
        <v>44868</v>
      </c>
      <c r="D149" s="30" t="str">
        <f t="shared" si="59"/>
        <v>Project 4149</v>
      </c>
      <c r="E149" s="30" t="str">
        <f t="shared" si="60"/>
        <v>Company AB 5149</v>
      </c>
      <c r="F149" s="30" t="str">
        <f ca="1" t="shared" si="61"/>
        <v>Östhammar</v>
      </c>
      <c r="G149" s="37">
        <f ca="1" t="shared" si="62"/>
        <v>38</v>
      </c>
      <c r="H149" s="38" t="str">
        <f ca="1" t="shared" si="63"/>
        <v>Nej</v>
      </c>
      <c r="I149" s="30" t="str">
        <f ca="1" t="shared" si="64"/>
        <v>Flytt</v>
      </c>
      <c r="J149" s="30" t="str">
        <f ca="1" t="shared" si="65"/>
        <v>Konsumtion</v>
      </c>
      <c r="K149" s="41">
        <f ca="1" t="shared" si="66"/>
        <v>520</v>
      </c>
      <c r="L149" s="41">
        <f ca="1" t="shared" si="67"/>
        <v>475</v>
      </c>
      <c r="M149" s="14"/>
      <c r="N149" s="30" t="str">
        <f ca="1" t="shared" si="68"/>
        <v>Sarah Anderson 149</v>
      </c>
      <c r="O149" s="30" t="str">
        <f ca="1" t="shared" si="69"/>
        <v>Erik Johanson 149</v>
      </c>
      <c r="P149" s="30" t="str">
        <f ca="1" t="shared" si="70"/>
        <v>Sarah Anderson 149</v>
      </c>
      <c r="Q149" s="30" t="str">
        <f ca="1" t="shared" si="71"/>
        <v>2.Reservationsavtal</v>
      </c>
      <c r="R149" s="45" t="str">
        <f ca="1" t="shared" si="72"/>
        <v>?</v>
      </c>
      <c r="S149" s="45" t="str">
        <f ca="1" t="shared" si="73"/>
        <v/>
      </c>
      <c r="T149" s="45" t="str">
        <f ca="1" t="shared" si="74"/>
        <v>x</v>
      </c>
      <c r="U149" s="16"/>
      <c r="V149" s="33"/>
      <c r="W149" s="49" t="str">
        <f ca="1" t="shared" si="75"/>
        <v>Reservationsavtal ska tecknas</v>
      </c>
      <c r="X149" s="50" t="str">
        <f ca="1" t="shared" si="76"/>
        <v>Nej</v>
      </c>
      <c r="Y149" s="63" t="str">
        <f ca="1" t="shared" si="77"/>
        <v/>
      </c>
      <c r="Z149" s="63" t="str">
        <f ca="1" t="shared" si="78"/>
        <v/>
      </c>
      <c r="AA149" s="67"/>
      <c r="AB149" s="64" t="str">
        <f ca="1" t="shared" si="80"/>
        <v/>
      </c>
      <c r="AC149" s="73">
        <f ca="1">INDEX(Anslutningspunkt!$A$2:$A$108,RANDBETWEEN(2,108),1)</f>
        <v>3</v>
      </c>
      <c r="AD149" s="30"/>
      <c r="AE149" s="30" t="str">
        <f ca="1" t="shared" si="79"/>
        <v/>
      </c>
      <c r="AF149" s="79"/>
      <c r="AG149" s="122"/>
      <c r="AH149" s="123"/>
      <c r="AI149" s="127"/>
      <c r="AM149" s="7">
        <f ca="1">VLOOKUP(AC149,Anslutningspunkt!A:B,2,0)+RANDBETWEEN(-10000,10000)</f>
        <v>6178974.672</v>
      </c>
      <c r="AN149" s="7">
        <f ca="1">VLOOKUP(AC149,Anslutningspunkt!A:C,3,0)+RANDBETWEEN(-10000,10000)</f>
        <v>389122.438</v>
      </c>
      <c r="AP149" s="7" t="str">
        <f ca="1" t="shared" si="81"/>
        <v>Flytt</v>
      </c>
      <c r="AQ149" s="7" t="str">
        <f ca="1" t="shared" si="82"/>
        <v>Konsumtion</v>
      </c>
      <c r="AX149" s="31">
        <f ca="1" t="shared" si="83"/>
        <v>44576.7083013283</v>
      </c>
      <c r="AZ149" s="31" t="str">
        <f ca="1">IF(SUM(IF({"4.Projekteringsavtal","5.Anslutningsavtal","6.Nätavtal"}=Q149,1,0))&gt;0,EDATE(AX149,RANDBETWEEN(0,6)),"")</f>
        <v/>
      </c>
      <c r="BB149" s="21" t="str">
        <f ca="1">IF(SUM(IF({"5.Anslutningsavtal","6.Nätavtal"}=Q149,1,0))&gt;0,EDATE(AZ149,RANDBETWEEN(0,3)),"")</f>
        <v/>
      </c>
      <c r="BD149" s="21" t="str">
        <f ca="1" t="shared" si="84"/>
        <v/>
      </c>
    </row>
    <row r="150" s="7" customFormat="1" ht="12.75" customHeight="1" spans="1:56">
      <c r="A150" s="33" t="s">
        <v>65</v>
      </c>
      <c r="B150" s="31">
        <f ca="1" t="shared" si="57"/>
        <v>43605</v>
      </c>
      <c r="C150" s="32">
        <f ca="1" t="shared" si="58"/>
        <v>44702</v>
      </c>
      <c r="D150" s="30" t="str">
        <f t="shared" si="59"/>
        <v>Project 4150</v>
      </c>
      <c r="E150" s="30" t="str">
        <f t="shared" si="60"/>
        <v>Company AB 5150</v>
      </c>
      <c r="F150" s="30" t="str">
        <f ca="1" t="shared" si="61"/>
        <v>Upplands Vsäby</v>
      </c>
      <c r="G150" s="37">
        <f ca="1" t="shared" si="62"/>
        <v>30</v>
      </c>
      <c r="H150" s="38" t="str">
        <f ca="1" t="shared" si="63"/>
        <v/>
      </c>
      <c r="I150" s="30" t="str">
        <f ca="1" t="shared" si="64"/>
        <v>Utökning</v>
      </c>
      <c r="J150" s="30" t="str">
        <f ca="1" t="shared" si="65"/>
        <v>Produktion</v>
      </c>
      <c r="K150" s="41">
        <f ca="1" t="shared" si="66"/>
        <v>10</v>
      </c>
      <c r="L150" s="41">
        <f ca="1" t="shared" si="67"/>
        <v>10</v>
      </c>
      <c r="M150" s="14"/>
      <c r="N150" s="30" t="str">
        <f ca="1" t="shared" si="68"/>
        <v>Erik Johanson 150</v>
      </c>
      <c r="O150" s="30" t="str">
        <f ca="1" t="shared" si="69"/>
        <v>Anders Erikson 150</v>
      </c>
      <c r="P150" s="30" t="str">
        <f ca="1" t="shared" si="70"/>
        <v>Anders Erikson 150</v>
      </c>
      <c r="Q150" s="30" t="str">
        <f ca="1" t="shared" si="71"/>
        <v>4.Projekteringsavtal</v>
      </c>
      <c r="R150" s="45" t="str">
        <f ca="1" t="shared" si="72"/>
        <v>n</v>
      </c>
      <c r="S150" s="45" t="str">
        <f ca="1" t="shared" si="73"/>
        <v/>
      </c>
      <c r="T150" s="45" t="str">
        <f ca="1" t="shared" si="74"/>
        <v/>
      </c>
      <c r="U150" s="16"/>
      <c r="V150" s="33"/>
      <c r="W150" s="49" t="str">
        <f ca="1" t="shared" si="75"/>
        <v>Länk</v>
      </c>
      <c r="X150" s="50" t="str">
        <f ca="1" t="shared" si="76"/>
        <v/>
      </c>
      <c r="Y150" s="63" t="str">
        <f ca="1" t="shared" si="77"/>
        <v/>
      </c>
      <c r="Z150" s="63" t="str">
        <f ca="1" t="shared" si="78"/>
        <v/>
      </c>
      <c r="AA150" s="67"/>
      <c r="AB150" s="64" t="str">
        <f ca="1" t="shared" si="80"/>
        <v/>
      </c>
      <c r="AC150" s="73">
        <f ca="1">INDEX(Anslutningspunkt!$A$2:$A$108,RANDBETWEEN(2,108),1)</f>
        <v>30</v>
      </c>
      <c r="AD150" s="30"/>
      <c r="AE150" s="30" t="str">
        <f ca="1" t="shared" si="79"/>
        <v>Stamnät Regionnät</v>
      </c>
      <c r="AF150" s="79"/>
      <c r="AG150" s="122"/>
      <c r="AH150" s="123"/>
      <c r="AI150" s="103"/>
      <c r="AM150" s="7">
        <f ca="1">VLOOKUP(AC150,Anslutningspunkt!A:B,2,0)+RANDBETWEEN(-10000,10000)</f>
        <v>6033621.672</v>
      </c>
      <c r="AN150" s="7">
        <f ca="1">VLOOKUP(AC150,Anslutningspunkt!A:C,3,0)+RANDBETWEEN(-10000,10000)</f>
        <v>442601.438</v>
      </c>
      <c r="AP150" s="7" t="str">
        <f ca="1" t="shared" si="81"/>
        <v>Utökning</v>
      </c>
      <c r="AQ150" s="7" t="str">
        <f ca="1" t="shared" si="82"/>
        <v>Produktion</v>
      </c>
      <c r="AX150" s="31">
        <f ca="1" t="shared" si="83"/>
        <v>44256.2173534844</v>
      </c>
      <c r="AZ150" s="31">
        <f ca="1">IF(SUM(IF({"4.Projekteringsavtal","5.Anslutningsavtal","6.Nätavtal"}=Q150,1,0))&gt;0,EDATE(AX150,RANDBETWEEN(0,6)),"")</f>
        <v>44287</v>
      </c>
      <c r="BB150" s="21" t="str">
        <f ca="1">IF(SUM(IF({"5.Anslutningsavtal","6.Nätavtal"}=Q150,1,0))&gt;0,EDATE(AZ150,RANDBETWEEN(0,3)),"")</f>
        <v/>
      </c>
      <c r="BD150" s="21" t="str">
        <f ca="1" t="shared" si="84"/>
        <v/>
      </c>
    </row>
    <row r="151" s="7" customFormat="1" ht="12.75" customHeight="1" spans="1:56">
      <c r="A151" s="33" t="s">
        <v>65</v>
      </c>
      <c r="B151" s="31">
        <f ca="1" t="shared" si="57"/>
        <v>43370</v>
      </c>
      <c r="C151" s="32">
        <f ca="1" t="shared" si="58"/>
        <v>44993</v>
      </c>
      <c r="D151" s="30" t="str">
        <f t="shared" si="59"/>
        <v>Project 4151</v>
      </c>
      <c r="E151" s="30" t="str">
        <f t="shared" si="60"/>
        <v>Company AB 5151</v>
      </c>
      <c r="F151" s="30" t="str">
        <f ca="1" t="shared" si="61"/>
        <v>Gnesta</v>
      </c>
      <c r="G151" s="37">
        <f ca="1" t="shared" si="62"/>
        <v>37</v>
      </c>
      <c r="H151" s="38" t="str">
        <f ca="1" t="shared" si="63"/>
        <v>Ja</v>
      </c>
      <c r="I151" s="30" t="str">
        <f ca="1" t="shared" si="64"/>
        <v>Utökning</v>
      </c>
      <c r="J151" s="30" t="str">
        <f ca="1" t="shared" si="65"/>
        <v>Konsumtion</v>
      </c>
      <c r="K151" s="41">
        <f ca="1" t="shared" si="66"/>
        <v>330</v>
      </c>
      <c r="L151" s="41">
        <f ca="1" t="shared" si="67"/>
        <v>105</v>
      </c>
      <c r="M151" s="14"/>
      <c r="N151" s="30" t="str">
        <f ca="1" t="shared" si="68"/>
        <v>Anders Erikson 151</v>
      </c>
      <c r="O151" s="30" t="str">
        <f ca="1" t="shared" si="69"/>
        <v>Lars Johnson 151</v>
      </c>
      <c r="P151" s="30" t="str">
        <f ca="1" t="shared" si="70"/>
        <v>Sarah Anderson 151</v>
      </c>
      <c r="Q151" s="30" t="str">
        <f ca="1" t="shared" si="71"/>
        <v>6.Nätavtal</v>
      </c>
      <c r="R151" s="45" t="str">
        <f ca="1" t="shared" si="72"/>
        <v/>
      </c>
      <c r="S151" s="45" t="str">
        <f ca="1" t="shared" si="73"/>
        <v/>
      </c>
      <c r="T151" s="45" t="str">
        <f ca="1" t="shared" si="74"/>
        <v/>
      </c>
      <c r="U151" s="16"/>
      <c r="V151" s="33"/>
      <c r="W151" s="49" t="str">
        <f ca="1" t="shared" si="75"/>
        <v/>
      </c>
      <c r="X151" s="50" t="str">
        <f ca="1" t="shared" si="76"/>
        <v/>
      </c>
      <c r="Y151" s="63" t="str">
        <f ca="1" t="shared" si="77"/>
        <v/>
      </c>
      <c r="Z151" s="63" t="str">
        <f ca="1" t="shared" si="78"/>
        <v/>
      </c>
      <c r="AA151" s="67"/>
      <c r="AB151" s="64" t="str">
        <f ca="1" t="shared" si="80"/>
        <v/>
      </c>
      <c r="AC151" s="73">
        <f ca="1">INDEX(Anslutningspunkt!$A$2:$A$108,RANDBETWEEN(2,108),1)</f>
        <v>83</v>
      </c>
      <c r="AD151" s="30"/>
      <c r="AE151" s="30" t="str">
        <f ca="1" t="shared" si="79"/>
        <v/>
      </c>
      <c r="AF151" s="79"/>
      <c r="AG151" s="122"/>
      <c r="AH151" s="123"/>
      <c r="AI151" s="103"/>
      <c r="AM151" s="7">
        <f ca="1">VLOOKUP(AC151,Anslutningspunkt!A:B,2,0)+RANDBETWEEN(-10000,10000)</f>
        <v>6131413.672</v>
      </c>
      <c r="AN151" s="7">
        <f ca="1">VLOOKUP(AC151,Anslutningspunkt!A:C,3,0)+RANDBETWEEN(-10000,10000)</f>
        <v>419859.438</v>
      </c>
      <c r="AP151" s="7" t="str">
        <f ca="1" t="shared" si="81"/>
        <v>Utökning</v>
      </c>
      <c r="AQ151" s="7" t="str">
        <f ca="1" t="shared" si="82"/>
        <v>Konsumtion</v>
      </c>
      <c r="AX151" s="31">
        <f ca="1" t="shared" si="83"/>
        <v>44168.9433157921</v>
      </c>
      <c r="AZ151" s="31">
        <f ca="1">IF(SUM(IF({"4.Projekteringsavtal","5.Anslutningsavtal","6.Nätavtal"}=Q151,1,0))&gt;0,EDATE(AX151,RANDBETWEEN(0,6)),"")</f>
        <v>44350</v>
      </c>
      <c r="BB151" s="21">
        <f ca="1">IF(SUM(IF({"5.Anslutningsavtal","6.Nätavtal"}=Q151,1,0))&gt;0,EDATE(AZ151,RANDBETWEEN(0,3)),"")</f>
        <v>44411</v>
      </c>
      <c r="BD151" s="21">
        <f ca="1" t="shared" si="84"/>
        <v>44411</v>
      </c>
    </row>
    <row r="152" s="7" customFormat="1" ht="12.75" customHeight="1" spans="1:56">
      <c r="A152" s="33" t="s">
        <v>65</v>
      </c>
      <c r="B152" s="31">
        <f ca="1" t="shared" si="57"/>
        <v>44652</v>
      </c>
      <c r="C152" s="32">
        <f ca="1" t="shared" si="58"/>
        <v>45358</v>
      </c>
      <c r="D152" s="30" t="str">
        <f t="shared" si="59"/>
        <v>Project 4152</v>
      </c>
      <c r="E152" s="30" t="str">
        <f t="shared" si="60"/>
        <v>Company AB 5152</v>
      </c>
      <c r="F152" s="30" t="str">
        <f ca="1" t="shared" si="61"/>
        <v>Nacka</v>
      </c>
      <c r="G152" s="37">
        <f ca="1" t="shared" si="62"/>
        <v>36</v>
      </c>
      <c r="H152" s="38" t="str">
        <f ca="1" t="shared" si="63"/>
        <v/>
      </c>
      <c r="I152" s="30" t="str">
        <f ca="1" t="shared" si="64"/>
        <v>Flytt</v>
      </c>
      <c r="J152" s="30" t="str">
        <f ca="1" t="shared" si="65"/>
        <v>Produktion</v>
      </c>
      <c r="K152" s="41">
        <f ca="1" t="shared" si="66"/>
        <v>70</v>
      </c>
      <c r="L152" s="41">
        <f ca="1" t="shared" si="67"/>
        <v>17</v>
      </c>
      <c r="M152" s="14"/>
      <c r="N152" s="30" t="str">
        <f ca="1" t="shared" si="68"/>
        <v>Sarah Anderson 152</v>
      </c>
      <c r="O152" s="30" t="str">
        <f ca="1" t="shared" si="69"/>
        <v>Sarah Anderson 152</v>
      </c>
      <c r="P152" s="30" t="str">
        <f ca="1" t="shared" si="70"/>
        <v>Erik Johanson 152</v>
      </c>
      <c r="Q152" s="30" t="str">
        <f ca="1" t="shared" si="71"/>
        <v>1.Anslutningsmöjlighet</v>
      </c>
      <c r="R152" s="45" t="str">
        <f ca="1" t="shared" si="72"/>
        <v/>
      </c>
      <c r="S152" s="45" t="str">
        <f ca="1" t="shared" si="73"/>
        <v/>
      </c>
      <c r="T152" s="45" t="str">
        <f ca="1" t="shared" si="74"/>
        <v>x</v>
      </c>
      <c r="U152" s="16"/>
      <c r="V152" s="33"/>
      <c r="W152" s="49" t="str">
        <f ca="1" t="shared" si="75"/>
        <v/>
      </c>
      <c r="X152" s="50" t="str">
        <f ca="1" t="shared" si="76"/>
        <v>Nej</v>
      </c>
      <c r="Y152" s="63" t="str">
        <f ca="1" t="shared" si="77"/>
        <v/>
      </c>
      <c r="Z152" s="63" t="str">
        <f ca="1" t="shared" si="78"/>
        <v/>
      </c>
      <c r="AA152" s="67"/>
      <c r="AB152" s="64" t="str">
        <f ca="1" t="shared" si="80"/>
        <v/>
      </c>
      <c r="AC152" s="73">
        <f ca="1">INDEX(Anslutningspunkt!$A$2:$A$108,RANDBETWEEN(2,108),1)</f>
        <v>59</v>
      </c>
      <c r="AD152" s="30"/>
      <c r="AE152" s="30" t="str">
        <f ca="1" t="shared" si="79"/>
        <v/>
      </c>
      <c r="AF152" s="79"/>
      <c r="AG152" s="122"/>
      <c r="AH152" s="123"/>
      <c r="AI152" s="123"/>
      <c r="AM152" s="7">
        <f ca="1">VLOOKUP(AC152,Anslutningspunkt!A:B,2,0)+RANDBETWEEN(-10000,10000)</f>
        <v>6047932.672</v>
      </c>
      <c r="AN152" s="7">
        <f ca="1">VLOOKUP(AC152,Anslutningspunkt!A:C,3,0)+RANDBETWEEN(-10000,10000)</f>
        <v>400427.438</v>
      </c>
      <c r="AP152" s="7" t="str">
        <f ca="1" t="shared" si="81"/>
        <v>Flytt</v>
      </c>
      <c r="AQ152" s="7" t="str">
        <f ca="1" t="shared" si="82"/>
        <v>Produktion</v>
      </c>
      <c r="AX152" s="31" t="str">
        <f ca="1" t="shared" si="83"/>
        <v/>
      </c>
      <c r="AZ152" s="31" t="str">
        <f ca="1">IF(SUM(IF({"4.Projekteringsavtal","5.Anslutningsavtal","6.Nätavtal"}=Q152,1,0))&gt;0,EDATE(AX152,RANDBETWEEN(0,6)),"")</f>
        <v/>
      </c>
      <c r="BB152" s="21" t="str">
        <f ca="1">IF(SUM(IF({"5.Anslutningsavtal","6.Nätavtal"}=Q152,1,0))&gt;0,EDATE(AZ152,RANDBETWEEN(0,3)),"")</f>
        <v/>
      </c>
      <c r="BD152" s="21" t="str">
        <f ca="1" t="shared" si="84"/>
        <v/>
      </c>
    </row>
    <row r="153" s="7" customFormat="1" ht="12.75" customHeight="1" spans="1:56">
      <c r="A153" s="33" t="s">
        <v>65</v>
      </c>
      <c r="B153" s="31">
        <f ca="1" t="shared" si="57"/>
        <v>43796</v>
      </c>
      <c r="C153" s="32">
        <f ca="1" t="shared" si="58"/>
        <v>43910</v>
      </c>
      <c r="D153" s="30" t="str">
        <f t="shared" si="59"/>
        <v>Project 4153</v>
      </c>
      <c r="E153" s="30" t="str">
        <f t="shared" si="60"/>
        <v>Company AB 5153</v>
      </c>
      <c r="F153" s="30" t="str">
        <f ca="1" t="shared" si="61"/>
        <v>Horndal</v>
      </c>
      <c r="G153" s="37">
        <f ca="1" t="shared" si="62"/>
        <v>35</v>
      </c>
      <c r="H153" s="38" t="str">
        <f ca="1" t="shared" si="63"/>
        <v>Ja</v>
      </c>
      <c r="I153" s="30" t="str">
        <f ca="1" t="shared" si="64"/>
        <v>Nyanslutning</v>
      </c>
      <c r="J153" s="30" t="str">
        <f ca="1" t="shared" si="65"/>
        <v>Produktion</v>
      </c>
      <c r="K153" s="41">
        <f ca="1" t="shared" si="66"/>
        <v>60</v>
      </c>
      <c r="L153" s="41">
        <f ca="1" t="shared" si="67"/>
        <v>21</v>
      </c>
      <c r="M153" s="14"/>
      <c r="N153" s="30" t="str">
        <f ca="1" t="shared" si="68"/>
        <v>Anders Erikson 153</v>
      </c>
      <c r="O153" s="30" t="str">
        <f ca="1" t="shared" si="69"/>
        <v>Anders Erikson 153</v>
      </c>
      <c r="P153" s="30" t="str">
        <f ca="1" t="shared" si="70"/>
        <v>Lars Johnson 153</v>
      </c>
      <c r="Q153" s="30" t="str">
        <f ca="1" t="shared" si="71"/>
        <v>4.Projekteringsavtal</v>
      </c>
      <c r="R153" s="45" t="str">
        <f ca="1" t="shared" si="72"/>
        <v/>
      </c>
      <c r="S153" s="45" t="str">
        <f ca="1" t="shared" si="73"/>
        <v/>
      </c>
      <c r="T153" s="45" t="str">
        <f ca="1" t="shared" si="74"/>
        <v/>
      </c>
      <c r="U153" s="16"/>
      <c r="V153" s="33"/>
      <c r="W153" s="49" t="str">
        <f ca="1" t="shared" si="75"/>
        <v/>
      </c>
      <c r="X153" s="50" t="str">
        <f ca="1" t="shared" si="76"/>
        <v>Ja</v>
      </c>
      <c r="Y153" s="63">
        <f ca="1" t="shared" si="77"/>
        <v>44964</v>
      </c>
      <c r="Z153" s="63">
        <f ca="1" t="shared" si="78"/>
        <v>44599</v>
      </c>
      <c r="AA153" s="67"/>
      <c r="AB153" s="64" t="str">
        <f ca="1" t="shared" si="80"/>
        <v/>
      </c>
      <c r="AC153" s="73">
        <f ca="1">INDEX(Anslutningspunkt!$A$2:$A$108,RANDBETWEEN(2,108),1)</f>
        <v>80</v>
      </c>
      <c r="AD153" s="30"/>
      <c r="AE153" s="30" t="str">
        <f ca="1" t="shared" si="79"/>
        <v>Regionnät</v>
      </c>
      <c r="AF153" s="79"/>
      <c r="AG153" s="122"/>
      <c r="AH153" s="123"/>
      <c r="AI153" s="103"/>
      <c r="AM153" s="7">
        <f ca="1">VLOOKUP(AC153,Anslutningspunkt!A:B,2,0)+RANDBETWEEN(-10000,10000)</f>
        <v>6084410.672</v>
      </c>
      <c r="AN153" s="7">
        <f ca="1">VLOOKUP(AC153,Anslutningspunkt!A:C,3,0)+RANDBETWEEN(-10000,10000)</f>
        <v>317750.438</v>
      </c>
      <c r="AP153" s="7" t="str">
        <f ca="1" t="shared" si="81"/>
        <v>Nyanslutning</v>
      </c>
      <c r="AQ153" s="7" t="str">
        <f ca="1" t="shared" si="82"/>
        <v>Produktion</v>
      </c>
      <c r="AX153" s="31">
        <f ca="1" t="shared" si="83"/>
        <v>43940.5883293441</v>
      </c>
      <c r="AZ153" s="31">
        <f ca="1">IF(SUM(IF({"4.Projekteringsavtal","5.Anslutningsavtal","6.Nätavtal"}=Q153,1,0))&gt;0,EDATE(AX153,RANDBETWEEN(0,6)),"")</f>
        <v>44031</v>
      </c>
      <c r="BB153" s="21" t="str">
        <f ca="1">IF(SUM(IF({"5.Anslutningsavtal","6.Nätavtal"}=Q153,1,0))&gt;0,EDATE(AZ153,RANDBETWEEN(0,3)),"")</f>
        <v/>
      </c>
      <c r="BD153" s="21" t="str">
        <f ca="1" t="shared" si="84"/>
        <v/>
      </c>
    </row>
    <row r="154" s="7" customFormat="1" ht="12.75" customHeight="1" spans="1:56">
      <c r="A154" s="33" t="s">
        <v>65</v>
      </c>
      <c r="B154" s="31">
        <f ca="1" t="shared" si="57"/>
        <v>44536</v>
      </c>
      <c r="C154" s="32">
        <f ca="1" t="shared" si="58"/>
        <v>44977</v>
      </c>
      <c r="D154" s="30" t="str">
        <f t="shared" si="59"/>
        <v>Project 4154</v>
      </c>
      <c r="E154" s="30" t="str">
        <f t="shared" si="60"/>
        <v>Company AB 5154</v>
      </c>
      <c r="F154" s="30" t="str">
        <f ca="1" t="shared" si="61"/>
        <v>Åker</v>
      </c>
      <c r="G154" s="37">
        <f ca="1" t="shared" si="62"/>
        <v>34</v>
      </c>
      <c r="H154" s="38" t="str">
        <f ca="1" t="shared" si="63"/>
        <v/>
      </c>
      <c r="I154" s="30" t="str">
        <f ca="1" t="shared" si="64"/>
        <v>Flytt</v>
      </c>
      <c r="J154" s="30" t="str">
        <f ca="1" t="shared" si="65"/>
        <v>Konsumtion</v>
      </c>
      <c r="K154" s="41">
        <f ca="1" t="shared" si="66"/>
        <v>470</v>
      </c>
      <c r="L154" s="41">
        <f ca="1" t="shared" si="67"/>
        <v>66</v>
      </c>
      <c r="M154" s="117"/>
      <c r="N154" s="30" t="str">
        <f ca="1" t="shared" si="68"/>
        <v>Sarah Anderson 154</v>
      </c>
      <c r="O154" s="30" t="str">
        <f ca="1" t="shared" si="69"/>
        <v>Lars Johnson 154</v>
      </c>
      <c r="P154" s="30" t="str">
        <f ca="1" t="shared" si="70"/>
        <v>Sarah Anderson 154</v>
      </c>
      <c r="Q154" s="30" t="str">
        <f ca="1" t="shared" si="71"/>
        <v>2.Reservationsavtal</v>
      </c>
      <c r="R154" s="45" t="str">
        <f ca="1" t="shared" si="72"/>
        <v/>
      </c>
      <c r="S154" s="45" t="str">
        <f ca="1" t="shared" si="73"/>
        <v/>
      </c>
      <c r="T154" s="45" t="str">
        <f ca="1" t="shared" si="74"/>
        <v>x</v>
      </c>
      <c r="U154" s="16"/>
      <c r="V154" s="33"/>
      <c r="W154" s="49" t="str">
        <f ca="1" t="shared" si="75"/>
        <v/>
      </c>
      <c r="X154" s="50" t="str">
        <f ca="1" t="shared" si="76"/>
        <v>Ja</v>
      </c>
      <c r="Y154" s="63">
        <f ca="1" t="shared" si="77"/>
        <v>45556</v>
      </c>
      <c r="Z154" s="63">
        <f ca="1" t="shared" si="78"/>
        <v>45346</v>
      </c>
      <c r="AA154" s="67"/>
      <c r="AB154" s="64" t="str">
        <f ca="1" t="shared" si="80"/>
        <v/>
      </c>
      <c r="AC154" s="73">
        <f ca="1">INDEX(Anslutningspunkt!$A$2:$A$108,RANDBETWEEN(2,108),1)</f>
        <v>44</v>
      </c>
      <c r="AD154" s="30"/>
      <c r="AE154" s="30" t="str">
        <f ca="1" t="shared" si="79"/>
        <v>Stamnät</v>
      </c>
      <c r="AF154" s="79"/>
      <c r="AG154" s="122"/>
      <c r="AH154" s="124"/>
      <c r="AI154" s="126"/>
      <c r="AM154" s="7">
        <f ca="1">VLOOKUP(AC154,Anslutningspunkt!A:B,2,0)+RANDBETWEEN(-10000,10000)</f>
        <v>6165064.672</v>
      </c>
      <c r="AN154" s="7">
        <f ca="1">VLOOKUP(AC154,Anslutningspunkt!A:C,3,0)+RANDBETWEEN(-10000,10000)</f>
        <v>338843.438</v>
      </c>
      <c r="AP154" s="7" t="str">
        <f ca="1" t="shared" si="81"/>
        <v>Flytt</v>
      </c>
      <c r="AQ154" s="7" t="str">
        <f ca="1" t="shared" si="82"/>
        <v>Konsumtion</v>
      </c>
      <c r="AX154" s="31">
        <f ca="1" t="shared" si="83"/>
        <v>44781.114413276</v>
      </c>
      <c r="AZ154" s="31" t="str">
        <f ca="1">IF(SUM(IF({"4.Projekteringsavtal","5.Anslutningsavtal","6.Nätavtal"}=Q154,1,0))&gt;0,EDATE(AX154,RANDBETWEEN(0,6)),"")</f>
        <v/>
      </c>
      <c r="BB154" s="21" t="str">
        <f ca="1">IF(SUM(IF({"5.Anslutningsavtal","6.Nätavtal"}=Q154,1,0))&gt;0,EDATE(AZ154,RANDBETWEEN(0,3)),"")</f>
        <v/>
      </c>
      <c r="BD154" s="21" t="str">
        <f ca="1" t="shared" si="84"/>
        <v/>
      </c>
    </row>
    <row r="155" s="7" customFormat="1" ht="12.75" customHeight="1" spans="1:56">
      <c r="A155" s="33" t="s">
        <v>65</v>
      </c>
      <c r="B155" s="31">
        <f ca="1" t="shared" si="57"/>
        <v>43729</v>
      </c>
      <c r="C155" s="32">
        <f ca="1" t="shared" si="58"/>
        <v>44665</v>
      </c>
      <c r="D155" s="30" t="str">
        <f t="shared" si="59"/>
        <v>Project 4155</v>
      </c>
      <c r="E155" s="30" t="str">
        <f t="shared" si="60"/>
        <v>Company AB 5155</v>
      </c>
      <c r="F155" s="30" t="str">
        <f ca="1" t="shared" si="61"/>
        <v>Eskiltuna</v>
      </c>
      <c r="G155" s="37">
        <f ca="1" t="shared" si="62"/>
        <v>38</v>
      </c>
      <c r="H155" s="38" t="str">
        <f ca="1" t="shared" si="63"/>
        <v>Ja</v>
      </c>
      <c r="I155" s="30" t="str">
        <f ca="1" t="shared" si="64"/>
        <v>Flytt</v>
      </c>
      <c r="J155" s="30" t="str">
        <f ca="1" t="shared" si="65"/>
        <v>Produktion</v>
      </c>
      <c r="K155" s="41">
        <f ca="1" t="shared" si="66"/>
        <v>160</v>
      </c>
      <c r="L155" s="41">
        <f ca="1" t="shared" si="67"/>
        <v>78</v>
      </c>
      <c r="M155" s="14"/>
      <c r="N155" s="30" t="str">
        <f ca="1" t="shared" si="68"/>
        <v>Lars Johnson 155</v>
      </c>
      <c r="O155" s="30" t="str">
        <f ca="1" t="shared" si="69"/>
        <v>Erik Johanson 155</v>
      </c>
      <c r="P155" s="30" t="str">
        <f ca="1" t="shared" si="70"/>
        <v>Sarah Anderson 155</v>
      </c>
      <c r="Q155" s="30" t="str">
        <f ca="1" t="shared" si="71"/>
        <v>1.Anslutningsmöjlighet</v>
      </c>
      <c r="R155" s="45" t="str">
        <f ca="1" t="shared" si="72"/>
        <v/>
      </c>
      <c r="S155" s="45" t="str">
        <f ca="1" t="shared" si="73"/>
        <v/>
      </c>
      <c r="T155" s="45" t="str">
        <f ca="1" t="shared" si="74"/>
        <v>x</v>
      </c>
      <c r="U155" s="16"/>
      <c r="V155" s="33"/>
      <c r="W155" s="49" t="str">
        <f ca="1" t="shared" si="75"/>
        <v/>
      </c>
      <c r="X155" s="50" t="str">
        <f ca="1" t="shared" si="76"/>
        <v>Ja</v>
      </c>
      <c r="Y155" s="63">
        <f ca="1" t="shared" si="77"/>
        <v>45505</v>
      </c>
      <c r="Z155" s="63">
        <f ca="1" t="shared" si="78"/>
        <v>45457</v>
      </c>
      <c r="AA155" s="67"/>
      <c r="AB155" s="64" t="str">
        <f ca="1" t="shared" si="80"/>
        <v/>
      </c>
      <c r="AC155" s="73">
        <f ca="1">INDEX(Anslutningspunkt!$A$2:$A$108,RANDBETWEEN(2,108),1)</f>
        <v>11</v>
      </c>
      <c r="AD155" s="30"/>
      <c r="AE155" s="30" t="str">
        <f ca="1" t="shared" si="79"/>
        <v/>
      </c>
      <c r="AF155" s="79"/>
      <c r="AG155" s="122"/>
      <c r="AH155" s="123"/>
      <c r="AI155" s="103"/>
      <c r="AM155" s="7">
        <f ca="1">VLOOKUP(AC155,Anslutningspunkt!A:B,2,0)+RANDBETWEEN(-10000,10000)</f>
        <v>6017235.672</v>
      </c>
      <c r="AN155" s="7">
        <f ca="1">VLOOKUP(AC155,Anslutningspunkt!A:C,3,0)+RANDBETWEEN(-10000,10000)</f>
        <v>260390.438</v>
      </c>
      <c r="AP155" s="7" t="str">
        <f ca="1" t="shared" si="81"/>
        <v>Flytt</v>
      </c>
      <c r="AQ155" s="7" t="str">
        <f ca="1" t="shared" si="82"/>
        <v>Produktion</v>
      </c>
      <c r="AX155" s="31" t="str">
        <f ca="1" t="shared" si="83"/>
        <v/>
      </c>
      <c r="AZ155" s="31" t="str">
        <f ca="1">IF(SUM(IF({"4.Projekteringsavtal","5.Anslutningsavtal","6.Nätavtal"}=Q155,1,0))&gt;0,EDATE(AX155,RANDBETWEEN(0,6)),"")</f>
        <v/>
      </c>
      <c r="BB155" s="21" t="str">
        <f ca="1">IF(SUM(IF({"5.Anslutningsavtal","6.Nätavtal"}=Q155,1,0))&gt;0,EDATE(AZ155,RANDBETWEEN(0,3)),"")</f>
        <v/>
      </c>
      <c r="BD155" s="21" t="str">
        <f ca="1" t="shared" si="84"/>
        <v/>
      </c>
    </row>
    <row r="156" s="7" customFormat="1" ht="12.75" customHeight="1" spans="1:56">
      <c r="A156" s="33" t="s">
        <v>65</v>
      </c>
      <c r="B156" s="31">
        <f ca="1" t="shared" si="57"/>
        <v>43178</v>
      </c>
      <c r="C156" s="32">
        <f ca="1" t="shared" si="58"/>
        <v>45008</v>
      </c>
      <c r="D156" s="30" t="str">
        <f t="shared" si="59"/>
        <v>Project 4156</v>
      </c>
      <c r="E156" s="30" t="str">
        <f t="shared" si="60"/>
        <v>Company AB 5156</v>
      </c>
      <c r="F156" s="30" t="str">
        <f ca="1" t="shared" si="61"/>
        <v>Kungsör</v>
      </c>
      <c r="G156" s="37">
        <f ca="1" t="shared" si="62"/>
        <v>30</v>
      </c>
      <c r="H156" s="38" t="str">
        <f ca="1" t="shared" si="63"/>
        <v>Ja</v>
      </c>
      <c r="I156" s="30" t="str">
        <f ca="1" t="shared" si="64"/>
        <v>Flytt</v>
      </c>
      <c r="J156" s="30" t="str">
        <f ca="1" t="shared" si="65"/>
        <v>Konsumtion</v>
      </c>
      <c r="K156" s="41">
        <f ca="1" t="shared" si="66"/>
        <v>200</v>
      </c>
      <c r="L156" s="41">
        <f ca="1" t="shared" si="67"/>
        <v>11</v>
      </c>
      <c r="M156" s="14"/>
      <c r="N156" s="30" t="str">
        <f ca="1" t="shared" si="68"/>
        <v>Sarah Anderson 156</v>
      </c>
      <c r="O156" s="30" t="str">
        <f ca="1" t="shared" si="69"/>
        <v>Lars Johnson 156</v>
      </c>
      <c r="P156" s="30" t="str">
        <f ca="1" t="shared" si="70"/>
        <v>Sarah Anderson 156</v>
      </c>
      <c r="Q156" s="30" t="str">
        <f ca="1" t="shared" si="71"/>
        <v>6.Nätavtal</v>
      </c>
      <c r="R156" s="45" t="str">
        <f ca="1" t="shared" si="72"/>
        <v/>
      </c>
      <c r="S156" s="45" t="str">
        <f ca="1" t="shared" si="73"/>
        <v/>
      </c>
      <c r="T156" s="45" t="str">
        <f ca="1" t="shared" si="74"/>
        <v>x</v>
      </c>
      <c r="U156" s="16"/>
      <c r="V156" s="33"/>
      <c r="W156" s="49" t="str">
        <f ca="1" t="shared" si="75"/>
        <v>Länk</v>
      </c>
      <c r="X156" s="50" t="str">
        <f ca="1" t="shared" si="76"/>
        <v/>
      </c>
      <c r="Y156" s="63" t="str">
        <f ca="1" t="shared" si="77"/>
        <v/>
      </c>
      <c r="Z156" s="63" t="str">
        <f ca="1" t="shared" si="78"/>
        <v/>
      </c>
      <c r="AA156" s="67"/>
      <c r="AB156" s="64" t="str">
        <f ca="1" t="shared" si="80"/>
        <v/>
      </c>
      <c r="AC156" s="73">
        <f ca="1">INDEX(Anslutningspunkt!$A$2:$A$108,RANDBETWEEN(2,108),1)</f>
        <v>32</v>
      </c>
      <c r="AD156" s="30"/>
      <c r="AE156" s="30" t="str">
        <f ca="1" t="shared" si="79"/>
        <v>Stamnät</v>
      </c>
      <c r="AF156" s="79"/>
      <c r="AG156" s="122"/>
      <c r="AH156" s="123"/>
      <c r="AI156" s="123"/>
      <c r="AM156" s="7">
        <f ca="1">VLOOKUP(AC156,Anslutningspunkt!A:B,2,0)+RANDBETWEEN(-10000,10000)</f>
        <v>6025704.672</v>
      </c>
      <c r="AN156" s="7">
        <f ca="1">VLOOKUP(AC156,Anslutningspunkt!A:C,3,0)+RANDBETWEEN(-10000,10000)</f>
        <v>314214.438</v>
      </c>
      <c r="AP156" s="7" t="str">
        <f ca="1" t="shared" si="81"/>
        <v>Flytt</v>
      </c>
      <c r="AQ156" s="7" t="str">
        <f ca="1" t="shared" si="82"/>
        <v>Konsumtion</v>
      </c>
      <c r="AX156" s="31">
        <f ca="1" t="shared" si="83"/>
        <v>43522.3343372157</v>
      </c>
      <c r="AZ156" s="31">
        <f ca="1">IF(SUM(IF({"4.Projekteringsavtal","5.Anslutningsavtal","6.Nätavtal"}=Q156,1,0))&gt;0,EDATE(AX156,RANDBETWEEN(0,6)),"")</f>
        <v>43550</v>
      </c>
      <c r="BB156" s="21">
        <f ca="1">IF(SUM(IF({"5.Anslutningsavtal","6.Nätavtal"}=Q156,1,0))&gt;0,EDATE(AZ156,RANDBETWEEN(0,3)),"")</f>
        <v>43550</v>
      </c>
      <c r="BD156" s="21">
        <f ca="1" t="shared" si="84"/>
        <v>43581</v>
      </c>
    </row>
    <row r="157" s="7" customFormat="1" ht="12.75" customHeight="1" spans="1:56">
      <c r="A157" s="33" t="s">
        <v>65</v>
      </c>
      <c r="B157" s="31">
        <f ca="1" t="shared" si="57"/>
        <v>44668</v>
      </c>
      <c r="C157" s="32">
        <f ca="1" t="shared" si="58"/>
        <v>45027</v>
      </c>
      <c r="D157" s="30" t="str">
        <f t="shared" si="59"/>
        <v>Project 4157</v>
      </c>
      <c r="E157" s="30" t="str">
        <f t="shared" si="60"/>
        <v>Company AB 5157</v>
      </c>
      <c r="F157" s="30" t="str">
        <f ca="1" t="shared" si="61"/>
        <v>Nynäshamn</v>
      </c>
      <c r="G157" s="37">
        <f ca="1" t="shared" si="62"/>
        <v>37</v>
      </c>
      <c r="H157" s="38" t="str">
        <f ca="1" t="shared" si="63"/>
        <v>Ja</v>
      </c>
      <c r="I157" s="30" t="str">
        <f ca="1" t="shared" si="64"/>
        <v>Flytt</v>
      </c>
      <c r="J157" s="30" t="str">
        <f ca="1" t="shared" si="65"/>
        <v>Produktion</v>
      </c>
      <c r="K157" s="41">
        <f ca="1" t="shared" si="66"/>
        <v>350</v>
      </c>
      <c r="L157" s="41">
        <f ca="1" t="shared" si="67"/>
        <v>273</v>
      </c>
      <c r="M157" s="14"/>
      <c r="N157" s="30" t="str">
        <f ca="1" t="shared" si="68"/>
        <v>Sarah Anderson 157</v>
      </c>
      <c r="O157" s="30" t="str">
        <f ca="1" t="shared" si="69"/>
        <v>Erik Johanson 157</v>
      </c>
      <c r="P157" s="30" t="str">
        <f ca="1" t="shared" si="70"/>
        <v>Anders Erikson 157</v>
      </c>
      <c r="Q157" s="30" t="str">
        <f ca="1" t="shared" si="71"/>
        <v>2.Reservationsavtal</v>
      </c>
      <c r="R157" s="45" t="str">
        <f ca="1" t="shared" si="72"/>
        <v/>
      </c>
      <c r="S157" s="45" t="str">
        <f ca="1" t="shared" si="73"/>
        <v>x</v>
      </c>
      <c r="T157" s="45" t="str">
        <f ca="1" t="shared" si="74"/>
        <v/>
      </c>
      <c r="U157" s="16"/>
      <c r="V157" s="33"/>
      <c r="W157" s="49" t="str">
        <f ca="1" t="shared" si="75"/>
        <v>Reservationsavtal ska tecknas</v>
      </c>
      <c r="X157" s="50" t="str">
        <f ca="1" t="shared" si="76"/>
        <v/>
      </c>
      <c r="Y157" s="63" t="str">
        <f ca="1" t="shared" si="77"/>
        <v/>
      </c>
      <c r="Z157" s="63" t="str">
        <f ca="1" t="shared" si="78"/>
        <v/>
      </c>
      <c r="AA157" s="67"/>
      <c r="AB157" s="64" t="str">
        <f ca="1" t="shared" si="80"/>
        <v/>
      </c>
      <c r="AC157" s="73">
        <f ca="1">INDEX(Anslutningspunkt!$A$2:$A$108,RANDBETWEEN(2,108),1)</f>
        <v>51</v>
      </c>
      <c r="AD157" s="30"/>
      <c r="AE157" s="30" t="str">
        <f ca="1" t="shared" si="79"/>
        <v>Stamnät Regionnät</v>
      </c>
      <c r="AF157" s="79"/>
      <c r="AG157" s="122"/>
      <c r="AH157" s="123"/>
      <c r="AI157" s="127"/>
      <c r="AM157" s="7">
        <f ca="1">VLOOKUP(AC157,Anslutningspunkt!A:B,2,0)+RANDBETWEEN(-10000,10000)</f>
        <v>6136088.672</v>
      </c>
      <c r="AN157" s="7">
        <f ca="1">VLOOKUP(AC157,Anslutningspunkt!A:C,3,0)+RANDBETWEEN(-10000,10000)</f>
        <v>413057.438</v>
      </c>
      <c r="AP157" s="7" t="str">
        <f ca="1" t="shared" si="81"/>
        <v>Flytt</v>
      </c>
      <c r="AQ157" s="7" t="str">
        <f ca="1" t="shared" si="82"/>
        <v>Produktion</v>
      </c>
      <c r="AX157" s="31">
        <f ca="1" t="shared" si="83"/>
        <v>44825.313137066</v>
      </c>
      <c r="AZ157" s="31" t="str">
        <f ca="1">IF(SUM(IF({"4.Projekteringsavtal","5.Anslutningsavtal","6.Nätavtal"}=Q157,1,0))&gt;0,EDATE(AX157,RANDBETWEEN(0,6)),"")</f>
        <v/>
      </c>
      <c r="BB157" s="21" t="str">
        <f ca="1">IF(SUM(IF({"5.Anslutningsavtal","6.Nätavtal"}=Q157,1,0))&gt;0,EDATE(AZ157,RANDBETWEEN(0,3)),"")</f>
        <v/>
      </c>
      <c r="BD157" s="21" t="str">
        <f ca="1" t="shared" si="84"/>
        <v/>
      </c>
    </row>
    <row r="158" s="7" customFormat="1" ht="14.25" customHeight="1" spans="1:56">
      <c r="A158" s="33" t="s">
        <v>65</v>
      </c>
      <c r="B158" s="31">
        <f ca="1" t="shared" si="57"/>
        <v>43560</v>
      </c>
      <c r="C158" s="32">
        <f ca="1" t="shared" si="58"/>
        <v>45186</v>
      </c>
      <c r="D158" s="30" t="str">
        <f t="shared" si="59"/>
        <v>Project 4158</v>
      </c>
      <c r="E158" s="30" t="str">
        <f t="shared" si="60"/>
        <v>Company AB 5158</v>
      </c>
      <c r="F158" s="30" t="str">
        <f ca="1" t="shared" si="61"/>
        <v>Nynäshamn</v>
      </c>
      <c r="G158" s="37">
        <f ca="1" t="shared" si="62"/>
        <v>37</v>
      </c>
      <c r="H158" s="38" t="str">
        <f ca="1" t="shared" si="63"/>
        <v/>
      </c>
      <c r="I158" s="30" t="str">
        <f ca="1" t="shared" si="64"/>
        <v>Nyanslutning</v>
      </c>
      <c r="J158" s="30" t="str">
        <f ca="1" t="shared" si="65"/>
        <v>Konsumtion</v>
      </c>
      <c r="K158" s="41">
        <f ca="1" t="shared" si="66"/>
        <v>380</v>
      </c>
      <c r="L158" s="41">
        <f ca="1" t="shared" si="67"/>
        <v>179</v>
      </c>
      <c r="M158" s="14"/>
      <c r="N158" s="30" t="str">
        <f ca="1" t="shared" si="68"/>
        <v>Lars Johnson 158</v>
      </c>
      <c r="O158" s="30" t="str">
        <f ca="1" t="shared" si="69"/>
        <v>Anders Erikson 158</v>
      </c>
      <c r="P158" s="30" t="str">
        <f ca="1" t="shared" si="70"/>
        <v>Sarah Anderson 158</v>
      </c>
      <c r="Q158" s="30" t="str">
        <f ca="1" t="shared" si="71"/>
        <v>4.Projekteringsavtal</v>
      </c>
      <c r="R158" s="45" t="str">
        <f ca="1" t="shared" si="72"/>
        <v>nej</v>
      </c>
      <c r="S158" s="45" t="str">
        <f ca="1" t="shared" si="73"/>
        <v/>
      </c>
      <c r="T158" s="45" t="str">
        <f ca="1" t="shared" si="74"/>
        <v/>
      </c>
      <c r="U158" s="16"/>
      <c r="V158" s="33"/>
      <c r="W158" s="49" t="str">
        <f ca="1" t="shared" si="75"/>
        <v>Reservationsavtal ska tecknas</v>
      </c>
      <c r="X158" s="50" t="str">
        <f ca="1" t="shared" si="76"/>
        <v>Ja</v>
      </c>
      <c r="Y158" s="63">
        <f ca="1" t="shared" si="77"/>
        <v>45530</v>
      </c>
      <c r="Z158" s="63">
        <f ca="1" t="shared" si="78"/>
        <v>45386</v>
      </c>
      <c r="AA158" s="67"/>
      <c r="AB158" s="64" t="str">
        <f ca="1" t="shared" si="80"/>
        <v/>
      </c>
      <c r="AC158" s="73">
        <f ca="1">INDEX(Anslutningspunkt!$A$2:$A$108,RANDBETWEEN(2,108),1)</f>
        <v>30</v>
      </c>
      <c r="AD158" s="30"/>
      <c r="AE158" s="30" t="str">
        <f ca="1" t="shared" si="79"/>
        <v>Stamnät</v>
      </c>
      <c r="AF158" s="79"/>
      <c r="AG158" s="122"/>
      <c r="AH158" s="123"/>
      <c r="AI158" s="123"/>
      <c r="AM158" s="7">
        <f ca="1">VLOOKUP(AC158,Anslutningspunkt!A:B,2,0)+RANDBETWEEN(-10000,10000)</f>
        <v>6036555.672</v>
      </c>
      <c r="AN158" s="7">
        <f ca="1">VLOOKUP(AC158,Anslutningspunkt!A:C,3,0)+RANDBETWEEN(-10000,10000)</f>
        <v>430585.438</v>
      </c>
      <c r="AP158" s="7" t="str">
        <f ca="1" t="shared" si="81"/>
        <v>Nyanslutning</v>
      </c>
      <c r="AQ158" s="7" t="str">
        <f ca="1" t="shared" si="82"/>
        <v>Konsumtion</v>
      </c>
      <c r="AX158" s="31">
        <f ca="1" t="shared" si="83"/>
        <v>45059.6980354251</v>
      </c>
      <c r="AZ158" s="31">
        <f ca="1">IF(SUM(IF({"4.Projekteringsavtal","5.Anslutningsavtal","6.Nätavtal"}=Q158,1,0))&gt;0,EDATE(AX158,RANDBETWEEN(0,6)),"")</f>
        <v>45151</v>
      </c>
      <c r="BB158" s="21" t="str">
        <f ca="1">IF(SUM(IF({"5.Anslutningsavtal","6.Nätavtal"}=Q158,1,0))&gt;0,EDATE(AZ158,RANDBETWEEN(0,3)),"")</f>
        <v/>
      </c>
      <c r="BD158" s="21" t="str">
        <f ca="1" t="shared" si="84"/>
        <v/>
      </c>
    </row>
    <row r="159" s="7" customFormat="1" ht="12.75" customHeight="1" spans="1:56">
      <c r="A159" s="33" t="s">
        <v>68</v>
      </c>
      <c r="B159" s="31">
        <f ca="1" t="shared" si="57"/>
        <v>43326</v>
      </c>
      <c r="C159" s="32">
        <f ca="1" t="shared" si="58"/>
        <v>44725</v>
      </c>
      <c r="D159" s="30" t="str">
        <f t="shared" si="59"/>
        <v>Project 4159</v>
      </c>
      <c r="E159" s="30" t="str">
        <f t="shared" si="60"/>
        <v>Company AB 5159</v>
      </c>
      <c r="F159" s="30" t="str">
        <f ca="1" t="shared" si="61"/>
        <v>Sala</v>
      </c>
      <c r="G159" s="37">
        <f ca="1" t="shared" si="62"/>
        <v>31</v>
      </c>
      <c r="H159" s="38" t="str">
        <f ca="1" t="shared" si="63"/>
        <v>Ja</v>
      </c>
      <c r="I159" s="30" t="str">
        <f ca="1" t="shared" si="64"/>
        <v>Nyanslutning</v>
      </c>
      <c r="J159" s="30" t="str">
        <f ca="1" t="shared" si="65"/>
        <v>Konsumtion</v>
      </c>
      <c r="K159" s="41">
        <f ca="1" t="shared" si="66"/>
        <v>440</v>
      </c>
      <c r="L159" s="41">
        <f ca="1" t="shared" si="67"/>
        <v>150</v>
      </c>
      <c r="M159" s="14"/>
      <c r="N159" s="30" t="str">
        <f ca="1" t="shared" si="68"/>
        <v>Lars Johnson 159</v>
      </c>
      <c r="O159" s="30" t="str">
        <f ca="1" t="shared" si="69"/>
        <v>Erik Johanson 159</v>
      </c>
      <c r="P159" s="30" t="str">
        <f ca="1" t="shared" si="70"/>
        <v>Erik Johanson 159</v>
      </c>
      <c r="Q159" s="30" t="str">
        <f ca="1" t="shared" si="71"/>
        <v>5.Anslutningsavtal</v>
      </c>
      <c r="R159" s="45" t="str">
        <f ca="1" t="shared" si="72"/>
        <v>n</v>
      </c>
      <c r="S159" s="45" t="str">
        <f ca="1" t="shared" si="73"/>
        <v/>
      </c>
      <c r="T159" s="45" t="str">
        <f ca="1" t="shared" si="74"/>
        <v/>
      </c>
      <c r="U159" s="16"/>
      <c r="V159" s="33"/>
      <c r="W159" s="49" t="str">
        <f ca="1" t="shared" si="75"/>
        <v/>
      </c>
      <c r="X159" s="50" t="str">
        <f ca="1" t="shared" si="76"/>
        <v>Ja</v>
      </c>
      <c r="Y159" s="63">
        <f ca="1" t="shared" si="77"/>
        <v>45552</v>
      </c>
      <c r="Z159" s="63">
        <f ca="1" t="shared" si="78"/>
        <v>45551</v>
      </c>
      <c r="AA159" s="67"/>
      <c r="AB159" s="64" t="str">
        <f ca="1" t="shared" si="80"/>
        <v/>
      </c>
      <c r="AC159" s="73">
        <f ca="1">INDEX(Anslutningspunkt!$A$2:$A$108,RANDBETWEEN(2,108),1)</f>
        <v>24</v>
      </c>
      <c r="AD159" s="30"/>
      <c r="AE159" s="30" t="str">
        <f ca="1" t="shared" si="79"/>
        <v>Regionnät</v>
      </c>
      <c r="AF159" s="79"/>
      <c r="AG159" s="122"/>
      <c r="AH159" s="123"/>
      <c r="AI159" s="123"/>
      <c r="AM159" s="7">
        <f ca="1">VLOOKUP(AC159,Anslutningspunkt!A:B,2,0)+RANDBETWEEN(-10000,10000)</f>
        <v>6027112.672</v>
      </c>
      <c r="AN159" s="7">
        <f ca="1">VLOOKUP(AC159,Anslutningspunkt!A:C,3,0)+RANDBETWEEN(-10000,10000)</f>
        <v>330750.438</v>
      </c>
      <c r="AP159" s="7" t="str">
        <f ca="1" t="shared" si="81"/>
        <v>Nyanslutning</v>
      </c>
      <c r="AQ159" s="7" t="str">
        <f ca="1" t="shared" si="82"/>
        <v>Konsumtion</v>
      </c>
      <c r="AX159" s="31">
        <f ca="1" t="shared" si="83"/>
        <v>43737.2777249325</v>
      </c>
      <c r="AZ159" s="31">
        <f ca="1">IF(SUM(IF({"4.Projekteringsavtal","5.Anslutningsavtal","6.Nätavtal"}=Q159,1,0))&gt;0,EDATE(AX159,RANDBETWEEN(0,6)),"")</f>
        <v>43859</v>
      </c>
      <c r="BB159" s="21">
        <f ca="1">IF(SUM(IF({"5.Anslutningsavtal","6.Nätavtal"}=Q159,1,0))&gt;0,EDATE(AZ159,RANDBETWEEN(0,3)),"")</f>
        <v>43859</v>
      </c>
      <c r="BD159" s="21" t="str">
        <f ca="1" t="shared" si="84"/>
        <v/>
      </c>
    </row>
    <row r="160" s="7" customFormat="1" ht="12.75" customHeight="1" spans="1:56">
      <c r="A160" s="33" t="s">
        <v>65</v>
      </c>
      <c r="B160" s="31">
        <f ca="1" t="shared" si="57"/>
        <v>44426</v>
      </c>
      <c r="C160" s="32">
        <f ca="1" t="shared" si="58"/>
        <v>44634</v>
      </c>
      <c r="D160" s="30" t="str">
        <f t="shared" si="59"/>
        <v>Project 4160</v>
      </c>
      <c r="E160" s="30" t="str">
        <f t="shared" si="60"/>
        <v>Company AB 5160</v>
      </c>
      <c r="F160" s="30" t="str">
        <f ca="1" t="shared" si="61"/>
        <v>Litslunda</v>
      </c>
      <c r="G160" s="37">
        <f ca="1" t="shared" si="62"/>
        <v>36</v>
      </c>
      <c r="H160" s="38" t="str">
        <f ca="1" t="shared" si="63"/>
        <v>Nej</v>
      </c>
      <c r="I160" s="30" t="str">
        <f ca="1" t="shared" si="64"/>
        <v>Flytt</v>
      </c>
      <c r="J160" s="30" t="str">
        <f ca="1" t="shared" si="65"/>
        <v>Produktion</v>
      </c>
      <c r="K160" s="41">
        <f ca="1" t="shared" si="66"/>
        <v>410</v>
      </c>
      <c r="L160" s="41">
        <f ca="1" t="shared" si="67"/>
        <v>397</v>
      </c>
      <c r="M160" s="14"/>
      <c r="N160" s="30" t="str">
        <f ca="1" t="shared" si="68"/>
        <v>Anders Erikson 160</v>
      </c>
      <c r="O160" s="30" t="str">
        <f ca="1" t="shared" si="69"/>
        <v>Sarah Anderson 160</v>
      </c>
      <c r="P160" s="30" t="str">
        <f ca="1" t="shared" si="70"/>
        <v>Anders Erikson 160</v>
      </c>
      <c r="Q160" s="30" t="str">
        <f ca="1" t="shared" si="71"/>
        <v>1.Anslutningsmöjlighet</v>
      </c>
      <c r="R160" s="45" t="str">
        <f ca="1" t="shared" si="72"/>
        <v/>
      </c>
      <c r="S160" s="45" t="str">
        <f ca="1" t="shared" si="73"/>
        <v>x</v>
      </c>
      <c r="T160" s="45" t="str">
        <f ca="1" t="shared" si="74"/>
        <v>x</v>
      </c>
      <c r="U160" s="16"/>
      <c r="V160" s="33"/>
      <c r="W160" s="49" t="str">
        <f ca="1" t="shared" si="75"/>
        <v>Länk</v>
      </c>
      <c r="X160" s="50" t="str">
        <f ca="1" t="shared" si="76"/>
        <v>Ja</v>
      </c>
      <c r="Y160" s="63">
        <f ca="1" t="shared" si="77"/>
        <v>45559</v>
      </c>
      <c r="Z160" s="63">
        <f ca="1" t="shared" si="78"/>
        <v>45555</v>
      </c>
      <c r="AA160" s="67"/>
      <c r="AB160" s="64" t="str">
        <f ca="1" t="shared" si="80"/>
        <v/>
      </c>
      <c r="AC160" s="73">
        <f ca="1">INDEX(Anslutningspunkt!$A$2:$A$108,RANDBETWEEN(2,108),1)</f>
        <v>57</v>
      </c>
      <c r="AD160" s="30"/>
      <c r="AE160" s="30" t="str">
        <f ca="1" t="shared" si="79"/>
        <v/>
      </c>
      <c r="AF160" s="79"/>
      <c r="AG160" s="122"/>
      <c r="AH160" s="123"/>
      <c r="AI160" s="127"/>
      <c r="AM160" s="7">
        <f ca="1">VLOOKUP(AC160,Anslutningspunkt!A:B,2,0)+RANDBETWEEN(-10000,10000)</f>
        <v>6005836.672</v>
      </c>
      <c r="AN160" s="7">
        <f ca="1">VLOOKUP(AC160,Anslutningspunkt!A:C,3,0)+RANDBETWEEN(-10000,10000)</f>
        <v>263517.438</v>
      </c>
      <c r="AP160" s="7" t="str">
        <f ca="1" t="shared" si="81"/>
        <v>Flytt</v>
      </c>
      <c r="AQ160" s="7" t="str">
        <f ca="1" t="shared" si="82"/>
        <v>Produktion</v>
      </c>
      <c r="AX160" s="31" t="str">
        <f ca="1" t="shared" si="83"/>
        <v/>
      </c>
      <c r="AZ160" s="31" t="str">
        <f ca="1">IF(SUM(IF({"4.Projekteringsavtal","5.Anslutningsavtal","6.Nätavtal"}=Q160,1,0))&gt;0,EDATE(AX160,RANDBETWEEN(0,6)),"")</f>
        <v/>
      </c>
      <c r="BB160" s="21" t="str">
        <f ca="1">IF(SUM(IF({"5.Anslutningsavtal","6.Nätavtal"}=Q160,1,0))&gt;0,EDATE(AZ160,RANDBETWEEN(0,3)),"")</f>
        <v/>
      </c>
      <c r="BD160" s="21" t="str">
        <f ca="1" t="shared" si="84"/>
        <v/>
      </c>
    </row>
    <row r="161" s="7" customFormat="1" ht="12.75" customHeight="1" spans="1:56">
      <c r="A161" s="33" t="s">
        <v>65</v>
      </c>
      <c r="B161" s="31">
        <f ca="1" t="shared" si="57"/>
        <v>44041</v>
      </c>
      <c r="C161" s="32">
        <f ca="1" t="shared" si="58"/>
        <v>45019</v>
      </c>
      <c r="D161" s="30" t="str">
        <f t="shared" si="59"/>
        <v>Project 4161</v>
      </c>
      <c r="E161" s="30" t="str">
        <f t="shared" si="60"/>
        <v>Company AB 5161</v>
      </c>
      <c r="F161" s="30" t="str">
        <f ca="1" t="shared" si="61"/>
        <v>Katrineholm</v>
      </c>
      <c r="G161" s="37">
        <f ca="1" t="shared" si="62"/>
        <v>32</v>
      </c>
      <c r="H161" s="38" t="str">
        <f ca="1" t="shared" si="63"/>
        <v>Nej</v>
      </c>
      <c r="I161" s="30" t="str">
        <f ca="1" t="shared" si="64"/>
        <v>Nyanslutning</v>
      </c>
      <c r="J161" s="30" t="str">
        <f ca="1" t="shared" si="65"/>
        <v>Konsumtion</v>
      </c>
      <c r="K161" s="41">
        <f ca="1" t="shared" si="66"/>
        <v>410</v>
      </c>
      <c r="L161" s="41">
        <f ca="1" t="shared" si="67"/>
        <v>3</v>
      </c>
      <c r="M161" s="14"/>
      <c r="N161" s="30" t="str">
        <f ca="1" t="shared" si="68"/>
        <v>Anders Erikson 161</v>
      </c>
      <c r="O161" s="30" t="str">
        <f ca="1" t="shared" si="69"/>
        <v>Sarah Anderson 161</v>
      </c>
      <c r="P161" s="30" t="str">
        <f ca="1" t="shared" si="70"/>
        <v>Erik Johanson 161</v>
      </c>
      <c r="Q161" s="30" t="str">
        <f ca="1" t="shared" si="71"/>
        <v>5.Anslutningsavtal</v>
      </c>
      <c r="R161" s="45" t="str">
        <f ca="1" t="shared" si="72"/>
        <v/>
      </c>
      <c r="S161" s="45" t="str">
        <f ca="1" t="shared" si="73"/>
        <v/>
      </c>
      <c r="T161" s="45" t="str">
        <f ca="1" t="shared" si="74"/>
        <v>x</v>
      </c>
      <c r="U161" s="16"/>
      <c r="V161" s="33"/>
      <c r="W161" s="49" t="str">
        <f ca="1" t="shared" si="75"/>
        <v>Ansluts till LN 20 kV</v>
      </c>
      <c r="X161" s="50" t="str">
        <f ca="1" t="shared" si="76"/>
        <v>Ja</v>
      </c>
      <c r="Y161" s="63">
        <f ca="1" t="shared" si="77"/>
        <v>45571</v>
      </c>
      <c r="Z161" s="63">
        <f ca="1" t="shared" si="78"/>
        <v>45540</v>
      </c>
      <c r="AA161" s="67"/>
      <c r="AB161" s="64" t="str">
        <f ca="1" t="shared" si="80"/>
        <v/>
      </c>
      <c r="AC161" s="73">
        <f ca="1">INDEX(Anslutningspunkt!$A$2:$A$108,RANDBETWEEN(2,108),1)</f>
        <v>1</v>
      </c>
      <c r="AD161" s="30"/>
      <c r="AE161" s="30" t="str">
        <f ca="1" t="shared" si="79"/>
        <v>Stamnät Regionnät</v>
      </c>
      <c r="AF161" s="79"/>
      <c r="AG161" s="122"/>
      <c r="AH161" s="123"/>
      <c r="AI161" s="123"/>
      <c r="AM161" s="7">
        <f ca="1">VLOOKUP(AC161,Anslutningspunkt!A:B,2,0)+RANDBETWEEN(-10000,10000)</f>
        <v>6025907.672</v>
      </c>
      <c r="AN161" s="7">
        <f ca="1">VLOOKUP(AC161,Anslutningspunkt!A:C,3,0)+RANDBETWEEN(-10000,10000)</f>
        <v>278513.438</v>
      </c>
      <c r="AP161" s="7" t="str">
        <f ca="1" t="shared" si="81"/>
        <v>Nyanslutning</v>
      </c>
      <c r="AQ161" s="7" t="str">
        <f ca="1" t="shared" si="82"/>
        <v>Konsumtion</v>
      </c>
      <c r="AX161" s="31">
        <f ca="1" t="shared" si="83"/>
        <v>44689.2044305058</v>
      </c>
      <c r="AZ161" s="31">
        <f ca="1">IF(SUM(IF({"4.Projekteringsavtal","5.Anslutningsavtal","6.Nätavtal"}=Q161,1,0))&gt;0,EDATE(AX161,RANDBETWEEN(0,6)),"")</f>
        <v>44750</v>
      </c>
      <c r="BB161" s="21">
        <f ca="1">IF(SUM(IF({"5.Anslutningsavtal","6.Nätavtal"}=Q161,1,0))&gt;0,EDATE(AZ161,RANDBETWEEN(0,3)),"")</f>
        <v>44781</v>
      </c>
      <c r="BD161" s="21" t="str">
        <f ca="1" t="shared" si="84"/>
        <v/>
      </c>
    </row>
    <row r="162" s="7" customFormat="1" ht="12.75" customHeight="1" spans="1:56">
      <c r="A162" s="33" t="s">
        <v>65</v>
      </c>
      <c r="B162" s="31">
        <f ca="1" t="shared" si="57"/>
        <v>44624</v>
      </c>
      <c r="C162" s="32">
        <f ca="1" t="shared" si="58"/>
        <v>45212</v>
      </c>
      <c r="D162" s="30" t="str">
        <f t="shared" si="59"/>
        <v>Project 4162</v>
      </c>
      <c r="E162" s="30" t="str">
        <f t="shared" si="60"/>
        <v>Company AB 5162</v>
      </c>
      <c r="F162" s="30" t="str">
        <f ca="1" t="shared" si="61"/>
        <v>Täby</v>
      </c>
      <c r="G162" s="37">
        <f ca="1" t="shared" si="62"/>
        <v>37</v>
      </c>
      <c r="H162" s="38" t="str">
        <f ca="1" t="shared" si="63"/>
        <v>Nej</v>
      </c>
      <c r="I162" s="30" t="str">
        <f ca="1" t="shared" si="64"/>
        <v>Nyanslutning</v>
      </c>
      <c r="J162" s="30" t="str">
        <f ca="1" t="shared" si="65"/>
        <v>Konsumtion</v>
      </c>
      <c r="K162" s="41">
        <f ca="1" t="shared" si="66"/>
        <v>460</v>
      </c>
      <c r="L162" s="41">
        <f ca="1" t="shared" si="67"/>
        <v>34</v>
      </c>
      <c r="M162" s="14"/>
      <c r="N162" s="30" t="str">
        <f ca="1" t="shared" si="68"/>
        <v>Erik Johanson 162</v>
      </c>
      <c r="O162" s="30" t="str">
        <f ca="1" t="shared" si="69"/>
        <v>Erik Johanson 162</v>
      </c>
      <c r="P162" s="30" t="str">
        <f ca="1" t="shared" si="70"/>
        <v>Erik Johanson 162</v>
      </c>
      <c r="Q162" s="30" t="str">
        <f ca="1" t="shared" si="71"/>
        <v>6.Nätavtal</v>
      </c>
      <c r="R162" s="45" t="str">
        <f ca="1" t="shared" si="72"/>
        <v>Ja</v>
      </c>
      <c r="S162" s="45" t="str">
        <f ca="1" t="shared" si="73"/>
        <v>x</v>
      </c>
      <c r="T162" s="45" t="str">
        <f ca="1" t="shared" si="74"/>
        <v>x</v>
      </c>
      <c r="U162" s="16"/>
      <c r="V162" s="33"/>
      <c r="W162" s="49" t="str">
        <f ca="1" t="shared" si="75"/>
        <v>Reservationsavtal ska tecknas</v>
      </c>
      <c r="X162" s="50" t="str">
        <f ca="1" t="shared" si="76"/>
        <v/>
      </c>
      <c r="Y162" s="63" t="str">
        <f ca="1" t="shared" si="77"/>
        <v/>
      </c>
      <c r="Z162" s="63" t="str">
        <f ca="1" t="shared" si="78"/>
        <v/>
      </c>
      <c r="AA162" s="67"/>
      <c r="AB162" s="64" t="str">
        <f ca="1" t="shared" si="80"/>
        <v/>
      </c>
      <c r="AC162" s="73">
        <f ca="1">INDEX(Anslutningspunkt!$A$2:$A$108,RANDBETWEEN(2,108),1)</f>
        <v>31</v>
      </c>
      <c r="AD162" s="30"/>
      <c r="AE162" s="30" t="str">
        <f ca="1" t="shared" si="79"/>
        <v>Stamnät</v>
      </c>
      <c r="AF162" s="79"/>
      <c r="AG162" s="122"/>
      <c r="AH162" s="124"/>
      <c r="AI162" s="123"/>
      <c r="AM162" s="7">
        <f ca="1">VLOOKUP(AC162,Anslutningspunkt!A:B,2,0)+RANDBETWEEN(-10000,10000)</f>
        <v>6032352.672</v>
      </c>
      <c r="AN162" s="7">
        <f ca="1">VLOOKUP(AC162,Anslutningspunkt!A:C,3,0)+RANDBETWEEN(-10000,10000)</f>
        <v>264016.438</v>
      </c>
      <c r="AP162" s="7" t="str">
        <f ca="1" t="shared" si="81"/>
        <v>Nyanslutning</v>
      </c>
      <c r="AQ162" s="7" t="str">
        <f ca="1" t="shared" si="82"/>
        <v>Konsumtion</v>
      </c>
      <c r="AX162" s="31">
        <f ca="1" t="shared" si="83"/>
        <v>44990.6747118406</v>
      </c>
      <c r="AZ162" s="31">
        <f ca="1">IF(SUM(IF({"4.Projekteringsavtal","5.Anslutningsavtal","6.Nätavtal"}=Q162,1,0))&gt;0,EDATE(AX162,RANDBETWEEN(0,6)),"")</f>
        <v>45143</v>
      </c>
      <c r="BB162" s="21">
        <f ca="1">IF(SUM(IF({"5.Anslutningsavtal","6.Nätavtal"}=Q162,1,0))&gt;0,EDATE(AZ162,RANDBETWEEN(0,3)),"")</f>
        <v>45174</v>
      </c>
      <c r="BD162" s="21">
        <f ca="1" t="shared" si="84"/>
        <v>45204</v>
      </c>
    </row>
    <row r="163" s="7" customFormat="1" ht="12.75" customHeight="1" spans="1:56">
      <c r="A163" s="33" t="s">
        <v>65</v>
      </c>
      <c r="B163" s="31">
        <f ca="1" t="shared" si="57"/>
        <v>44337</v>
      </c>
      <c r="C163" s="32">
        <f ca="1" t="shared" si="58"/>
        <v>44911</v>
      </c>
      <c r="D163" s="30" t="str">
        <f t="shared" si="59"/>
        <v>Project 4163</v>
      </c>
      <c r="E163" s="30" t="str">
        <f t="shared" si="60"/>
        <v>Company AB 5163</v>
      </c>
      <c r="F163" s="30" t="str">
        <f ca="1" t="shared" si="61"/>
        <v>Solna</v>
      </c>
      <c r="G163" s="37">
        <f ca="1" t="shared" si="62"/>
        <v>30</v>
      </c>
      <c r="H163" s="38" t="str">
        <f ca="1" t="shared" si="63"/>
        <v>Ja</v>
      </c>
      <c r="I163" s="30" t="str">
        <f ca="1" t="shared" si="64"/>
        <v>Nyanslutning</v>
      </c>
      <c r="J163" s="30" t="str">
        <f ca="1" t="shared" si="65"/>
        <v>Produktion</v>
      </c>
      <c r="K163" s="41">
        <f ca="1" t="shared" si="66"/>
        <v>40</v>
      </c>
      <c r="L163" s="41">
        <f ca="1" t="shared" si="67"/>
        <v>15</v>
      </c>
      <c r="M163" s="14"/>
      <c r="N163" s="30" t="str">
        <f ca="1" t="shared" si="68"/>
        <v>Anders Erikson 163</v>
      </c>
      <c r="O163" s="30" t="str">
        <f ca="1" t="shared" si="69"/>
        <v>Anders Erikson 163</v>
      </c>
      <c r="P163" s="30" t="str">
        <f ca="1" t="shared" si="70"/>
        <v>Anders Erikson 163</v>
      </c>
      <c r="Q163" s="30" t="str">
        <f ca="1" t="shared" si="71"/>
        <v>6.Nätavtal</v>
      </c>
      <c r="R163" s="45" t="str">
        <f ca="1" t="shared" si="72"/>
        <v>Ja</v>
      </c>
      <c r="S163" s="45" t="str">
        <f ca="1" t="shared" si="73"/>
        <v>x</v>
      </c>
      <c r="T163" s="45" t="str">
        <f ca="1" t="shared" si="74"/>
        <v/>
      </c>
      <c r="U163" s="16"/>
      <c r="V163" s="33"/>
      <c r="W163" s="49" t="str">
        <f ca="1" t="shared" si="75"/>
        <v/>
      </c>
      <c r="X163" s="50" t="str">
        <f ca="1" t="shared" si="76"/>
        <v>Nej</v>
      </c>
      <c r="Y163" s="63" t="str">
        <f ca="1" t="shared" si="77"/>
        <v/>
      </c>
      <c r="Z163" s="63" t="str">
        <f ca="1" t="shared" si="78"/>
        <v/>
      </c>
      <c r="AA163" s="67"/>
      <c r="AB163" s="64" t="str">
        <f ca="1" t="shared" si="80"/>
        <v/>
      </c>
      <c r="AC163" s="73">
        <f ca="1">INDEX(Anslutningspunkt!$A$2:$A$108,RANDBETWEEN(2,108),1)</f>
        <v>75</v>
      </c>
      <c r="AD163" s="30"/>
      <c r="AE163" s="30" t="str">
        <f ca="1" t="shared" si="79"/>
        <v>Regionnät</v>
      </c>
      <c r="AF163" s="79"/>
      <c r="AG163" s="122"/>
      <c r="AH163" s="123"/>
      <c r="AI163" s="123"/>
      <c r="AM163" s="7">
        <f ca="1">VLOOKUP(AC163,Anslutningspunkt!A:B,2,0)+RANDBETWEEN(-10000,10000)</f>
        <v>6163583.672</v>
      </c>
      <c r="AN163" s="7">
        <f ca="1">VLOOKUP(AC163,Anslutningspunkt!A:C,3,0)+RANDBETWEEN(-10000,10000)</f>
        <v>412656.438</v>
      </c>
      <c r="AP163" s="7" t="str">
        <f ca="1" t="shared" si="81"/>
        <v>Nyanslutning</v>
      </c>
      <c r="AQ163" s="7" t="str">
        <f ca="1" t="shared" si="82"/>
        <v>Produktion</v>
      </c>
      <c r="AX163" s="31">
        <f ca="1" t="shared" si="83"/>
        <v>44941.4397485049</v>
      </c>
      <c r="AZ163" s="31">
        <f ca="1">IF(SUM(IF({"4.Projekteringsavtal","5.Anslutningsavtal","6.Nätavtal"}=Q163,1,0))&gt;0,EDATE(AX163,RANDBETWEEN(0,6)),"")</f>
        <v>44941</v>
      </c>
      <c r="BB163" s="21">
        <f ca="1">IF(SUM(IF({"5.Anslutningsavtal","6.Nätavtal"}=Q163,1,0))&gt;0,EDATE(AZ163,RANDBETWEEN(0,3)),"")</f>
        <v>44972</v>
      </c>
      <c r="BD163" s="21">
        <f ca="1" t="shared" si="84"/>
        <v>45031</v>
      </c>
    </row>
    <row r="164" s="7" customFormat="1" ht="12.75" customHeight="1" spans="1:56">
      <c r="A164" s="33" t="s">
        <v>65</v>
      </c>
      <c r="B164" s="31">
        <f ca="1" t="shared" si="57"/>
        <v>44175</v>
      </c>
      <c r="C164" s="32">
        <f ca="1" t="shared" si="58"/>
        <v>44683</v>
      </c>
      <c r="D164" s="30" t="str">
        <f t="shared" si="59"/>
        <v>Project 4164</v>
      </c>
      <c r="E164" s="30" t="str">
        <f t="shared" si="60"/>
        <v>Company AB 5164</v>
      </c>
      <c r="F164" s="30" t="str">
        <f ca="1" t="shared" si="61"/>
        <v>Sigtuna</v>
      </c>
      <c r="G164" s="37">
        <f ca="1" t="shared" si="62"/>
        <v>30</v>
      </c>
      <c r="H164" s="38" t="str">
        <f ca="1" t="shared" si="63"/>
        <v/>
      </c>
      <c r="I164" s="30" t="str">
        <f ca="1" t="shared" si="64"/>
        <v>Flytt</v>
      </c>
      <c r="J164" s="30" t="str">
        <f ca="1" t="shared" si="65"/>
        <v>Konsumtion</v>
      </c>
      <c r="K164" s="41">
        <f ca="1" t="shared" si="66"/>
        <v>290</v>
      </c>
      <c r="L164" s="41">
        <f ca="1" t="shared" si="67"/>
        <v>121</v>
      </c>
      <c r="M164" s="14"/>
      <c r="N164" s="30" t="str">
        <f ca="1" t="shared" si="68"/>
        <v>Anders Erikson 164</v>
      </c>
      <c r="O164" s="30" t="str">
        <f ca="1" t="shared" si="69"/>
        <v>Erik Johanson 164</v>
      </c>
      <c r="P164" s="30" t="str">
        <f ca="1" t="shared" si="70"/>
        <v>Lars Johnson 164</v>
      </c>
      <c r="Q164" s="30" t="str">
        <f ca="1" t="shared" si="71"/>
        <v>6.Nätavtal</v>
      </c>
      <c r="R164" s="45" t="str">
        <f ca="1" t="shared" si="72"/>
        <v/>
      </c>
      <c r="S164" s="45" t="str">
        <f ca="1" t="shared" si="73"/>
        <v>x</v>
      </c>
      <c r="T164" s="45" t="str">
        <f ca="1" t="shared" si="74"/>
        <v/>
      </c>
      <c r="U164" s="16"/>
      <c r="V164" s="33"/>
      <c r="W164" s="49" t="str">
        <f ca="1" t="shared" si="75"/>
        <v/>
      </c>
      <c r="X164" s="50" t="str">
        <f ca="1" t="shared" si="76"/>
        <v/>
      </c>
      <c r="Y164" s="63" t="str">
        <f ca="1" t="shared" si="77"/>
        <v/>
      </c>
      <c r="Z164" s="63" t="str">
        <f ca="1" t="shared" si="78"/>
        <v/>
      </c>
      <c r="AA164" s="67"/>
      <c r="AB164" s="64" t="str">
        <f ca="1" t="shared" si="80"/>
        <v/>
      </c>
      <c r="AC164" s="73">
        <f ca="1">INDEX(Anslutningspunkt!$A$2:$A$108,RANDBETWEEN(2,108),1)</f>
        <v>29</v>
      </c>
      <c r="AD164" s="30"/>
      <c r="AE164" s="30" t="str">
        <f ca="1" t="shared" si="79"/>
        <v>Stamnät Regionnät</v>
      </c>
      <c r="AF164" s="79"/>
      <c r="AG164" s="122"/>
      <c r="AH164" s="123"/>
      <c r="AI164" s="127"/>
      <c r="AM164" s="7">
        <f ca="1">VLOOKUP(AC164,Anslutningspunkt!A:B,2,0)+RANDBETWEEN(-10000,10000)</f>
        <v>6079543.672</v>
      </c>
      <c r="AN164" s="7">
        <f ca="1">VLOOKUP(AC164,Anslutningspunkt!A:C,3,0)+RANDBETWEEN(-10000,10000)</f>
        <v>363968.438</v>
      </c>
      <c r="AP164" s="7" t="str">
        <f ca="1" t="shared" si="81"/>
        <v>Flytt</v>
      </c>
      <c r="AQ164" s="7" t="str">
        <f ca="1" t="shared" si="82"/>
        <v>Konsumtion</v>
      </c>
      <c r="AX164" s="31">
        <f ca="1" t="shared" si="83"/>
        <v>44391.8490188305</v>
      </c>
      <c r="AZ164" s="31">
        <f ca="1">IF(SUM(IF({"4.Projekteringsavtal","5.Anslutningsavtal","6.Nätavtal"}=Q164,1,0))&gt;0,EDATE(AX164,RANDBETWEEN(0,6)),"")</f>
        <v>44422</v>
      </c>
      <c r="BB164" s="21">
        <f ca="1">IF(SUM(IF({"5.Anslutningsavtal","6.Nätavtal"}=Q164,1,0))&gt;0,EDATE(AZ164,RANDBETWEEN(0,3)),"")</f>
        <v>44483</v>
      </c>
      <c r="BD164" s="21">
        <f ca="1" t="shared" si="84"/>
        <v>44483</v>
      </c>
    </row>
    <row r="165" s="7" customFormat="1" ht="12.75" customHeight="1" spans="1:56">
      <c r="A165" s="33" t="s">
        <v>65</v>
      </c>
      <c r="B165" s="31">
        <f ca="1" t="shared" si="57"/>
        <v>44621</v>
      </c>
      <c r="C165" s="32">
        <f ca="1" t="shared" si="58"/>
        <v>45048</v>
      </c>
      <c r="D165" s="30" t="str">
        <f t="shared" si="59"/>
        <v>Project 4165</v>
      </c>
      <c r="E165" s="30" t="str">
        <f t="shared" si="60"/>
        <v>Company AB 5165</v>
      </c>
      <c r="F165" s="30" t="str">
        <f ca="1" t="shared" si="61"/>
        <v>Täby</v>
      </c>
      <c r="G165" s="37">
        <f ca="1" t="shared" si="62"/>
        <v>31</v>
      </c>
      <c r="H165" s="38" t="str">
        <f ca="1" t="shared" si="63"/>
        <v>Nej</v>
      </c>
      <c r="I165" s="30" t="str">
        <f ca="1" t="shared" si="64"/>
        <v>Nyanslutning</v>
      </c>
      <c r="J165" s="30" t="str">
        <f ca="1" t="shared" si="65"/>
        <v>Produktion</v>
      </c>
      <c r="K165" s="41">
        <f ca="1" t="shared" si="66"/>
        <v>280</v>
      </c>
      <c r="L165" s="41">
        <f ca="1" t="shared" si="67"/>
        <v>25</v>
      </c>
      <c r="M165" s="14"/>
      <c r="N165" s="30" t="str">
        <f ca="1" t="shared" si="68"/>
        <v>Anders Erikson 165</v>
      </c>
      <c r="O165" s="30" t="str">
        <f ca="1" t="shared" si="69"/>
        <v>Erik Johanson 165</v>
      </c>
      <c r="P165" s="30" t="str">
        <f ca="1" t="shared" si="70"/>
        <v>Sarah Anderson 165</v>
      </c>
      <c r="Q165" s="30" t="str">
        <f ca="1" t="shared" si="71"/>
        <v>2.Reservationsavtal</v>
      </c>
      <c r="R165" s="45" t="str">
        <f ca="1" t="shared" si="72"/>
        <v>nej</v>
      </c>
      <c r="S165" s="45" t="str">
        <f ca="1" t="shared" si="73"/>
        <v/>
      </c>
      <c r="T165" s="45" t="str">
        <f ca="1" t="shared" si="74"/>
        <v/>
      </c>
      <c r="U165" s="16"/>
      <c r="V165" s="33"/>
      <c r="W165" s="49" t="str">
        <f ca="1" t="shared" si="75"/>
        <v/>
      </c>
      <c r="X165" s="50" t="str">
        <f ca="1" t="shared" si="76"/>
        <v>Ja</v>
      </c>
      <c r="Y165" s="63">
        <f ca="1" t="shared" si="77"/>
        <v>45451</v>
      </c>
      <c r="Z165" s="63">
        <f ca="1" t="shared" si="78"/>
        <v>45312</v>
      </c>
      <c r="AA165" s="67"/>
      <c r="AB165" s="64" t="str">
        <f ca="1" t="shared" si="80"/>
        <v/>
      </c>
      <c r="AC165" s="73">
        <f ca="1">INDEX(Anslutningspunkt!$A$2:$A$108,RANDBETWEEN(2,108),1)</f>
        <v>36</v>
      </c>
      <c r="AD165" s="30"/>
      <c r="AE165" s="30" t="str">
        <f ca="1" t="shared" si="79"/>
        <v>Stamnät Regionnät</v>
      </c>
      <c r="AF165" s="79"/>
      <c r="AG165" s="122"/>
      <c r="AH165" s="123"/>
      <c r="AI165" s="127"/>
      <c r="AM165" s="7">
        <f ca="1">VLOOKUP(AC165,Anslutningspunkt!A:B,2,0)+RANDBETWEEN(-10000,10000)</f>
        <v>6082339.672</v>
      </c>
      <c r="AN165" s="7">
        <f ca="1">VLOOKUP(AC165,Anslutningspunkt!A:C,3,0)+RANDBETWEEN(-10000,10000)</f>
        <v>348883.438</v>
      </c>
      <c r="AP165" s="7" t="str">
        <f ca="1" t="shared" si="81"/>
        <v>Nyanslutning</v>
      </c>
      <c r="AQ165" s="7" t="str">
        <f ca="1" t="shared" si="82"/>
        <v>Produktion</v>
      </c>
      <c r="AX165" s="31">
        <f ca="1" t="shared" si="83"/>
        <v>45038.5274178517</v>
      </c>
      <c r="AZ165" s="31" t="str">
        <f ca="1">IF(SUM(IF({"4.Projekteringsavtal","5.Anslutningsavtal","6.Nätavtal"}=Q165,1,0))&gt;0,EDATE(AX165,RANDBETWEEN(0,6)),"")</f>
        <v/>
      </c>
      <c r="BB165" s="21" t="str">
        <f ca="1">IF(SUM(IF({"5.Anslutningsavtal","6.Nätavtal"}=Q165,1,0))&gt;0,EDATE(AZ165,RANDBETWEEN(0,3)),"")</f>
        <v/>
      </c>
      <c r="BD165" s="21" t="str">
        <f ca="1" t="shared" si="84"/>
        <v/>
      </c>
    </row>
    <row r="166" s="7" customFormat="1" ht="12.75" customHeight="1" spans="1:56">
      <c r="A166" s="33" t="s">
        <v>65</v>
      </c>
      <c r="B166" s="31">
        <f ca="1" t="shared" si="57"/>
        <v>43347</v>
      </c>
      <c r="C166" s="32">
        <f ca="1" t="shared" si="58"/>
        <v>44556</v>
      </c>
      <c r="D166" s="30" t="str">
        <f t="shared" si="59"/>
        <v>Project 4166</v>
      </c>
      <c r="E166" s="30" t="str">
        <f t="shared" si="60"/>
        <v>Company AB 5166</v>
      </c>
      <c r="F166" s="30" t="str">
        <f ca="1" t="shared" si="61"/>
        <v>Ludvika</v>
      </c>
      <c r="G166" s="37">
        <f ca="1" t="shared" si="62"/>
        <v>38</v>
      </c>
      <c r="H166" s="38" t="str">
        <f ca="1" t="shared" si="63"/>
        <v/>
      </c>
      <c r="I166" s="30" t="str">
        <f ca="1" t="shared" si="64"/>
        <v>Nyanslutning</v>
      </c>
      <c r="J166" s="30" t="str">
        <f ca="1" t="shared" si="65"/>
        <v>Konsumtion</v>
      </c>
      <c r="K166" s="41">
        <f ca="1" t="shared" si="66"/>
        <v>520</v>
      </c>
      <c r="L166" s="41">
        <f ca="1" t="shared" si="67"/>
        <v>289</v>
      </c>
      <c r="M166" s="14"/>
      <c r="N166" s="30" t="str">
        <f ca="1" t="shared" si="68"/>
        <v>Lars Johnson 166</v>
      </c>
      <c r="O166" s="30" t="str">
        <f ca="1" t="shared" si="69"/>
        <v>Sarah Anderson 166</v>
      </c>
      <c r="P166" s="30" t="str">
        <f ca="1" t="shared" si="70"/>
        <v>Sarah Anderson 166</v>
      </c>
      <c r="Q166" s="30" t="str">
        <f ca="1" t="shared" si="71"/>
        <v>4.Projekteringsavtal</v>
      </c>
      <c r="R166" s="45" t="str">
        <f ca="1" t="shared" si="72"/>
        <v>?</v>
      </c>
      <c r="S166" s="45" t="str">
        <f ca="1" t="shared" si="73"/>
        <v/>
      </c>
      <c r="T166" s="45" t="str">
        <f ca="1" t="shared" si="74"/>
        <v/>
      </c>
      <c r="U166" s="16"/>
      <c r="V166" s="33"/>
      <c r="W166" s="49" t="str">
        <f ca="1" t="shared" si="75"/>
        <v>Reservationsavtal ska tecknas</v>
      </c>
      <c r="X166" s="50" t="str">
        <f ca="1" t="shared" si="76"/>
        <v>Ja</v>
      </c>
      <c r="Y166" s="63">
        <f ca="1" t="shared" si="77"/>
        <v>45537</v>
      </c>
      <c r="Z166" s="63">
        <f ca="1" t="shared" si="78"/>
        <v>44823</v>
      </c>
      <c r="AA166" s="67"/>
      <c r="AB166" s="64" t="str">
        <f ca="1" t="shared" si="80"/>
        <v/>
      </c>
      <c r="AC166" s="73">
        <f ca="1">INDEX(Anslutningspunkt!$A$2:$A$108,RANDBETWEEN(2,108),1)</f>
        <v>85</v>
      </c>
      <c r="AD166" s="30"/>
      <c r="AE166" s="30" t="str">
        <f ca="1" t="shared" si="79"/>
        <v>Regionnät</v>
      </c>
      <c r="AF166" s="79"/>
      <c r="AG166" s="122"/>
      <c r="AH166" s="124"/>
      <c r="AI166" s="127"/>
      <c r="AM166" s="7">
        <f ca="1">VLOOKUP(AC166,Anslutningspunkt!A:B,2,0)+RANDBETWEEN(-10000,10000)</f>
        <v>6193749.672</v>
      </c>
      <c r="AN166" s="7">
        <f ca="1">VLOOKUP(AC166,Anslutningspunkt!A:C,3,0)+RANDBETWEEN(-10000,10000)</f>
        <v>344640.438</v>
      </c>
      <c r="AP166" s="7" t="str">
        <f ca="1" t="shared" si="81"/>
        <v>Nyanslutning</v>
      </c>
      <c r="AQ166" s="7" t="str">
        <f ca="1" t="shared" si="82"/>
        <v>Konsumtion</v>
      </c>
      <c r="AX166" s="31">
        <f ca="1" t="shared" si="83"/>
        <v>43500.5371646173</v>
      </c>
      <c r="AZ166" s="31">
        <f ca="1">IF(SUM(IF({"4.Projekteringsavtal","5.Anslutningsavtal","6.Nätavtal"}=Q166,1,0))&gt;0,EDATE(AX166,RANDBETWEEN(0,6)),"")</f>
        <v>43620</v>
      </c>
      <c r="BB166" s="21" t="str">
        <f ca="1">IF(SUM(IF({"5.Anslutningsavtal","6.Nätavtal"}=Q166,1,0))&gt;0,EDATE(AZ166,RANDBETWEEN(0,3)),"")</f>
        <v/>
      </c>
      <c r="BD166" s="21" t="str">
        <f ca="1" t="shared" si="84"/>
        <v/>
      </c>
    </row>
    <row r="167" s="7" customFormat="1" ht="12.75" customHeight="1" spans="1:56">
      <c r="A167" s="33" t="s">
        <v>68</v>
      </c>
      <c r="B167" s="31">
        <f ca="1" t="shared" si="57"/>
        <v>44587</v>
      </c>
      <c r="C167" s="32">
        <f ca="1" t="shared" si="58"/>
        <v>44855</v>
      </c>
      <c r="D167" s="30" t="str">
        <f t="shared" si="59"/>
        <v>Project 4167</v>
      </c>
      <c r="E167" s="30" t="str">
        <f t="shared" si="60"/>
        <v>Company AB 5167</v>
      </c>
      <c r="F167" s="30" t="str">
        <f ca="1" t="shared" si="61"/>
        <v>Västerås</v>
      </c>
      <c r="G167" s="37">
        <f ca="1" t="shared" si="62"/>
        <v>32</v>
      </c>
      <c r="H167" s="38" t="str">
        <f ca="1" t="shared" si="63"/>
        <v>Ja</v>
      </c>
      <c r="I167" s="30" t="str">
        <f ca="1" t="shared" si="64"/>
        <v>Flytt</v>
      </c>
      <c r="J167" s="30" t="str">
        <f ca="1" t="shared" si="65"/>
        <v>Konsumtion</v>
      </c>
      <c r="K167" s="41">
        <f ca="1" t="shared" si="66"/>
        <v>50</v>
      </c>
      <c r="L167" s="41">
        <f ca="1" t="shared" si="67"/>
        <v>50</v>
      </c>
      <c r="M167" s="14"/>
      <c r="N167" s="30" t="str">
        <f ca="1" t="shared" si="68"/>
        <v>Lars Johnson 167</v>
      </c>
      <c r="O167" s="30" t="str">
        <f ca="1" t="shared" si="69"/>
        <v>Sarah Anderson 167</v>
      </c>
      <c r="P167" s="30" t="str">
        <f ca="1" t="shared" si="70"/>
        <v>Anders Erikson 167</v>
      </c>
      <c r="Q167" s="30" t="str">
        <f ca="1" t="shared" si="71"/>
        <v>4.Projekteringsavtal</v>
      </c>
      <c r="R167" s="45" t="str">
        <f ca="1" t="shared" si="72"/>
        <v>N/A</v>
      </c>
      <c r="S167" s="45" t="str">
        <f ca="1" t="shared" si="73"/>
        <v/>
      </c>
      <c r="T167" s="45" t="str">
        <f ca="1" t="shared" si="74"/>
        <v/>
      </c>
      <c r="U167" s="16"/>
      <c r="V167" s="33"/>
      <c r="W167" s="49" t="str">
        <f ca="1" t="shared" si="75"/>
        <v>Reservationsavtal ska tecknas</v>
      </c>
      <c r="X167" s="50" t="str">
        <f ca="1" t="shared" si="76"/>
        <v>Ja</v>
      </c>
      <c r="Y167" s="63">
        <f ca="1" t="shared" si="77"/>
        <v>45069</v>
      </c>
      <c r="Z167" s="63">
        <f ca="1" t="shared" si="78"/>
        <v>44941</v>
      </c>
      <c r="AA167" s="67"/>
      <c r="AB167" s="64" t="str">
        <f ca="1" t="shared" si="80"/>
        <v/>
      </c>
      <c r="AC167" s="73">
        <f ca="1">INDEX(Anslutningspunkt!$A$2:$A$108,RANDBETWEEN(2,108),1)</f>
        <v>54</v>
      </c>
      <c r="AD167" s="30"/>
      <c r="AE167" s="30" t="str">
        <f ca="1" t="shared" si="79"/>
        <v>Stamnät Regionnät</v>
      </c>
      <c r="AF167" s="79"/>
      <c r="AG167" s="122"/>
      <c r="AH167" s="123"/>
      <c r="AI167" s="123"/>
      <c r="AM167" s="7">
        <f ca="1">VLOOKUP(AC167,Anslutningspunkt!A:B,2,0)+RANDBETWEEN(-10000,10000)</f>
        <v>6112740.672</v>
      </c>
      <c r="AN167" s="7">
        <f ca="1">VLOOKUP(AC167,Anslutningspunkt!A:C,3,0)+RANDBETWEEN(-10000,10000)</f>
        <v>451687.438</v>
      </c>
      <c r="AP167" s="7" t="str">
        <f ca="1" t="shared" si="81"/>
        <v>Flytt</v>
      </c>
      <c r="AQ167" s="7" t="str">
        <f ca="1" t="shared" si="82"/>
        <v>Konsumtion</v>
      </c>
      <c r="AX167" s="31">
        <f ca="1" t="shared" si="83"/>
        <v>44676.1602409063</v>
      </c>
      <c r="AZ167" s="31">
        <f ca="1">IF(SUM(IF({"4.Projekteringsavtal","5.Anslutningsavtal","6.Nätavtal"}=Q167,1,0))&gt;0,EDATE(AX167,RANDBETWEEN(0,6)),"")</f>
        <v>44829</v>
      </c>
      <c r="BB167" s="21" t="str">
        <f ca="1">IF(SUM(IF({"5.Anslutningsavtal","6.Nätavtal"}=Q167,1,0))&gt;0,EDATE(AZ167,RANDBETWEEN(0,3)),"")</f>
        <v/>
      </c>
      <c r="BD167" s="21" t="str">
        <f ca="1" t="shared" si="84"/>
        <v/>
      </c>
    </row>
    <row r="168" s="7" customFormat="1" ht="12.75" customHeight="1" spans="1:56">
      <c r="A168" s="33" t="s">
        <v>65</v>
      </c>
      <c r="B168" s="31">
        <f ca="1" t="shared" si="57"/>
        <v>43580</v>
      </c>
      <c r="C168" s="32">
        <f ca="1" t="shared" si="58"/>
        <v>44374</v>
      </c>
      <c r="D168" s="30" t="str">
        <f t="shared" si="59"/>
        <v>Project 4168</v>
      </c>
      <c r="E168" s="30" t="str">
        <f t="shared" si="60"/>
        <v>Company AB 5168</v>
      </c>
      <c r="F168" s="30" t="str">
        <f ca="1" t="shared" si="61"/>
        <v>Vallentuna</v>
      </c>
      <c r="G168" s="37">
        <f ca="1" t="shared" si="62"/>
        <v>32</v>
      </c>
      <c r="H168" s="38" t="str">
        <f ca="1" t="shared" si="63"/>
        <v/>
      </c>
      <c r="I168" s="30" t="str">
        <f ca="1" t="shared" si="64"/>
        <v>Nyanslutning</v>
      </c>
      <c r="J168" s="30" t="str">
        <f ca="1" t="shared" si="65"/>
        <v>Produktion</v>
      </c>
      <c r="K168" s="41">
        <f ca="1" t="shared" si="66"/>
        <v>430</v>
      </c>
      <c r="L168" s="41">
        <f ca="1" t="shared" si="67"/>
        <v>421</v>
      </c>
      <c r="M168" s="14"/>
      <c r="N168" s="30" t="str">
        <f ca="1" t="shared" si="68"/>
        <v>Anders Erikson 168</v>
      </c>
      <c r="O168" s="30" t="str">
        <f ca="1" t="shared" si="69"/>
        <v>Anders Erikson 168</v>
      </c>
      <c r="P168" s="30" t="str">
        <f ca="1" t="shared" si="70"/>
        <v>Erik Johanson 168</v>
      </c>
      <c r="Q168" s="30" t="str">
        <f ca="1" t="shared" si="71"/>
        <v>2.Reservationsavtal</v>
      </c>
      <c r="R168" s="45" t="str">
        <f ca="1" t="shared" si="72"/>
        <v/>
      </c>
      <c r="S168" s="45" t="str">
        <f ca="1" t="shared" si="73"/>
        <v>x</v>
      </c>
      <c r="T168" s="45" t="str">
        <f ca="1" t="shared" si="74"/>
        <v/>
      </c>
      <c r="U168" s="16"/>
      <c r="V168" s="33"/>
      <c r="W168" s="49" t="str">
        <f ca="1" t="shared" si="75"/>
        <v>Reservationsavtal ska tecknas</v>
      </c>
      <c r="X168" s="50" t="str">
        <f ca="1" t="shared" si="76"/>
        <v>Ja</v>
      </c>
      <c r="Y168" s="63">
        <f ca="1" t="shared" si="77"/>
        <v>45313</v>
      </c>
      <c r="Z168" s="63">
        <f ca="1" t="shared" si="78"/>
        <v>44495</v>
      </c>
      <c r="AA168" s="67"/>
      <c r="AB168" s="64" t="str">
        <f ca="1" t="shared" si="80"/>
        <v/>
      </c>
      <c r="AC168" s="73">
        <f ca="1">INDEX(Anslutningspunkt!$A$2:$A$108,RANDBETWEEN(2,108),1)</f>
        <v>24</v>
      </c>
      <c r="AD168" s="30"/>
      <c r="AE168" s="30" t="str">
        <f ca="1" t="shared" si="79"/>
        <v>Stamnät</v>
      </c>
      <c r="AF168" s="79"/>
      <c r="AG168" s="122"/>
      <c r="AH168" s="123"/>
      <c r="AI168" s="127"/>
      <c r="AM168" s="7">
        <f ca="1">VLOOKUP(AC168,Anslutningspunkt!A:B,2,0)+RANDBETWEEN(-10000,10000)</f>
        <v>6030300.672</v>
      </c>
      <c r="AN168" s="7">
        <f ca="1">VLOOKUP(AC168,Anslutningspunkt!A:C,3,0)+RANDBETWEEN(-10000,10000)</f>
        <v>334991.438</v>
      </c>
      <c r="AP168" s="7" t="str">
        <f ca="1" t="shared" si="81"/>
        <v>Nyanslutning</v>
      </c>
      <c r="AQ168" s="7" t="str">
        <f ca="1" t="shared" si="82"/>
        <v>Produktion</v>
      </c>
      <c r="AX168" s="31">
        <f ca="1" t="shared" si="83"/>
        <v>43661.5223206823</v>
      </c>
      <c r="AZ168" s="31" t="str">
        <f ca="1">IF(SUM(IF({"4.Projekteringsavtal","5.Anslutningsavtal","6.Nätavtal"}=Q168,1,0))&gt;0,EDATE(AX168,RANDBETWEEN(0,6)),"")</f>
        <v/>
      </c>
      <c r="BB168" s="21" t="str">
        <f ca="1">IF(SUM(IF({"5.Anslutningsavtal","6.Nätavtal"}=Q168,1,0))&gt;0,EDATE(AZ168,RANDBETWEEN(0,3)),"")</f>
        <v/>
      </c>
      <c r="BD168" s="21" t="str">
        <f ca="1" t="shared" si="84"/>
        <v/>
      </c>
    </row>
    <row r="169" s="7" customFormat="1" ht="12.75" customHeight="1" spans="1:56">
      <c r="A169" s="33" t="s">
        <v>65</v>
      </c>
      <c r="B169" s="31">
        <f ca="1" t="shared" si="57"/>
        <v>44756</v>
      </c>
      <c r="C169" s="32">
        <f ca="1" t="shared" si="58"/>
        <v>45411</v>
      </c>
      <c r="D169" s="30" t="str">
        <f t="shared" si="59"/>
        <v>Project 4169</v>
      </c>
      <c r="E169" s="30" t="str">
        <f t="shared" si="60"/>
        <v>Company AB 5169</v>
      </c>
      <c r="F169" s="30" t="str">
        <f ca="1" t="shared" si="61"/>
        <v>Västerås</v>
      </c>
      <c r="G169" s="37">
        <f ca="1" t="shared" si="62"/>
        <v>33</v>
      </c>
      <c r="H169" s="38" t="str">
        <f ca="1" t="shared" si="63"/>
        <v>Nej</v>
      </c>
      <c r="I169" s="30" t="str">
        <f ca="1" t="shared" si="64"/>
        <v>Utökning</v>
      </c>
      <c r="J169" s="30" t="str">
        <f ca="1" t="shared" si="65"/>
        <v>Produktion</v>
      </c>
      <c r="K169" s="41">
        <f ca="1" t="shared" si="66"/>
        <v>430</v>
      </c>
      <c r="L169" s="41">
        <f ca="1" t="shared" si="67"/>
        <v>406</v>
      </c>
      <c r="M169" s="14"/>
      <c r="N169" s="30" t="str">
        <f ca="1" t="shared" si="68"/>
        <v>Erik Johanson 169</v>
      </c>
      <c r="O169" s="30" t="str">
        <f ca="1" t="shared" si="69"/>
        <v>Anders Erikson 169</v>
      </c>
      <c r="P169" s="30" t="str">
        <f ca="1" t="shared" si="70"/>
        <v>Sarah Anderson 169</v>
      </c>
      <c r="Q169" s="30" t="str">
        <f ca="1" t="shared" si="71"/>
        <v>5.Anslutningsavtal</v>
      </c>
      <c r="R169" s="45" t="str">
        <f ca="1" t="shared" si="72"/>
        <v>?</v>
      </c>
      <c r="S169" s="45" t="str">
        <f ca="1" t="shared" si="73"/>
        <v/>
      </c>
      <c r="T169" s="45" t="str">
        <f ca="1" t="shared" si="74"/>
        <v/>
      </c>
      <c r="U169" s="16"/>
      <c r="V169" s="33"/>
      <c r="W169" s="49" t="str">
        <f ca="1" t="shared" si="75"/>
        <v>Länk</v>
      </c>
      <c r="X169" s="50" t="str">
        <f ca="1" t="shared" si="76"/>
        <v>Ja</v>
      </c>
      <c r="Y169" s="63">
        <f ca="1" t="shared" si="77"/>
        <v>45547</v>
      </c>
      <c r="Z169" s="63">
        <f ca="1" t="shared" si="78"/>
        <v>45520</v>
      </c>
      <c r="AA169" s="67"/>
      <c r="AB169" s="64" t="str">
        <f ca="1" t="shared" si="80"/>
        <v/>
      </c>
      <c r="AC169" s="73">
        <f ca="1">INDEX(Anslutningspunkt!$A$2:$A$108,RANDBETWEEN(2,108),1)</f>
        <v>95</v>
      </c>
      <c r="AD169" s="30"/>
      <c r="AE169" s="30" t="str">
        <f ca="1" t="shared" si="79"/>
        <v>Stamnät</v>
      </c>
      <c r="AF169" s="79"/>
      <c r="AG169" s="122"/>
      <c r="AH169" s="123"/>
      <c r="AI169" s="127"/>
      <c r="AM169" s="7">
        <f ca="1">VLOOKUP(AC169,Anslutningspunkt!A:B,2,0)+RANDBETWEEN(-10000,10000)</f>
        <v>6149492.672</v>
      </c>
      <c r="AN169" s="7">
        <f ca="1">VLOOKUP(AC169,Anslutningspunkt!A:C,3,0)+RANDBETWEEN(-10000,10000)</f>
        <v>381122.438</v>
      </c>
      <c r="AP169" s="7" t="str">
        <f ca="1" t="shared" si="81"/>
        <v>Utökning</v>
      </c>
      <c r="AQ169" s="7" t="str">
        <f ca="1" t="shared" si="82"/>
        <v>Produktion</v>
      </c>
      <c r="AX169" s="31">
        <f ca="1" t="shared" si="83"/>
        <v>45178.5273434723</v>
      </c>
      <c r="AZ169" s="31">
        <f ca="1">IF(SUM(IF({"4.Projekteringsavtal","5.Anslutningsavtal","6.Nätavtal"}=Q169,1,0))&gt;0,EDATE(AX169,RANDBETWEEN(0,6)),"")</f>
        <v>45239</v>
      </c>
      <c r="BB169" s="21">
        <f ca="1">IF(SUM(IF({"5.Anslutningsavtal","6.Nätavtal"}=Q169,1,0))&gt;0,EDATE(AZ169,RANDBETWEEN(0,3)),"")</f>
        <v>45300</v>
      </c>
      <c r="BD169" s="21" t="str">
        <f ca="1" t="shared" si="84"/>
        <v/>
      </c>
    </row>
    <row r="170" s="7" customFormat="1" ht="12.75" customHeight="1" spans="1:56">
      <c r="A170" s="33" t="s">
        <v>65</v>
      </c>
      <c r="B170" s="31">
        <f ca="1" t="shared" si="57"/>
        <v>44815</v>
      </c>
      <c r="C170" s="32">
        <f ca="1" t="shared" si="58"/>
        <v>45292</v>
      </c>
      <c r="D170" s="30" t="str">
        <f t="shared" si="59"/>
        <v>Project 4170</v>
      </c>
      <c r="E170" s="30" t="str">
        <f t="shared" si="60"/>
        <v>Company AB 5170</v>
      </c>
      <c r="F170" s="30" t="str">
        <f ca="1" t="shared" si="61"/>
        <v>Litslunda</v>
      </c>
      <c r="G170" s="37">
        <f ca="1" t="shared" si="62"/>
        <v>38</v>
      </c>
      <c r="H170" s="38" t="str">
        <f ca="1" t="shared" si="63"/>
        <v>Ja</v>
      </c>
      <c r="I170" s="30" t="str">
        <f ca="1" t="shared" si="64"/>
        <v>Nyanslutning</v>
      </c>
      <c r="J170" s="30" t="str">
        <f ca="1" t="shared" si="65"/>
        <v>Produktion</v>
      </c>
      <c r="K170" s="41">
        <f ca="1" t="shared" si="66"/>
        <v>570</v>
      </c>
      <c r="L170" s="41">
        <f ca="1" t="shared" si="67"/>
        <v>238</v>
      </c>
      <c r="M170" s="14"/>
      <c r="N170" s="30" t="str">
        <f ca="1" t="shared" si="68"/>
        <v>Anders Erikson 170</v>
      </c>
      <c r="O170" s="30" t="str">
        <f ca="1" t="shared" si="69"/>
        <v>Erik Johanson 170</v>
      </c>
      <c r="P170" s="30" t="str">
        <f ca="1" t="shared" si="70"/>
        <v>Erik Johanson 170</v>
      </c>
      <c r="Q170" s="30" t="str">
        <f ca="1" t="shared" si="71"/>
        <v>5.Anslutningsavtal</v>
      </c>
      <c r="R170" s="45" t="str">
        <f ca="1" t="shared" si="72"/>
        <v>nej</v>
      </c>
      <c r="S170" s="45" t="str">
        <f ca="1" t="shared" si="73"/>
        <v/>
      </c>
      <c r="T170" s="45" t="str">
        <f ca="1" t="shared" si="74"/>
        <v>x</v>
      </c>
      <c r="U170" s="16"/>
      <c r="V170" s="33"/>
      <c r="W170" s="49" t="str">
        <f ca="1" t="shared" si="75"/>
        <v/>
      </c>
      <c r="X170" s="50" t="str">
        <f ca="1" t="shared" si="76"/>
        <v>Ja</v>
      </c>
      <c r="Y170" s="63">
        <f ca="1" t="shared" si="77"/>
        <v>45553</v>
      </c>
      <c r="Z170" s="63">
        <f ca="1" t="shared" si="78"/>
        <v>45470</v>
      </c>
      <c r="AA170" s="67"/>
      <c r="AB170" s="64" t="str">
        <f ca="1" t="shared" si="80"/>
        <v/>
      </c>
      <c r="AC170" s="73">
        <f ca="1">INDEX(Anslutningspunkt!$A$2:$A$108,RANDBETWEEN(2,108),1)</f>
        <v>63</v>
      </c>
      <c r="AD170" s="30"/>
      <c r="AE170" s="30" t="str">
        <f ca="1" t="shared" si="79"/>
        <v>Stamnät Regionnät</v>
      </c>
      <c r="AF170" s="79"/>
      <c r="AG170" s="122"/>
      <c r="AH170" s="123"/>
      <c r="AI170" s="127"/>
      <c r="AM170" s="7">
        <f ca="1">VLOOKUP(AC170,Anslutningspunkt!A:B,2,0)+RANDBETWEEN(-10000,10000)</f>
        <v>6165432.672</v>
      </c>
      <c r="AN170" s="7">
        <f ca="1">VLOOKUP(AC170,Anslutningspunkt!A:C,3,0)+RANDBETWEEN(-10000,10000)</f>
        <v>403746.438</v>
      </c>
      <c r="AP170" s="7" t="str">
        <f ca="1" t="shared" si="81"/>
        <v>Nyanslutning</v>
      </c>
      <c r="AQ170" s="7" t="str">
        <f ca="1" t="shared" si="82"/>
        <v>Produktion</v>
      </c>
      <c r="AX170" s="31">
        <f ca="1" t="shared" si="83"/>
        <v>45120.6668747578</v>
      </c>
      <c r="AZ170" s="31">
        <f ca="1">IF(SUM(IF({"4.Projekteringsavtal","5.Anslutningsavtal","6.Nätavtal"}=Q170,1,0))&gt;0,EDATE(AX170,RANDBETWEEN(0,6)),"")</f>
        <v>45304</v>
      </c>
      <c r="BB170" s="21">
        <f ca="1">IF(SUM(IF({"5.Anslutningsavtal","6.Nätavtal"}=Q170,1,0))&gt;0,EDATE(AZ170,RANDBETWEEN(0,3)),"")</f>
        <v>45304</v>
      </c>
      <c r="BD170" s="21" t="str">
        <f ca="1" t="shared" si="84"/>
        <v/>
      </c>
    </row>
    <row r="171" s="7" customFormat="1" ht="12.75" customHeight="1" spans="1:56">
      <c r="A171" s="33" t="s">
        <v>65</v>
      </c>
      <c r="B171" s="31">
        <f ca="1" t="shared" si="57"/>
        <v>43106</v>
      </c>
      <c r="C171" s="32">
        <f ca="1" t="shared" si="58"/>
        <v>44851</v>
      </c>
      <c r="D171" s="30" t="str">
        <f t="shared" si="59"/>
        <v>Project 4171</v>
      </c>
      <c r="E171" s="30" t="str">
        <f t="shared" si="60"/>
        <v>Company AB 5171</v>
      </c>
      <c r="F171" s="30" t="str">
        <f ca="1" t="shared" si="61"/>
        <v>Katrineholm</v>
      </c>
      <c r="G171" s="37">
        <f ca="1" t="shared" si="62"/>
        <v>38</v>
      </c>
      <c r="H171" s="38" t="str">
        <f ca="1" t="shared" si="63"/>
        <v>Nej</v>
      </c>
      <c r="I171" s="30" t="str">
        <f ca="1" t="shared" si="64"/>
        <v>Nyanslutning</v>
      </c>
      <c r="J171" s="30" t="str">
        <f ca="1" t="shared" si="65"/>
        <v>Konsumtion</v>
      </c>
      <c r="K171" s="41">
        <f ca="1" t="shared" si="66"/>
        <v>550</v>
      </c>
      <c r="L171" s="41">
        <f ca="1" t="shared" si="67"/>
        <v>23</v>
      </c>
      <c r="M171" s="14"/>
      <c r="N171" s="30" t="str">
        <f ca="1" t="shared" si="68"/>
        <v>Sarah Anderson 171</v>
      </c>
      <c r="O171" s="30" t="str">
        <f ca="1" t="shared" si="69"/>
        <v>Erik Johanson 171</v>
      </c>
      <c r="P171" s="30" t="str">
        <f ca="1" t="shared" si="70"/>
        <v>Anders Erikson 171</v>
      </c>
      <c r="Q171" s="30" t="str">
        <f ca="1" t="shared" si="71"/>
        <v>6.Nätavtal</v>
      </c>
      <c r="R171" s="45" t="str">
        <f ca="1" t="shared" si="72"/>
        <v/>
      </c>
      <c r="S171" s="45" t="str">
        <f ca="1" t="shared" si="73"/>
        <v>x</v>
      </c>
      <c r="T171" s="45" t="str">
        <f ca="1" t="shared" si="74"/>
        <v/>
      </c>
      <c r="U171" s="16"/>
      <c r="V171" s="33"/>
      <c r="W171" s="49" t="str">
        <f ca="1" t="shared" si="75"/>
        <v/>
      </c>
      <c r="X171" s="50" t="str">
        <f ca="1" t="shared" si="76"/>
        <v/>
      </c>
      <c r="Y171" s="63" t="str">
        <f ca="1" t="shared" si="77"/>
        <v/>
      </c>
      <c r="Z171" s="63" t="str">
        <f ca="1" t="shared" si="78"/>
        <v/>
      </c>
      <c r="AA171" s="67"/>
      <c r="AB171" s="64" t="str">
        <f ca="1" t="shared" si="80"/>
        <v/>
      </c>
      <c r="AC171" s="73">
        <f ca="1">INDEX(Anslutningspunkt!$A$2:$A$108,RANDBETWEEN(2,108),1)</f>
        <v>35</v>
      </c>
      <c r="AD171" s="30"/>
      <c r="AE171" s="30" t="str">
        <f ca="1" t="shared" si="79"/>
        <v>Stamnät Regionnät</v>
      </c>
      <c r="AF171" s="79"/>
      <c r="AG171" s="122"/>
      <c r="AH171" s="123"/>
      <c r="AI171" s="127"/>
      <c r="AM171" s="7">
        <f ca="1">VLOOKUP(AC171,Anslutningspunkt!A:B,2,0)+RANDBETWEEN(-10000,10000)</f>
        <v>6053462.672</v>
      </c>
      <c r="AN171" s="7">
        <f ca="1">VLOOKUP(AC171,Anslutningspunkt!A:C,3,0)+RANDBETWEEN(-10000,10000)</f>
        <v>350977.438</v>
      </c>
      <c r="AP171" s="7" t="str">
        <f ca="1" t="shared" si="81"/>
        <v>Nyanslutning</v>
      </c>
      <c r="AQ171" s="7" t="str">
        <f ca="1" t="shared" si="82"/>
        <v>Konsumtion</v>
      </c>
      <c r="AX171" s="31">
        <f ca="1" t="shared" si="83"/>
        <v>43801.1720904752</v>
      </c>
      <c r="AZ171" s="31">
        <f ca="1">IF(SUM(IF({"4.Projekteringsavtal","5.Anslutningsavtal","6.Nätavtal"}=Q171,1,0))&gt;0,EDATE(AX171,RANDBETWEEN(0,6)),"")</f>
        <v>43953</v>
      </c>
      <c r="BB171" s="21">
        <f ca="1">IF(SUM(IF({"5.Anslutningsavtal","6.Nätavtal"}=Q171,1,0))&gt;0,EDATE(AZ171,RANDBETWEEN(0,3)),"")</f>
        <v>43984</v>
      </c>
      <c r="BD171" s="21">
        <f ca="1" t="shared" si="84"/>
        <v>44045</v>
      </c>
    </row>
    <row r="172" s="7" customFormat="1" ht="12.75" customHeight="1" spans="1:56">
      <c r="A172" s="33" t="s">
        <v>65</v>
      </c>
      <c r="B172" s="31">
        <f ca="1" t="shared" si="57"/>
        <v>44652</v>
      </c>
      <c r="C172" s="32">
        <f ca="1" t="shared" si="58"/>
        <v>45251</v>
      </c>
      <c r="D172" s="30" t="str">
        <f t="shared" si="59"/>
        <v>Project 4172</v>
      </c>
      <c r="E172" s="30" t="str">
        <f t="shared" si="60"/>
        <v>Company AB 5172</v>
      </c>
      <c r="F172" s="30" t="str">
        <f ca="1" t="shared" si="61"/>
        <v>Stockholm</v>
      </c>
      <c r="G172" s="37">
        <f ca="1" t="shared" si="62"/>
        <v>36</v>
      </c>
      <c r="H172" s="38" t="str">
        <f ca="1" t="shared" si="63"/>
        <v/>
      </c>
      <c r="I172" s="30" t="str">
        <f ca="1" t="shared" si="64"/>
        <v>Utökning</v>
      </c>
      <c r="J172" s="30" t="str">
        <f ca="1" t="shared" si="65"/>
        <v>Produktion</v>
      </c>
      <c r="K172" s="41">
        <f ca="1" t="shared" si="66"/>
        <v>20</v>
      </c>
      <c r="L172" s="41">
        <f ca="1" t="shared" si="67"/>
        <v>13</v>
      </c>
      <c r="M172" s="14"/>
      <c r="N172" s="30" t="str">
        <f ca="1" t="shared" si="68"/>
        <v>Sarah Anderson 172</v>
      </c>
      <c r="O172" s="30" t="str">
        <f ca="1" t="shared" si="69"/>
        <v>Anders Erikson 172</v>
      </c>
      <c r="P172" s="30" t="str">
        <f ca="1" t="shared" si="70"/>
        <v>Erik Johanson 172</v>
      </c>
      <c r="Q172" s="30" t="str">
        <f ca="1" t="shared" si="71"/>
        <v>2.Reservationsavtal</v>
      </c>
      <c r="R172" s="45" t="str">
        <f ca="1" t="shared" si="72"/>
        <v>nej</v>
      </c>
      <c r="S172" s="45" t="str">
        <f ca="1" t="shared" si="73"/>
        <v/>
      </c>
      <c r="T172" s="45" t="str">
        <f ca="1" t="shared" si="74"/>
        <v/>
      </c>
      <c r="U172" s="16"/>
      <c r="V172" s="33"/>
      <c r="W172" s="49" t="str">
        <f ca="1" t="shared" si="75"/>
        <v/>
      </c>
      <c r="X172" s="50" t="str">
        <f ca="1" t="shared" si="76"/>
        <v/>
      </c>
      <c r="Y172" s="63" t="str">
        <f ca="1" t="shared" si="77"/>
        <v/>
      </c>
      <c r="Z172" s="63" t="str">
        <f ca="1" t="shared" si="78"/>
        <v/>
      </c>
      <c r="AA172" s="67"/>
      <c r="AB172" s="64" t="str">
        <f ca="1" t="shared" si="80"/>
        <v/>
      </c>
      <c r="AC172" s="73">
        <f ca="1">INDEX(Anslutningspunkt!$A$2:$A$108,RANDBETWEEN(2,108),1)</f>
        <v>79</v>
      </c>
      <c r="AD172" s="30"/>
      <c r="AE172" s="30" t="str">
        <f ca="1" t="shared" si="79"/>
        <v/>
      </c>
      <c r="AF172" s="79"/>
      <c r="AG172" s="122"/>
      <c r="AH172" s="123"/>
      <c r="AI172" s="123"/>
      <c r="AM172" s="7">
        <f ca="1">VLOOKUP(AC172,Anslutningspunkt!A:B,2,0)+RANDBETWEEN(-10000,10000)</f>
        <v>6084089.672</v>
      </c>
      <c r="AN172" s="7">
        <f ca="1">VLOOKUP(AC172,Anslutningspunkt!A:C,3,0)+RANDBETWEEN(-10000,10000)</f>
        <v>285626.438</v>
      </c>
      <c r="AP172" s="7" t="str">
        <f ca="1" t="shared" si="81"/>
        <v>Utökning</v>
      </c>
      <c r="AQ172" s="7" t="str">
        <f ca="1" t="shared" si="82"/>
        <v>Produktion</v>
      </c>
      <c r="AX172" s="31">
        <f ca="1" t="shared" si="83"/>
        <v>44965.5438013991</v>
      </c>
      <c r="AZ172" s="31" t="str">
        <f ca="1">IF(SUM(IF({"4.Projekteringsavtal","5.Anslutningsavtal","6.Nätavtal"}=Q172,1,0))&gt;0,EDATE(AX172,RANDBETWEEN(0,6)),"")</f>
        <v/>
      </c>
      <c r="BB172" s="21" t="str">
        <f ca="1">IF(SUM(IF({"5.Anslutningsavtal","6.Nätavtal"}=Q172,1,0))&gt;0,EDATE(AZ172,RANDBETWEEN(0,3)),"")</f>
        <v/>
      </c>
      <c r="BD172" s="21" t="str">
        <f ca="1" t="shared" si="84"/>
        <v/>
      </c>
    </row>
    <row r="173" s="7" customFormat="1" ht="12.75" customHeight="1" spans="1:56">
      <c r="A173" s="33" t="s">
        <v>65</v>
      </c>
      <c r="B173" s="31">
        <f ca="1" t="shared" si="57"/>
        <v>43207</v>
      </c>
      <c r="C173" s="32">
        <f ca="1" t="shared" si="58"/>
        <v>44823</v>
      </c>
      <c r="D173" s="30" t="str">
        <f t="shared" si="59"/>
        <v>Project 4173</v>
      </c>
      <c r="E173" s="30" t="str">
        <f t="shared" si="60"/>
        <v>Company AB 5173</v>
      </c>
      <c r="F173" s="30" t="str">
        <f ca="1" t="shared" si="61"/>
        <v>Tierp</v>
      </c>
      <c r="G173" s="37">
        <f ca="1" t="shared" si="62"/>
        <v>35</v>
      </c>
      <c r="H173" s="38" t="str">
        <f ca="1" t="shared" si="63"/>
        <v>Nej</v>
      </c>
      <c r="I173" s="30" t="str">
        <f ca="1" t="shared" si="64"/>
        <v>Flytt</v>
      </c>
      <c r="J173" s="30" t="str">
        <f ca="1" t="shared" si="65"/>
        <v>Konsumtion</v>
      </c>
      <c r="K173" s="41">
        <f ca="1" t="shared" si="66"/>
        <v>600</v>
      </c>
      <c r="L173" s="41">
        <f ca="1" t="shared" si="67"/>
        <v>521</v>
      </c>
      <c r="M173" s="14"/>
      <c r="N173" s="30" t="str">
        <f ca="1" t="shared" si="68"/>
        <v>Lars Johnson 173</v>
      </c>
      <c r="O173" s="30" t="str">
        <f ca="1" t="shared" si="69"/>
        <v>Lars Johnson 173</v>
      </c>
      <c r="P173" s="30" t="str">
        <f ca="1" t="shared" si="70"/>
        <v>Lars Johnson 173</v>
      </c>
      <c r="Q173" s="30" t="str">
        <f ca="1" t="shared" si="71"/>
        <v>4.Projekteringsavtal</v>
      </c>
      <c r="R173" s="45" t="str">
        <f ca="1" t="shared" si="72"/>
        <v>Ja</v>
      </c>
      <c r="S173" s="45" t="str">
        <f ca="1" t="shared" si="73"/>
        <v/>
      </c>
      <c r="T173" s="45" t="str">
        <f ca="1" t="shared" si="74"/>
        <v/>
      </c>
      <c r="U173" s="16"/>
      <c r="V173" s="33"/>
      <c r="W173" s="49" t="str">
        <f ca="1" t="shared" si="75"/>
        <v>Ansluts till LN 20 kV</v>
      </c>
      <c r="X173" s="50" t="str">
        <f ca="1" t="shared" si="76"/>
        <v>Ja</v>
      </c>
      <c r="Y173" s="63">
        <f ca="1" t="shared" si="77"/>
        <v>44974</v>
      </c>
      <c r="Z173" s="63">
        <f ca="1" t="shared" si="78"/>
        <v>44904</v>
      </c>
      <c r="AA173" s="67"/>
      <c r="AB173" s="64" t="str">
        <f ca="1" t="shared" si="80"/>
        <v/>
      </c>
      <c r="AC173" s="73">
        <f ca="1">INDEX(Anslutningspunkt!$A$2:$A$108,RANDBETWEEN(2,108),1)</f>
        <v>44</v>
      </c>
      <c r="AD173" s="30"/>
      <c r="AE173" s="30" t="str">
        <f ca="1" t="shared" si="79"/>
        <v>Stamnät Regionnät</v>
      </c>
      <c r="AF173" s="79"/>
      <c r="AG173" s="122"/>
      <c r="AH173" s="123"/>
      <c r="AI173" s="127"/>
      <c r="AM173" s="7">
        <f ca="1">VLOOKUP(AC173,Anslutningspunkt!A:B,2,0)+RANDBETWEEN(-10000,10000)</f>
        <v>6158167.672</v>
      </c>
      <c r="AN173" s="7">
        <f ca="1">VLOOKUP(AC173,Anslutningspunkt!A:C,3,0)+RANDBETWEEN(-10000,10000)</f>
        <v>349455.438</v>
      </c>
      <c r="AP173" s="7" t="str">
        <f ca="1" t="shared" si="81"/>
        <v>Flytt</v>
      </c>
      <c r="AQ173" s="7" t="str">
        <f ca="1" t="shared" si="82"/>
        <v>Konsumtion</v>
      </c>
      <c r="AX173" s="31">
        <f ca="1" t="shared" si="83"/>
        <v>44828.1882632751</v>
      </c>
      <c r="AZ173" s="31">
        <f ca="1">IF(SUM(IF({"4.Projekteringsavtal","5.Anslutningsavtal","6.Nätavtal"}=Q173,1,0))&gt;0,EDATE(AX173,RANDBETWEEN(0,6)),"")</f>
        <v>44919</v>
      </c>
      <c r="BB173" s="21" t="str">
        <f ca="1">IF(SUM(IF({"5.Anslutningsavtal","6.Nätavtal"}=Q173,1,0))&gt;0,EDATE(AZ173,RANDBETWEEN(0,3)),"")</f>
        <v/>
      </c>
      <c r="BD173" s="21" t="str">
        <f ca="1" t="shared" si="84"/>
        <v/>
      </c>
    </row>
    <row r="174" s="7" customFormat="1" spans="1:56">
      <c r="A174" s="33" t="s">
        <v>65</v>
      </c>
      <c r="B174" s="31">
        <f ca="1" t="shared" si="57"/>
        <v>44253</v>
      </c>
      <c r="C174" s="32">
        <f ca="1" t="shared" si="58"/>
        <v>45518</v>
      </c>
      <c r="D174" s="30" t="str">
        <f t="shared" si="59"/>
        <v>Project 4174</v>
      </c>
      <c r="E174" s="30" t="str">
        <f t="shared" si="60"/>
        <v>Company AB 5174</v>
      </c>
      <c r="F174" s="30" t="str">
        <f ca="1" t="shared" si="61"/>
        <v>Heby</v>
      </c>
      <c r="G174" s="37">
        <f ca="1" t="shared" si="62"/>
        <v>30</v>
      </c>
      <c r="H174" s="38" t="str">
        <f ca="1" t="shared" si="63"/>
        <v/>
      </c>
      <c r="I174" s="30" t="str">
        <f ca="1" t="shared" si="64"/>
        <v>Nyanslutning</v>
      </c>
      <c r="J174" s="30" t="str">
        <f ca="1" t="shared" si="65"/>
        <v>Produktion</v>
      </c>
      <c r="K174" s="41">
        <f ca="1" t="shared" si="66"/>
        <v>200</v>
      </c>
      <c r="L174" s="41">
        <f ca="1" t="shared" si="67"/>
        <v>129</v>
      </c>
      <c r="M174" s="14"/>
      <c r="N174" s="30" t="str">
        <f ca="1" t="shared" si="68"/>
        <v>Erik Johanson 174</v>
      </c>
      <c r="O174" s="30" t="str">
        <f ca="1" t="shared" si="69"/>
        <v>Anders Erikson 174</v>
      </c>
      <c r="P174" s="30" t="str">
        <f ca="1" t="shared" si="70"/>
        <v>Sarah Anderson 174</v>
      </c>
      <c r="Q174" s="30" t="str">
        <f ca="1" t="shared" si="71"/>
        <v>4.Projekteringsavtal</v>
      </c>
      <c r="R174" s="45" t="str">
        <f ca="1" t="shared" si="72"/>
        <v>Ja</v>
      </c>
      <c r="S174" s="45" t="str">
        <f ca="1" t="shared" si="73"/>
        <v>x</v>
      </c>
      <c r="T174" s="45" t="str">
        <f ca="1" t="shared" si="74"/>
        <v/>
      </c>
      <c r="U174" s="16"/>
      <c r="V174" s="33"/>
      <c r="W174" s="49" t="str">
        <f ca="1" t="shared" si="75"/>
        <v/>
      </c>
      <c r="X174" s="50" t="str">
        <f ca="1" t="shared" si="76"/>
        <v>Ja</v>
      </c>
      <c r="Y174" s="63">
        <f ca="1" t="shared" si="77"/>
        <v>45577</v>
      </c>
      <c r="Z174" s="63">
        <f ca="1" t="shared" si="78"/>
        <v>45549</v>
      </c>
      <c r="AA174" s="67"/>
      <c r="AB174" s="64" t="str">
        <f ca="1" t="shared" si="80"/>
        <v/>
      </c>
      <c r="AC174" s="73">
        <f ca="1">INDEX(Anslutningspunkt!$A$2:$A$108,RANDBETWEEN(2,108),1)</f>
        <v>104</v>
      </c>
      <c r="AD174" s="30"/>
      <c r="AE174" s="30" t="str">
        <f ca="1" t="shared" si="79"/>
        <v/>
      </c>
      <c r="AF174" s="79"/>
      <c r="AG174" s="122"/>
      <c r="AH174" s="123"/>
      <c r="AI174" s="127"/>
      <c r="AM174" s="7">
        <f ca="1">VLOOKUP(AC174,Anslutningspunkt!A:B,2,0)+RANDBETWEEN(-10000,10000)</f>
        <v>6104361.672</v>
      </c>
      <c r="AN174" s="7">
        <f ca="1">VLOOKUP(AC174,Anslutningspunkt!A:C,3,0)+RANDBETWEEN(-10000,10000)</f>
        <v>252846.438</v>
      </c>
      <c r="AP174" s="7" t="str">
        <f ca="1" t="shared" si="81"/>
        <v>Nyanslutning</v>
      </c>
      <c r="AQ174" s="7" t="str">
        <f ca="1" t="shared" si="82"/>
        <v>Produktion</v>
      </c>
      <c r="AX174" s="31">
        <f ca="1" t="shared" si="83"/>
        <v>44391.7301661493</v>
      </c>
      <c r="AZ174" s="31">
        <f ca="1">IF(SUM(IF({"4.Projekteringsavtal","5.Anslutningsavtal","6.Nätavtal"}=Q174,1,0))&gt;0,EDATE(AX174,RANDBETWEEN(0,6)),"")</f>
        <v>44514</v>
      </c>
      <c r="BB174" s="21" t="str">
        <f ca="1">IF(SUM(IF({"5.Anslutningsavtal","6.Nätavtal"}=Q174,1,0))&gt;0,EDATE(AZ174,RANDBETWEEN(0,3)),"")</f>
        <v/>
      </c>
      <c r="BD174" s="21" t="str">
        <f ca="1" t="shared" si="84"/>
        <v/>
      </c>
    </row>
    <row r="175" s="7" customFormat="1" ht="12.75" customHeight="1" spans="1:56">
      <c r="A175" s="33" t="s">
        <v>65</v>
      </c>
      <c r="B175" s="31">
        <f ca="1" t="shared" si="57"/>
        <v>43319</v>
      </c>
      <c r="C175" s="32">
        <f ca="1" t="shared" si="58"/>
        <v>44007</v>
      </c>
      <c r="D175" s="30" t="str">
        <f t="shared" si="59"/>
        <v>Project 4175</v>
      </c>
      <c r="E175" s="30" t="str">
        <f t="shared" si="60"/>
        <v>Company AB 5175</v>
      </c>
      <c r="F175" s="30" t="str">
        <f ca="1" t="shared" si="61"/>
        <v>Sandviken</v>
      </c>
      <c r="G175" s="37">
        <f ca="1" t="shared" si="62"/>
        <v>30</v>
      </c>
      <c r="H175" s="38" t="str">
        <f ca="1" t="shared" si="63"/>
        <v>Ja</v>
      </c>
      <c r="I175" s="30" t="str">
        <f ca="1" t="shared" si="64"/>
        <v>Nyanslutning</v>
      </c>
      <c r="J175" s="30" t="str">
        <f ca="1" t="shared" si="65"/>
        <v>Konsumtion</v>
      </c>
      <c r="K175" s="41">
        <f ca="1" t="shared" si="66"/>
        <v>190</v>
      </c>
      <c r="L175" s="41">
        <f ca="1" t="shared" si="67"/>
        <v>107</v>
      </c>
      <c r="M175" s="14"/>
      <c r="N175" s="30" t="str">
        <f ca="1" t="shared" si="68"/>
        <v>Anders Erikson 175</v>
      </c>
      <c r="O175" s="30" t="str">
        <f ca="1" t="shared" si="69"/>
        <v>Lars Johnson 175</v>
      </c>
      <c r="P175" s="30" t="str">
        <f ca="1" t="shared" si="70"/>
        <v>Lars Johnson 175</v>
      </c>
      <c r="Q175" s="30" t="str">
        <f ca="1" t="shared" si="71"/>
        <v>5.Anslutningsavtal</v>
      </c>
      <c r="R175" s="45" t="str">
        <f ca="1" t="shared" si="72"/>
        <v>nej</v>
      </c>
      <c r="S175" s="45" t="str">
        <f ca="1" t="shared" si="73"/>
        <v/>
      </c>
      <c r="T175" s="45" t="str">
        <f ca="1" t="shared" si="74"/>
        <v/>
      </c>
      <c r="U175" s="16"/>
      <c r="V175" s="33"/>
      <c r="W175" s="49" t="str">
        <f ca="1" t="shared" si="75"/>
        <v>Länk</v>
      </c>
      <c r="X175" s="50" t="str">
        <f ca="1" t="shared" si="76"/>
        <v>Ja</v>
      </c>
      <c r="Y175" s="63">
        <f ca="1" t="shared" si="77"/>
        <v>44352</v>
      </c>
      <c r="Z175" s="63">
        <f ca="1" t="shared" si="78"/>
        <v>44038</v>
      </c>
      <c r="AA175" s="67"/>
      <c r="AB175" s="64" t="str">
        <f ca="1" t="shared" si="80"/>
        <v/>
      </c>
      <c r="AC175" s="73">
        <f ca="1">INDEX(Anslutningspunkt!$A$2:$A$108,RANDBETWEEN(2,108),1)</f>
        <v>81</v>
      </c>
      <c r="AD175" s="30"/>
      <c r="AE175" s="30" t="str">
        <f ca="1" t="shared" si="79"/>
        <v>Regionnät</v>
      </c>
      <c r="AF175" s="79"/>
      <c r="AG175" s="122"/>
      <c r="AH175" s="123"/>
      <c r="AI175" s="123"/>
      <c r="AM175" s="7">
        <f ca="1">VLOOKUP(AC175,Anslutningspunkt!A:B,2,0)+RANDBETWEEN(-10000,10000)</f>
        <v>6166920.672</v>
      </c>
      <c r="AN175" s="7">
        <f ca="1">VLOOKUP(AC175,Anslutningspunkt!A:C,3,0)+RANDBETWEEN(-10000,10000)</f>
        <v>444678.438</v>
      </c>
      <c r="AP175" s="7" t="str">
        <f ca="1" t="shared" si="81"/>
        <v>Nyanslutning</v>
      </c>
      <c r="AQ175" s="7" t="str">
        <f ca="1" t="shared" si="82"/>
        <v>Konsumtion</v>
      </c>
      <c r="AX175" s="31">
        <f ca="1" t="shared" si="83"/>
        <v>43504.1597839905</v>
      </c>
      <c r="AZ175" s="31">
        <f ca="1">IF(SUM(IF({"4.Projekteringsavtal","5.Anslutningsavtal","6.Nätavtal"}=Q175,1,0))&gt;0,EDATE(AX175,RANDBETWEEN(0,6)),"")</f>
        <v>43532</v>
      </c>
      <c r="BB175" s="21">
        <f ca="1">IF(SUM(IF({"5.Anslutningsavtal","6.Nätavtal"}=Q175,1,0))&gt;0,EDATE(AZ175,RANDBETWEEN(0,3)),"")</f>
        <v>43624</v>
      </c>
      <c r="BD175" s="21" t="str">
        <f ca="1" t="shared" si="84"/>
        <v/>
      </c>
    </row>
    <row r="176" s="7" customFormat="1" spans="1:56">
      <c r="A176" s="33" t="s">
        <v>65</v>
      </c>
      <c r="B176" s="31">
        <f ca="1" t="shared" si="57"/>
        <v>43880</v>
      </c>
      <c r="C176" s="32">
        <f ca="1" t="shared" si="58"/>
        <v>45227</v>
      </c>
      <c r="D176" s="30" t="str">
        <f t="shared" si="59"/>
        <v>Project 4176</v>
      </c>
      <c r="E176" s="30" t="str">
        <f t="shared" si="60"/>
        <v>Company AB 5176</v>
      </c>
      <c r="F176" s="30" t="str">
        <f ca="1" t="shared" si="61"/>
        <v>Katrineholm</v>
      </c>
      <c r="G176" s="37">
        <f ca="1" t="shared" si="62"/>
        <v>37</v>
      </c>
      <c r="H176" s="38" t="str">
        <f ca="1" t="shared" si="63"/>
        <v>Ja</v>
      </c>
      <c r="I176" s="30" t="str">
        <f ca="1" t="shared" si="64"/>
        <v>Flytt</v>
      </c>
      <c r="J176" s="30" t="str">
        <f ca="1" t="shared" si="65"/>
        <v>Produktion</v>
      </c>
      <c r="K176" s="41">
        <f ca="1" t="shared" si="66"/>
        <v>190</v>
      </c>
      <c r="L176" s="41">
        <f ca="1" t="shared" si="67"/>
        <v>24</v>
      </c>
      <c r="M176" s="14"/>
      <c r="N176" s="30" t="str">
        <f ca="1" t="shared" si="68"/>
        <v>Erik Johanson 176</v>
      </c>
      <c r="O176" s="30" t="str">
        <f ca="1" t="shared" si="69"/>
        <v>Anders Erikson 176</v>
      </c>
      <c r="P176" s="30" t="str">
        <f ca="1" t="shared" si="70"/>
        <v>Sarah Anderson 176</v>
      </c>
      <c r="Q176" s="30" t="str">
        <f ca="1" t="shared" si="71"/>
        <v>1.Anslutningsmöjlighet</v>
      </c>
      <c r="R176" s="45" t="str">
        <f ca="1" t="shared" si="72"/>
        <v>nej</v>
      </c>
      <c r="S176" s="45" t="str">
        <f ca="1" t="shared" si="73"/>
        <v/>
      </c>
      <c r="T176" s="45" t="str">
        <f ca="1" t="shared" si="74"/>
        <v/>
      </c>
      <c r="U176" s="16"/>
      <c r="V176" s="33"/>
      <c r="W176" s="49" t="str">
        <f ca="1" t="shared" si="75"/>
        <v>Reservationsavtal ska tecknas</v>
      </c>
      <c r="X176" s="50" t="str">
        <f ca="1" t="shared" si="76"/>
        <v>Ja</v>
      </c>
      <c r="Y176" s="63">
        <f ca="1" t="shared" si="77"/>
        <v>45546</v>
      </c>
      <c r="Z176" s="63">
        <f ca="1" t="shared" si="78"/>
        <v>45487</v>
      </c>
      <c r="AA176" s="67"/>
      <c r="AB176" s="64" t="str">
        <f ca="1" t="shared" si="80"/>
        <v/>
      </c>
      <c r="AC176" s="73">
        <f ca="1">INDEX(Anslutningspunkt!$A$2:$A$108,RANDBETWEEN(2,108),1)</f>
        <v>104</v>
      </c>
      <c r="AD176" s="30"/>
      <c r="AE176" s="30" t="str">
        <f ca="1" t="shared" si="79"/>
        <v>Regionnät</v>
      </c>
      <c r="AF176" s="79"/>
      <c r="AG176" s="122"/>
      <c r="AH176" s="123"/>
      <c r="AI176" s="123"/>
      <c r="AM176" s="7">
        <f ca="1">VLOOKUP(AC176,Anslutningspunkt!A:B,2,0)+RANDBETWEEN(-10000,10000)</f>
        <v>6111271.672</v>
      </c>
      <c r="AN176" s="7">
        <f ca="1">VLOOKUP(AC176,Anslutningspunkt!A:C,3,0)+RANDBETWEEN(-10000,10000)</f>
        <v>264158.438</v>
      </c>
      <c r="AP176" s="7" t="str">
        <f ca="1" t="shared" si="81"/>
        <v>Flytt</v>
      </c>
      <c r="AQ176" s="7" t="str">
        <f ca="1" t="shared" si="82"/>
        <v>Produktion</v>
      </c>
      <c r="AX176" s="31" t="str">
        <f ca="1" t="shared" si="83"/>
        <v/>
      </c>
      <c r="AZ176" s="31" t="str">
        <f ca="1">IF(SUM(IF({"4.Projekteringsavtal","5.Anslutningsavtal","6.Nätavtal"}=Q176,1,0))&gt;0,EDATE(AX176,RANDBETWEEN(0,6)),"")</f>
        <v/>
      </c>
      <c r="BB176" s="21" t="str">
        <f ca="1">IF(SUM(IF({"5.Anslutningsavtal","6.Nätavtal"}=Q176,1,0))&gt;0,EDATE(AZ176,RANDBETWEEN(0,3)),"")</f>
        <v/>
      </c>
      <c r="BD176" s="21" t="str">
        <f ca="1" t="shared" si="84"/>
        <v/>
      </c>
    </row>
    <row r="177" s="7" customFormat="1" spans="1:56">
      <c r="A177" s="33" t="s">
        <v>65</v>
      </c>
      <c r="B177" s="31">
        <f ca="1" t="shared" si="57"/>
        <v>44438</v>
      </c>
      <c r="C177" s="32">
        <f ca="1" t="shared" si="58"/>
        <v>44917</v>
      </c>
      <c r="D177" s="30" t="str">
        <f t="shared" si="59"/>
        <v>Project 4177</v>
      </c>
      <c r="E177" s="30" t="str">
        <f t="shared" si="60"/>
        <v>Company AB 5177</v>
      </c>
      <c r="F177" s="30" t="str">
        <f ca="1" t="shared" si="61"/>
        <v>Upplans Bro</v>
      </c>
      <c r="G177" s="37">
        <f ca="1" t="shared" si="62"/>
        <v>33</v>
      </c>
      <c r="H177" s="38" t="str">
        <f ca="1" t="shared" si="63"/>
        <v>Nej</v>
      </c>
      <c r="I177" s="30" t="str">
        <f ca="1" t="shared" si="64"/>
        <v>Nyanslutning</v>
      </c>
      <c r="J177" s="30" t="str">
        <f ca="1" t="shared" si="65"/>
        <v>Konsumtion</v>
      </c>
      <c r="K177" s="41">
        <f ca="1" t="shared" si="66"/>
        <v>80</v>
      </c>
      <c r="L177" s="41">
        <f ca="1" t="shared" si="67"/>
        <v>74</v>
      </c>
      <c r="M177" s="14"/>
      <c r="N177" s="30" t="str">
        <f ca="1" t="shared" si="68"/>
        <v>Sarah Anderson 177</v>
      </c>
      <c r="O177" s="30" t="str">
        <f ca="1" t="shared" si="69"/>
        <v>Lars Johnson 177</v>
      </c>
      <c r="P177" s="30" t="str">
        <f ca="1" t="shared" si="70"/>
        <v>Lars Johnson 177</v>
      </c>
      <c r="Q177" s="30" t="str">
        <f ca="1" t="shared" si="71"/>
        <v>6.Nätavtal</v>
      </c>
      <c r="R177" s="45" t="str">
        <f ca="1" t="shared" si="72"/>
        <v>Ja</v>
      </c>
      <c r="S177" s="45" t="str">
        <f ca="1" t="shared" si="73"/>
        <v/>
      </c>
      <c r="T177" s="45" t="str">
        <f ca="1" t="shared" si="74"/>
        <v/>
      </c>
      <c r="U177" s="16"/>
      <c r="V177" s="33"/>
      <c r="W177" s="49" t="str">
        <f ca="1" t="shared" si="75"/>
        <v/>
      </c>
      <c r="X177" s="50" t="str">
        <f ca="1" t="shared" si="76"/>
        <v/>
      </c>
      <c r="Y177" s="63" t="str">
        <f ca="1" t="shared" si="77"/>
        <v/>
      </c>
      <c r="Z177" s="63" t="str">
        <f ca="1" t="shared" si="78"/>
        <v/>
      </c>
      <c r="AA177" s="67"/>
      <c r="AB177" s="64" t="str">
        <f ca="1" t="shared" si="80"/>
        <v/>
      </c>
      <c r="AC177" s="73">
        <f ca="1">INDEX(Anslutningspunkt!$A$2:$A$108,RANDBETWEEN(2,108),1)</f>
        <v>57</v>
      </c>
      <c r="AD177" s="30"/>
      <c r="AE177" s="30" t="str">
        <f ca="1" t="shared" si="79"/>
        <v>Stamnät Regionnät</v>
      </c>
      <c r="AF177" s="79"/>
      <c r="AG177" s="122"/>
      <c r="AH177" s="123"/>
      <c r="AI177" s="103"/>
      <c r="AM177" s="7">
        <f ca="1">VLOOKUP(AC177,Anslutningspunkt!A:B,2,0)+RANDBETWEEN(-10000,10000)</f>
        <v>6008715.672</v>
      </c>
      <c r="AN177" s="7">
        <f ca="1">VLOOKUP(AC177,Anslutningspunkt!A:C,3,0)+RANDBETWEEN(-10000,10000)</f>
        <v>262636.438</v>
      </c>
      <c r="AP177" s="7" t="str">
        <f ca="1" t="shared" si="81"/>
        <v>Nyanslutning</v>
      </c>
      <c r="AQ177" s="7" t="str">
        <f ca="1" t="shared" si="82"/>
        <v>Konsumtion</v>
      </c>
      <c r="AX177" s="31">
        <f ca="1" t="shared" si="83"/>
        <v>44533.4041219631</v>
      </c>
      <c r="AZ177" s="31">
        <f ca="1">IF(SUM(IF({"4.Projekteringsavtal","5.Anslutningsavtal","6.Nätavtal"}=Q177,1,0))&gt;0,EDATE(AX177,RANDBETWEEN(0,6)),"")</f>
        <v>44564</v>
      </c>
      <c r="BB177" s="21">
        <f ca="1">IF(SUM(IF({"5.Anslutningsavtal","6.Nätavtal"}=Q177,1,0))&gt;0,EDATE(AZ177,RANDBETWEEN(0,3)),"")</f>
        <v>44564</v>
      </c>
      <c r="BD177" s="21">
        <f ca="1" t="shared" si="84"/>
        <v>44623</v>
      </c>
    </row>
    <row r="178" s="7" customFormat="1" spans="1:56">
      <c r="A178" s="33" t="s">
        <v>65</v>
      </c>
      <c r="B178" s="31">
        <f ca="1" t="shared" si="57"/>
        <v>44426</v>
      </c>
      <c r="C178" s="32">
        <f ca="1" t="shared" si="58"/>
        <v>44442</v>
      </c>
      <c r="D178" s="30" t="str">
        <f t="shared" si="59"/>
        <v>Project 4178</v>
      </c>
      <c r="E178" s="30" t="str">
        <f t="shared" si="60"/>
        <v>Company AB 5178</v>
      </c>
      <c r="F178" s="30" t="str">
        <f ca="1" t="shared" si="61"/>
        <v>Upplands Väsby</v>
      </c>
      <c r="G178" s="37">
        <f ca="1" t="shared" si="62"/>
        <v>34</v>
      </c>
      <c r="H178" s="38" t="str">
        <f ca="1" t="shared" si="63"/>
        <v>Nej</v>
      </c>
      <c r="I178" s="30" t="str">
        <f ca="1" t="shared" si="64"/>
        <v>Flytt</v>
      </c>
      <c r="J178" s="30" t="str">
        <f ca="1" t="shared" si="65"/>
        <v>Konsumtion</v>
      </c>
      <c r="K178" s="41">
        <f ca="1" t="shared" si="66"/>
        <v>570</v>
      </c>
      <c r="L178" s="41">
        <f ca="1" t="shared" si="67"/>
        <v>330</v>
      </c>
      <c r="M178" s="14"/>
      <c r="N178" s="30" t="str">
        <f ca="1" t="shared" si="68"/>
        <v>Erik Johanson 178</v>
      </c>
      <c r="O178" s="30" t="str">
        <f ca="1" t="shared" si="69"/>
        <v>Erik Johanson 178</v>
      </c>
      <c r="P178" s="30" t="str">
        <f ca="1" t="shared" si="70"/>
        <v>Erik Johanson 178</v>
      </c>
      <c r="Q178" s="30" t="str">
        <f ca="1" t="shared" si="71"/>
        <v>4.Projekteringsavtal</v>
      </c>
      <c r="R178" s="45" t="str">
        <f ca="1" t="shared" si="72"/>
        <v>n</v>
      </c>
      <c r="S178" s="45" t="str">
        <f ca="1" t="shared" si="73"/>
        <v>x</v>
      </c>
      <c r="T178" s="45" t="str">
        <f ca="1" t="shared" si="74"/>
        <v>x</v>
      </c>
      <c r="U178" s="16"/>
      <c r="V178" s="33"/>
      <c r="W178" s="49" t="str">
        <f ca="1" t="shared" si="75"/>
        <v/>
      </c>
      <c r="X178" s="50" t="str">
        <f ca="1" t="shared" si="76"/>
        <v>Nej</v>
      </c>
      <c r="Y178" s="63" t="str">
        <f ca="1" t="shared" si="77"/>
        <v/>
      </c>
      <c r="Z178" s="63" t="str">
        <f ca="1" t="shared" si="78"/>
        <v/>
      </c>
      <c r="AA178" s="67"/>
      <c r="AB178" s="64" t="str">
        <f ca="1" t="shared" si="80"/>
        <v/>
      </c>
      <c r="AC178" s="73">
        <f ca="1">INDEX(Anslutningspunkt!$A$2:$A$108,RANDBETWEEN(2,108),1)</f>
        <v>0</v>
      </c>
      <c r="AD178" s="30"/>
      <c r="AE178" s="30" t="str">
        <f ca="1" t="shared" si="79"/>
        <v>Regionnät</v>
      </c>
      <c r="AF178" s="79"/>
      <c r="AG178" s="122"/>
      <c r="AH178" s="123"/>
      <c r="AI178" s="123"/>
      <c r="AM178" s="7">
        <f ca="1">VLOOKUP(AC178,Anslutningspunkt!A:B,2,0)+RANDBETWEEN(-10000,10000)</f>
        <v>6072375.672</v>
      </c>
      <c r="AN178" s="7">
        <f ca="1">VLOOKUP(AC178,Anslutningspunkt!A:C,3,0)+RANDBETWEEN(-10000,10000)</f>
        <v>410852.438</v>
      </c>
      <c r="AP178" s="7" t="str">
        <f ca="1" t="shared" si="81"/>
        <v>Flytt</v>
      </c>
      <c r="AQ178" s="7" t="str">
        <f ca="1" t="shared" si="82"/>
        <v>Konsumtion</v>
      </c>
      <c r="AX178" s="31">
        <f ca="1" t="shared" si="83"/>
        <v>44463.5278102619</v>
      </c>
      <c r="AZ178" s="31">
        <f ca="1">IF(SUM(IF({"4.Projekteringsavtal","5.Anslutningsavtal","6.Nätavtal"}=Q178,1,0))&gt;0,EDATE(AX178,RANDBETWEEN(0,6)),"")</f>
        <v>44524</v>
      </c>
      <c r="BB178" s="21" t="str">
        <f ca="1">IF(SUM(IF({"5.Anslutningsavtal","6.Nätavtal"}=Q178,1,0))&gt;0,EDATE(AZ178,RANDBETWEEN(0,3)),"")</f>
        <v/>
      </c>
      <c r="BD178" s="21" t="str">
        <f ca="1" t="shared" si="84"/>
        <v/>
      </c>
    </row>
    <row r="179" s="7" customFormat="1" ht="12.75" spans="1:56">
      <c r="A179" s="34" t="s">
        <v>65</v>
      </c>
      <c r="B179" s="31">
        <f ca="1" t="shared" si="57"/>
        <v>43672</v>
      </c>
      <c r="C179" s="32">
        <f ca="1" t="shared" si="58"/>
        <v>45527</v>
      </c>
      <c r="D179" s="30" t="str">
        <f t="shared" si="59"/>
        <v>Project 4179</v>
      </c>
      <c r="E179" s="30" t="str">
        <f t="shared" si="60"/>
        <v>Company AB 5179</v>
      </c>
      <c r="F179" s="30" t="str">
        <f ca="1" t="shared" si="61"/>
        <v>Köping</v>
      </c>
      <c r="G179" s="37">
        <f ca="1" t="shared" si="62"/>
        <v>30</v>
      </c>
      <c r="H179" s="38" t="str">
        <f ca="1" t="shared" si="63"/>
        <v/>
      </c>
      <c r="I179" s="30" t="str">
        <f ca="1" t="shared" si="64"/>
        <v>Flytt</v>
      </c>
      <c r="J179" s="30" t="str">
        <f ca="1" t="shared" si="65"/>
        <v>Konsumtion</v>
      </c>
      <c r="K179" s="41">
        <f ca="1" t="shared" si="66"/>
        <v>170</v>
      </c>
      <c r="L179" s="41">
        <f ca="1" t="shared" si="67"/>
        <v>88</v>
      </c>
      <c r="M179" s="44"/>
      <c r="N179" s="30" t="str">
        <f ca="1" t="shared" si="68"/>
        <v>Sarah Anderson 179</v>
      </c>
      <c r="O179" s="30" t="str">
        <f ca="1" t="shared" si="69"/>
        <v>Erik Johanson 179</v>
      </c>
      <c r="P179" s="30" t="str">
        <f ca="1" t="shared" si="70"/>
        <v>Lars Johnson 179</v>
      </c>
      <c r="Q179" s="30" t="str">
        <f ca="1" t="shared" si="71"/>
        <v>2.Reservationsavtal</v>
      </c>
      <c r="R179" s="45" t="str">
        <f ca="1" t="shared" si="72"/>
        <v>?</v>
      </c>
      <c r="S179" s="45" t="str">
        <f ca="1" t="shared" si="73"/>
        <v>x</v>
      </c>
      <c r="T179" s="45" t="str">
        <f ca="1" t="shared" si="74"/>
        <v/>
      </c>
      <c r="U179" s="13"/>
      <c r="V179" s="34"/>
      <c r="W179" s="49" t="str">
        <f ca="1" t="shared" si="75"/>
        <v>Reservationsavtal ska tecknas</v>
      </c>
      <c r="X179" s="50" t="str">
        <f ca="1" t="shared" si="76"/>
        <v>Nej</v>
      </c>
      <c r="Y179" s="63" t="str">
        <f ca="1" t="shared" si="77"/>
        <v/>
      </c>
      <c r="Z179" s="63" t="str">
        <f ca="1" t="shared" si="78"/>
        <v/>
      </c>
      <c r="AA179" s="34"/>
      <c r="AB179" s="64" t="str">
        <f ca="1" t="shared" si="80"/>
        <v/>
      </c>
      <c r="AC179" s="73">
        <f ca="1">INDEX(Anslutningspunkt!$A$2:$A$108,RANDBETWEEN(2,108),1)</f>
        <v>75</v>
      </c>
      <c r="AD179" s="30"/>
      <c r="AE179" s="30" t="str">
        <f ca="1" t="shared" si="79"/>
        <v>Regionnät</v>
      </c>
      <c r="AF179" s="34"/>
      <c r="AG179" s="95"/>
      <c r="AH179" s="16"/>
      <c r="AI179" s="96"/>
      <c r="AM179" s="7">
        <f ca="1">VLOOKUP(AC179,Anslutningspunkt!A:B,2,0)+RANDBETWEEN(-10000,10000)</f>
        <v>6168111.672</v>
      </c>
      <c r="AN179" s="7">
        <f ca="1">VLOOKUP(AC179,Anslutningspunkt!A:C,3,0)+RANDBETWEEN(-10000,10000)</f>
        <v>417011.438</v>
      </c>
      <c r="AP179" s="7" t="str">
        <f ca="1" t="shared" si="81"/>
        <v>Flytt</v>
      </c>
      <c r="AQ179" s="7" t="str">
        <f ca="1" t="shared" si="82"/>
        <v>Konsumtion</v>
      </c>
      <c r="AX179" s="31">
        <f ca="1" t="shared" si="83"/>
        <v>43845.1015645549</v>
      </c>
      <c r="AZ179" s="31" t="str">
        <f ca="1">IF(SUM(IF({"4.Projekteringsavtal","5.Anslutningsavtal","6.Nätavtal"}=Q179,1,0))&gt;0,EDATE(AX179,RANDBETWEEN(0,6)),"")</f>
        <v/>
      </c>
      <c r="BB179" s="21" t="str">
        <f ca="1">IF(SUM(IF({"5.Anslutningsavtal","6.Nätavtal"}=Q179,1,0))&gt;0,EDATE(AZ179,RANDBETWEEN(0,3)),"")</f>
        <v/>
      </c>
      <c r="BD179" s="21" t="str">
        <f ca="1" t="shared" si="84"/>
        <v/>
      </c>
    </row>
    <row r="180" s="7" customFormat="1" spans="1:56">
      <c r="A180" s="33" t="s">
        <v>65</v>
      </c>
      <c r="B180" s="31">
        <f ca="1" t="shared" si="57"/>
        <v>43562</v>
      </c>
      <c r="C180" s="32">
        <f ca="1" t="shared" si="58"/>
        <v>44144</v>
      </c>
      <c r="D180" s="30" t="str">
        <f t="shared" si="59"/>
        <v>Project 4180</v>
      </c>
      <c r="E180" s="30" t="str">
        <f t="shared" si="60"/>
        <v>Company AB 5180</v>
      </c>
      <c r="F180" s="30" t="str">
        <f ca="1" t="shared" si="61"/>
        <v>Gävle/Sandviken</v>
      </c>
      <c r="G180" s="37">
        <f ca="1" t="shared" si="62"/>
        <v>30</v>
      </c>
      <c r="H180" s="38" t="str">
        <f ca="1" t="shared" si="63"/>
        <v>Ja</v>
      </c>
      <c r="I180" s="30" t="str">
        <f ca="1" t="shared" si="64"/>
        <v>Utökning</v>
      </c>
      <c r="J180" s="30" t="str">
        <f ca="1" t="shared" si="65"/>
        <v>Produktion</v>
      </c>
      <c r="K180" s="41">
        <f ca="1" t="shared" si="66"/>
        <v>160</v>
      </c>
      <c r="L180" s="41">
        <f ca="1" t="shared" si="67"/>
        <v>64</v>
      </c>
      <c r="M180" s="14"/>
      <c r="N180" s="30" t="str">
        <f ca="1" t="shared" si="68"/>
        <v>Erik Johanson 180</v>
      </c>
      <c r="O180" s="30" t="str">
        <f ca="1" t="shared" si="69"/>
        <v>Sarah Anderson 180</v>
      </c>
      <c r="P180" s="30" t="str">
        <f ca="1" t="shared" si="70"/>
        <v>Sarah Anderson 180</v>
      </c>
      <c r="Q180" s="30" t="str">
        <f ca="1" t="shared" si="71"/>
        <v>1.Anslutningsmöjlighet</v>
      </c>
      <c r="R180" s="45" t="str">
        <f ca="1" t="shared" si="72"/>
        <v/>
      </c>
      <c r="S180" s="45" t="str">
        <f ca="1" t="shared" si="73"/>
        <v>x</v>
      </c>
      <c r="T180" s="45" t="str">
        <f ca="1" t="shared" si="74"/>
        <v/>
      </c>
      <c r="U180" s="16"/>
      <c r="V180" s="33"/>
      <c r="W180" s="49" t="str">
        <f ca="1" t="shared" si="75"/>
        <v/>
      </c>
      <c r="X180" s="50" t="str">
        <f ca="1" t="shared" si="76"/>
        <v>Nej</v>
      </c>
      <c r="Y180" s="63" t="str">
        <f ca="1" t="shared" si="77"/>
        <v/>
      </c>
      <c r="Z180" s="63" t="str">
        <f ca="1" t="shared" si="78"/>
        <v/>
      </c>
      <c r="AA180" s="67"/>
      <c r="AB180" s="64" t="str">
        <f ca="1" t="shared" si="80"/>
        <v/>
      </c>
      <c r="AC180" s="73">
        <f ca="1">INDEX(Anslutningspunkt!$A$2:$A$108,RANDBETWEEN(2,108),1)</f>
        <v>94</v>
      </c>
      <c r="AD180" s="30"/>
      <c r="AE180" s="30" t="str">
        <f ca="1" t="shared" si="79"/>
        <v>Regionnät</v>
      </c>
      <c r="AF180" s="79"/>
      <c r="AG180" s="122"/>
      <c r="AH180" s="123"/>
      <c r="AI180" s="127"/>
      <c r="AM180" s="7">
        <f ca="1">VLOOKUP(AC180,Anslutningspunkt!A:B,2,0)+RANDBETWEEN(-10000,10000)</f>
        <v>6182299.672</v>
      </c>
      <c r="AN180" s="7">
        <f ca="1">VLOOKUP(AC180,Anslutningspunkt!A:C,3,0)+RANDBETWEEN(-10000,10000)</f>
        <v>261866.438</v>
      </c>
      <c r="AP180" s="7" t="str">
        <f ca="1" t="shared" si="81"/>
        <v>Utökning</v>
      </c>
      <c r="AQ180" s="7" t="str">
        <f ca="1" t="shared" si="82"/>
        <v>Produktion</v>
      </c>
      <c r="AX180" s="31" t="str">
        <f ca="1" t="shared" si="83"/>
        <v/>
      </c>
      <c r="AZ180" s="31" t="str">
        <f ca="1">IF(SUM(IF({"4.Projekteringsavtal","5.Anslutningsavtal","6.Nätavtal"}=Q180,1,0))&gt;0,EDATE(AX180,RANDBETWEEN(0,6)),"")</f>
        <v/>
      </c>
      <c r="BB180" s="21" t="str">
        <f ca="1">IF(SUM(IF({"5.Anslutningsavtal","6.Nätavtal"}=Q180,1,0))&gt;0,EDATE(AZ180,RANDBETWEEN(0,3)),"")</f>
        <v/>
      </c>
      <c r="BD180" s="21" t="str">
        <f ca="1" t="shared" si="84"/>
        <v/>
      </c>
    </row>
    <row r="181" s="7" customFormat="1" spans="1:56">
      <c r="A181" s="33" t="s">
        <v>65</v>
      </c>
      <c r="B181" s="31">
        <f ca="1" t="shared" si="57"/>
        <v>44230</v>
      </c>
      <c r="C181" s="32">
        <f ca="1" t="shared" si="58"/>
        <v>45325</v>
      </c>
      <c r="D181" s="30" t="str">
        <f t="shared" si="59"/>
        <v>Project 4181</v>
      </c>
      <c r="E181" s="30" t="str">
        <f t="shared" si="60"/>
        <v>Company AB 5181</v>
      </c>
      <c r="F181" s="30" t="str">
        <f ca="1" t="shared" si="61"/>
        <v>Katrineholm</v>
      </c>
      <c r="G181" s="37">
        <f ca="1" t="shared" si="62"/>
        <v>34</v>
      </c>
      <c r="H181" s="38" t="str">
        <f ca="1" t="shared" si="63"/>
        <v>Nej</v>
      </c>
      <c r="I181" s="30" t="str">
        <f ca="1" t="shared" si="64"/>
        <v>Utökning</v>
      </c>
      <c r="J181" s="30" t="str">
        <f ca="1" t="shared" si="65"/>
        <v>Konsumtion</v>
      </c>
      <c r="K181" s="41">
        <f ca="1" t="shared" si="66"/>
        <v>70</v>
      </c>
      <c r="L181" s="41">
        <f ca="1" t="shared" si="67"/>
        <v>2</v>
      </c>
      <c r="M181" s="14"/>
      <c r="N181" s="30" t="str">
        <f ca="1" t="shared" si="68"/>
        <v>Anders Erikson 181</v>
      </c>
      <c r="O181" s="30" t="str">
        <f ca="1" t="shared" si="69"/>
        <v>Lars Johnson 181</v>
      </c>
      <c r="P181" s="30" t="str">
        <f ca="1" t="shared" si="70"/>
        <v>Erik Johanson 181</v>
      </c>
      <c r="Q181" s="30" t="str">
        <f ca="1" t="shared" si="71"/>
        <v>2.Reservationsavtal</v>
      </c>
      <c r="R181" s="45" t="str">
        <f ca="1" t="shared" si="72"/>
        <v>?</v>
      </c>
      <c r="S181" s="45" t="str">
        <f ca="1" t="shared" si="73"/>
        <v>x</v>
      </c>
      <c r="T181" s="45" t="str">
        <f ca="1" t="shared" si="74"/>
        <v/>
      </c>
      <c r="U181" s="16"/>
      <c r="V181" s="33"/>
      <c r="W181" s="49" t="str">
        <f ca="1" t="shared" si="75"/>
        <v>Reservationsavtal ska tecknas</v>
      </c>
      <c r="X181" s="50" t="str">
        <f ca="1" t="shared" si="76"/>
        <v>Nej</v>
      </c>
      <c r="Y181" s="63" t="str">
        <f ca="1" t="shared" si="77"/>
        <v/>
      </c>
      <c r="Z181" s="63" t="str">
        <f ca="1" t="shared" si="78"/>
        <v/>
      </c>
      <c r="AA181" s="67"/>
      <c r="AB181" s="64" t="str">
        <f ca="1" t="shared" si="80"/>
        <v/>
      </c>
      <c r="AC181" s="73">
        <f ca="1">INDEX(Anslutningspunkt!$A$2:$A$108,RANDBETWEEN(2,108),1)</f>
        <v>105</v>
      </c>
      <c r="AD181" s="30"/>
      <c r="AE181" s="30" t="str">
        <f ca="1" t="shared" si="79"/>
        <v>Regionnät</v>
      </c>
      <c r="AF181" s="79"/>
      <c r="AG181" s="122"/>
      <c r="AH181" s="123"/>
      <c r="AI181" s="123"/>
      <c r="AM181" s="7">
        <f ca="1">VLOOKUP(AC181,Anslutningspunkt!A:B,2,0)+RANDBETWEEN(-10000,10000)</f>
        <v>6094933.672</v>
      </c>
      <c r="AN181" s="7">
        <f ca="1">VLOOKUP(AC181,Anslutningspunkt!A:C,3,0)+RANDBETWEEN(-10000,10000)</f>
        <v>445798.438</v>
      </c>
      <c r="AP181" s="7" t="str">
        <f ca="1" t="shared" si="81"/>
        <v>Utökning</v>
      </c>
      <c r="AQ181" s="7" t="str">
        <f ca="1" t="shared" si="82"/>
        <v>Konsumtion</v>
      </c>
      <c r="AX181" s="31">
        <f ca="1" t="shared" si="83"/>
        <v>44936.396874745</v>
      </c>
      <c r="AZ181" s="31" t="str">
        <f ca="1">IF(SUM(IF({"4.Projekteringsavtal","5.Anslutningsavtal","6.Nätavtal"}=Q181,1,0))&gt;0,EDATE(AX181,RANDBETWEEN(0,6)),"")</f>
        <v/>
      </c>
      <c r="BB181" s="21" t="str">
        <f ca="1">IF(SUM(IF({"5.Anslutningsavtal","6.Nätavtal"}=Q181,1,0))&gt;0,EDATE(AZ181,RANDBETWEEN(0,3)),"")</f>
        <v/>
      </c>
      <c r="BD181" s="21" t="str">
        <f ca="1" t="shared" si="84"/>
        <v/>
      </c>
    </row>
    <row r="182" s="7" customFormat="1" spans="1:56">
      <c r="A182" s="33" t="s">
        <v>65</v>
      </c>
      <c r="B182" s="31">
        <f ca="1" t="shared" si="57"/>
        <v>43732</v>
      </c>
      <c r="C182" s="32">
        <f ca="1" t="shared" si="58"/>
        <v>45496</v>
      </c>
      <c r="D182" s="30" t="str">
        <f t="shared" si="59"/>
        <v>Project 4182</v>
      </c>
      <c r="E182" s="30" t="str">
        <f t="shared" si="60"/>
        <v>Company AB 5182</v>
      </c>
      <c r="F182" s="30" t="str">
        <f ca="1" t="shared" si="61"/>
        <v>Gnesta</v>
      </c>
      <c r="G182" s="37">
        <f ca="1" t="shared" si="62"/>
        <v>31</v>
      </c>
      <c r="H182" s="38" t="str">
        <f ca="1" t="shared" si="63"/>
        <v>Ja</v>
      </c>
      <c r="I182" s="30" t="str">
        <f ca="1" t="shared" si="64"/>
        <v>Nyanslutning</v>
      </c>
      <c r="J182" s="30" t="str">
        <f ca="1" t="shared" si="65"/>
        <v>Produktion</v>
      </c>
      <c r="K182" s="41">
        <f ca="1" t="shared" si="66"/>
        <v>140</v>
      </c>
      <c r="L182" s="41">
        <f ca="1" t="shared" si="67"/>
        <v>102</v>
      </c>
      <c r="M182" s="14"/>
      <c r="N182" s="30" t="str">
        <f ca="1" t="shared" si="68"/>
        <v>Erik Johanson 182</v>
      </c>
      <c r="O182" s="30" t="str">
        <f ca="1" t="shared" si="69"/>
        <v>Lars Johnson 182</v>
      </c>
      <c r="P182" s="30" t="str">
        <f ca="1" t="shared" si="70"/>
        <v>Erik Johanson 182</v>
      </c>
      <c r="Q182" s="30" t="str">
        <f ca="1" t="shared" si="71"/>
        <v>5.Anslutningsavtal</v>
      </c>
      <c r="R182" s="45" t="str">
        <f ca="1" t="shared" si="72"/>
        <v/>
      </c>
      <c r="S182" s="45" t="str">
        <f ca="1" t="shared" si="73"/>
        <v/>
      </c>
      <c r="T182" s="45" t="str">
        <f ca="1" t="shared" si="74"/>
        <v/>
      </c>
      <c r="U182" s="16"/>
      <c r="V182" s="33"/>
      <c r="W182" s="49" t="str">
        <f ca="1" t="shared" si="75"/>
        <v/>
      </c>
      <c r="X182" s="50" t="str">
        <f ca="1" t="shared" si="76"/>
        <v/>
      </c>
      <c r="Y182" s="63" t="str">
        <f ca="1" t="shared" si="77"/>
        <v/>
      </c>
      <c r="Z182" s="63" t="str">
        <f ca="1" t="shared" si="78"/>
        <v/>
      </c>
      <c r="AA182" s="67"/>
      <c r="AB182" s="64" t="str">
        <f ca="1" t="shared" si="80"/>
        <v/>
      </c>
      <c r="AC182" s="73">
        <f ca="1">INDEX(Anslutningspunkt!$A$2:$A$108,RANDBETWEEN(2,108),1)</f>
        <v>51</v>
      </c>
      <c r="AD182" s="30"/>
      <c r="AE182" s="30" t="str">
        <f ca="1" t="shared" si="79"/>
        <v/>
      </c>
      <c r="AF182" s="79"/>
      <c r="AG182" s="122"/>
      <c r="AH182" s="123"/>
      <c r="AI182" s="127"/>
      <c r="AM182" s="7">
        <f ca="1">VLOOKUP(AC182,Anslutningspunkt!A:B,2,0)+RANDBETWEEN(-10000,10000)</f>
        <v>6132737.672</v>
      </c>
      <c r="AN182" s="7">
        <f ca="1">VLOOKUP(AC182,Anslutningspunkt!A:C,3,0)+RANDBETWEEN(-10000,10000)</f>
        <v>424953.438</v>
      </c>
      <c r="AP182" s="7" t="str">
        <f ca="1" t="shared" si="81"/>
        <v>Nyanslutning</v>
      </c>
      <c r="AQ182" s="7" t="str">
        <f ca="1" t="shared" si="82"/>
        <v>Produktion</v>
      </c>
      <c r="AX182" s="31">
        <f ca="1" t="shared" si="83"/>
        <v>45423.1157836214</v>
      </c>
      <c r="AZ182" s="31">
        <f ca="1">IF(SUM(IF({"4.Projekteringsavtal","5.Anslutningsavtal","6.Nätavtal"}=Q182,1,0))&gt;0,EDATE(AX182,RANDBETWEEN(0,6)),"")</f>
        <v>45546</v>
      </c>
      <c r="BB182" s="21">
        <f ca="1">IF(SUM(IF({"5.Anslutningsavtal","6.Nätavtal"}=Q182,1,0))&gt;0,EDATE(AZ182,RANDBETWEEN(0,3)),"")</f>
        <v>45546</v>
      </c>
      <c r="BD182" s="21" t="str">
        <f ca="1" t="shared" si="84"/>
        <v/>
      </c>
    </row>
    <row r="183" s="7" customFormat="1" spans="1:56">
      <c r="A183" s="33" t="s">
        <v>65</v>
      </c>
      <c r="B183" s="31">
        <f ca="1" t="shared" si="57"/>
        <v>44404</v>
      </c>
      <c r="C183" s="32">
        <f ca="1" t="shared" si="58"/>
        <v>44906</v>
      </c>
      <c r="D183" s="30" t="str">
        <f t="shared" si="59"/>
        <v>Project 4183</v>
      </c>
      <c r="E183" s="30" t="str">
        <f t="shared" si="60"/>
        <v>Company AB 5183</v>
      </c>
      <c r="F183" s="30" t="str">
        <f ca="1" t="shared" si="61"/>
        <v>Huddinge</v>
      </c>
      <c r="G183" s="37">
        <f ca="1" t="shared" si="62"/>
        <v>33</v>
      </c>
      <c r="H183" s="38" t="str">
        <f ca="1" t="shared" si="63"/>
        <v/>
      </c>
      <c r="I183" s="30" t="str">
        <f ca="1" t="shared" si="64"/>
        <v>Utökning</v>
      </c>
      <c r="J183" s="30" t="str">
        <f ca="1" t="shared" si="65"/>
        <v>Konsumtion</v>
      </c>
      <c r="K183" s="41">
        <f ca="1" t="shared" si="66"/>
        <v>590</v>
      </c>
      <c r="L183" s="41">
        <f ca="1" t="shared" si="67"/>
        <v>334</v>
      </c>
      <c r="M183" s="14"/>
      <c r="N183" s="30" t="str">
        <f ca="1" t="shared" si="68"/>
        <v>Erik Johanson 183</v>
      </c>
      <c r="O183" s="30" t="str">
        <f ca="1" t="shared" si="69"/>
        <v>Erik Johanson 183</v>
      </c>
      <c r="P183" s="30" t="str">
        <f ca="1" t="shared" si="70"/>
        <v>Anders Erikson 183</v>
      </c>
      <c r="Q183" s="30" t="str">
        <f ca="1" t="shared" si="71"/>
        <v>4.Projekteringsavtal</v>
      </c>
      <c r="R183" s="45" t="str">
        <f ca="1" t="shared" si="72"/>
        <v>n</v>
      </c>
      <c r="S183" s="45" t="str">
        <f ca="1" t="shared" si="73"/>
        <v>x</v>
      </c>
      <c r="T183" s="45" t="str">
        <f ca="1" t="shared" si="74"/>
        <v/>
      </c>
      <c r="U183" s="16"/>
      <c r="V183" s="33"/>
      <c r="W183" s="49" t="str">
        <f ca="1" t="shared" si="75"/>
        <v/>
      </c>
      <c r="X183" s="50" t="str">
        <f ca="1" t="shared" si="76"/>
        <v>Nej</v>
      </c>
      <c r="Y183" s="63" t="str">
        <f ca="1" t="shared" si="77"/>
        <v/>
      </c>
      <c r="Z183" s="63" t="str">
        <f ca="1" t="shared" si="78"/>
        <v/>
      </c>
      <c r="AA183" s="67"/>
      <c r="AB183" s="64" t="str">
        <f ca="1" t="shared" si="80"/>
        <v/>
      </c>
      <c r="AC183" s="73">
        <f ca="1">INDEX(Anslutningspunkt!$A$2:$A$108,RANDBETWEEN(2,108),1)</f>
        <v>40</v>
      </c>
      <c r="AD183" s="30"/>
      <c r="AE183" s="30" t="str">
        <f ca="1" t="shared" si="79"/>
        <v>Stamnät</v>
      </c>
      <c r="AF183" s="79"/>
      <c r="AG183" s="122"/>
      <c r="AH183" s="123"/>
      <c r="AI183" s="127"/>
      <c r="AM183" s="7">
        <f ca="1">VLOOKUP(AC183,Anslutningspunkt!A:B,2,0)+RANDBETWEEN(-10000,10000)</f>
        <v>6164896.672</v>
      </c>
      <c r="AN183" s="7">
        <f ca="1">VLOOKUP(AC183,Anslutningspunkt!A:C,3,0)+RANDBETWEEN(-10000,10000)</f>
        <v>351752.438</v>
      </c>
      <c r="AP183" s="7" t="str">
        <f ca="1" t="shared" si="81"/>
        <v>Utökning</v>
      </c>
      <c r="AQ183" s="7" t="str">
        <f ca="1" t="shared" si="82"/>
        <v>Konsumtion</v>
      </c>
      <c r="AX183" s="31">
        <f ca="1" t="shared" si="83"/>
        <v>44426.6882360765</v>
      </c>
      <c r="AZ183" s="31">
        <f ca="1">IF(SUM(IF({"4.Projekteringsavtal","5.Anslutningsavtal","6.Nätavtal"}=Q183,1,0))&gt;0,EDATE(AX183,RANDBETWEEN(0,6)),"")</f>
        <v>44457</v>
      </c>
      <c r="BB183" s="21" t="str">
        <f ca="1">IF(SUM(IF({"5.Anslutningsavtal","6.Nätavtal"}=Q183,1,0))&gt;0,EDATE(AZ183,RANDBETWEEN(0,3)),"")</f>
        <v/>
      </c>
      <c r="BD183" s="21" t="str">
        <f ca="1" t="shared" si="84"/>
        <v/>
      </c>
    </row>
    <row r="184" s="7" customFormat="1" spans="1:56">
      <c r="A184" s="33" t="s">
        <v>65</v>
      </c>
      <c r="B184" s="31">
        <f ca="1" t="shared" si="57"/>
        <v>43855</v>
      </c>
      <c r="C184" s="32">
        <f ca="1" t="shared" si="58"/>
        <v>44305</v>
      </c>
      <c r="D184" s="30" t="str">
        <f t="shared" si="59"/>
        <v>Project 4184</v>
      </c>
      <c r="E184" s="30" t="str">
        <f t="shared" si="60"/>
        <v>Company AB 5184</v>
      </c>
      <c r="F184" s="30" t="str">
        <f ca="1" t="shared" si="61"/>
        <v>Upplands Vsäby</v>
      </c>
      <c r="G184" s="37">
        <f ca="1" t="shared" si="62"/>
        <v>32</v>
      </c>
      <c r="H184" s="38" t="str">
        <f ca="1" t="shared" si="63"/>
        <v>Ja</v>
      </c>
      <c r="I184" s="30" t="str">
        <f ca="1" t="shared" si="64"/>
        <v>Utökning</v>
      </c>
      <c r="J184" s="30" t="str">
        <f ca="1" t="shared" si="65"/>
        <v>Produktion</v>
      </c>
      <c r="K184" s="41">
        <f ca="1" t="shared" si="66"/>
        <v>230</v>
      </c>
      <c r="L184" s="41">
        <f ca="1" t="shared" si="67"/>
        <v>207</v>
      </c>
      <c r="M184" s="14"/>
      <c r="N184" s="30" t="str">
        <f ca="1" t="shared" si="68"/>
        <v>Erik Johanson 184</v>
      </c>
      <c r="O184" s="30" t="str">
        <f ca="1" t="shared" si="69"/>
        <v>Lars Johnson 184</v>
      </c>
      <c r="P184" s="30" t="str">
        <f ca="1" t="shared" si="70"/>
        <v>Lars Johnson 184</v>
      </c>
      <c r="Q184" s="30" t="str">
        <f ca="1" t="shared" si="71"/>
        <v>4.Projekteringsavtal</v>
      </c>
      <c r="R184" s="45" t="str">
        <f ca="1" t="shared" si="72"/>
        <v>Ja</v>
      </c>
      <c r="S184" s="45" t="str">
        <f ca="1" t="shared" si="73"/>
        <v>x</v>
      </c>
      <c r="T184" s="45" t="str">
        <f ca="1" t="shared" si="74"/>
        <v/>
      </c>
      <c r="U184" s="16"/>
      <c r="V184" s="33"/>
      <c r="W184" s="49" t="str">
        <f ca="1" t="shared" si="75"/>
        <v/>
      </c>
      <c r="X184" s="50" t="str">
        <f ca="1" t="shared" si="76"/>
        <v/>
      </c>
      <c r="Y184" s="63" t="str">
        <f ca="1" t="shared" si="77"/>
        <v/>
      </c>
      <c r="Z184" s="63" t="str">
        <f ca="1" t="shared" si="78"/>
        <v/>
      </c>
      <c r="AA184" s="67"/>
      <c r="AB184" s="64" t="str">
        <f ca="1" t="shared" si="80"/>
        <v/>
      </c>
      <c r="AC184" s="73">
        <f ca="1">INDEX(Anslutningspunkt!$A$2:$A$108,RANDBETWEEN(2,108),1)</f>
        <v>61</v>
      </c>
      <c r="AD184" s="30"/>
      <c r="AE184" s="30" t="str">
        <f ca="1" t="shared" si="79"/>
        <v>Stamnät Regionnät</v>
      </c>
      <c r="AF184" s="79"/>
      <c r="AG184" s="122"/>
      <c r="AH184" s="123"/>
      <c r="AI184" s="123"/>
      <c r="AM184" s="7">
        <f ca="1">VLOOKUP(AC184,Anslutningspunkt!A:B,2,0)+RANDBETWEEN(-10000,10000)</f>
        <v>6131925.672</v>
      </c>
      <c r="AN184" s="7">
        <f ca="1">VLOOKUP(AC184,Anslutningspunkt!A:C,3,0)+RANDBETWEEN(-10000,10000)</f>
        <v>339080.438</v>
      </c>
      <c r="AP184" s="7" t="str">
        <f ca="1" t="shared" si="81"/>
        <v>Utökning</v>
      </c>
      <c r="AQ184" s="7" t="str">
        <f ca="1" t="shared" si="82"/>
        <v>Produktion</v>
      </c>
      <c r="AX184" s="31">
        <f ca="1" t="shared" si="83"/>
        <v>44236.4849644637</v>
      </c>
      <c r="AZ184" s="31">
        <f ca="1">IF(SUM(IF({"4.Projekteringsavtal","5.Anslutningsavtal","6.Nätavtal"}=Q184,1,0))&gt;0,EDATE(AX184,RANDBETWEEN(0,6)),"")</f>
        <v>44295</v>
      </c>
      <c r="BB184" s="21" t="str">
        <f ca="1">IF(SUM(IF({"5.Anslutningsavtal","6.Nätavtal"}=Q184,1,0))&gt;0,EDATE(AZ184,RANDBETWEEN(0,3)),"")</f>
        <v/>
      </c>
      <c r="BD184" s="21" t="str">
        <f ca="1" t="shared" si="84"/>
        <v/>
      </c>
    </row>
    <row r="185" s="7" customFormat="1" spans="1:56">
      <c r="A185" s="33" t="s">
        <v>65</v>
      </c>
      <c r="B185" s="31">
        <f ca="1" t="shared" si="57"/>
        <v>44193</v>
      </c>
      <c r="C185" s="32">
        <f ca="1" t="shared" si="58"/>
        <v>45136</v>
      </c>
      <c r="D185" s="30" t="str">
        <f t="shared" si="59"/>
        <v>Project 4185</v>
      </c>
      <c r="E185" s="30" t="str">
        <f t="shared" si="60"/>
        <v>Company AB 5185</v>
      </c>
      <c r="F185" s="30" t="str">
        <f ca="1" t="shared" si="61"/>
        <v>Sigtuna</v>
      </c>
      <c r="G185" s="37">
        <f ca="1" t="shared" si="62"/>
        <v>34</v>
      </c>
      <c r="H185" s="38" t="str">
        <f ca="1" t="shared" si="63"/>
        <v>Nej</v>
      </c>
      <c r="I185" s="30" t="str">
        <f ca="1" t="shared" si="64"/>
        <v>Utökning</v>
      </c>
      <c r="J185" s="30" t="str">
        <f ca="1" t="shared" si="65"/>
        <v>Produktion</v>
      </c>
      <c r="K185" s="41">
        <f ca="1" t="shared" si="66"/>
        <v>410</v>
      </c>
      <c r="L185" s="41">
        <f ca="1" t="shared" si="67"/>
        <v>22</v>
      </c>
      <c r="M185" s="14"/>
      <c r="N185" s="30" t="str">
        <f ca="1" t="shared" si="68"/>
        <v>Lars Johnson 185</v>
      </c>
      <c r="O185" s="30" t="str">
        <f ca="1" t="shared" si="69"/>
        <v>Erik Johanson 185</v>
      </c>
      <c r="P185" s="30" t="str">
        <f ca="1" t="shared" si="70"/>
        <v>Anders Erikson 185</v>
      </c>
      <c r="Q185" s="30" t="str">
        <f ca="1" t="shared" si="71"/>
        <v>1.Anslutningsmöjlighet</v>
      </c>
      <c r="R185" s="45" t="str">
        <f ca="1" t="shared" si="72"/>
        <v>?</v>
      </c>
      <c r="S185" s="45" t="str">
        <f ca="1" t="shared" si="73"/>
        <v/>
      </c>
      <c r="T185" s="45" t="str">
        <f ca="1" t="shared" si="74"/>
        <v/>
      </c>
      <c r="U185" s="16"/>
      <c r="V185" s="33"/>
      <c r="W185" s="49" t="str">
        <f ca="1" t="shared" si="75"/>
        <v>Reservationsavtal ska tecknas</v>
      </c>
      <c r="X185" s="50" t="str">
        <f ca="1" t="shared" si="76"/>
        <v>Ja</v>
      </c>
      <c r="Y185" s="63">
        <f ca="1" t="shared" si="77"/>
        <v>45581</v>
      </c>
      <c r="Z185" s="63">
        <f ca="1" t="shared" si="78"/>
        <v>45580</v>
      </c>
      <c r="AA185" s="67"/>
      <c r="AB185" s="64" t="str">
        <f ca="1" t="shared" si="80"/>
        <v/>
      </c>
      <c r="AC185" s="73">
        <f ca="1">INDEX(Anslutningspunkt!$A$2:$A$108,RANDBETWEEN(2,108),1)</f>
        <v>70</v>
      </c>
      <c r="AD185" s="30"/>
      <c r="AE185" s="30" t="str">
        <f ca="1" t="shared" si="79"/>
        <v>Stamnät Regionnät</v>
      </c>
      <c r="AF185" s="79"/>
      <c r="AG185" s="122"/>
      <c r="AH185" s="123"/>
      <c r="AI185" s="123"/>
      <c r="AM185" s="7">
        <f ca="1">VLOOKUP(AC185,Anslutningspunkt!A:B,2,0)+RANDBETWEEN(-10000,10000)</f>
        <v>6004889.672</v>
      </c>
      <c r="AN185" s="7">
        <f ca="1">VLOOKUP(AC185,Anslutningspunkt!A:C,3,0)+RANDBETWEEN(-10000,10000)</f>
        <v>328935.438</v>
      </c>
      <c r="AP185" s="7" t="str">
        <f ca="1" t="shared" si="81"/>
        <v>Utökning</v>
      </c>
      <c r="AQ185" s="7" t="str">
        <f ca="1" t="shared" si="82"/>
        <v>Produktion</v>
      </c>
      <c r="AX185" s="31" t="str">
        <f ca="1" t="shared" si="83"/>
        <v/>
      </c>
      <c r="AZ185" s="31" t="str">
        <f ca="1">IF(SUM(IF({"4.Projekteringsavtal","5.Anslutningsavtal","6.Nätavtal"}=Q185,1,0))&gt;0,EDATE(AX185,RANDBETWEEN(0,6)),"")</f>
        <v/>
      </c>
      <c r="BB185" s="21" t="str">
        <f ca="1">IF(SUM(IF({"5.Anslutningsavtal","6.Nätavtal"}=Q185,1,0))&gt;0,EDATE(AZ185,RANDBETWEEN(0,3)),"")</f>
        <v/>
      </c>
      <c r="BD185" s="21" t="str">
        <f ca="1" t="shared" si="84"/>
        <v/>
      </c>
    </row>
    <row r="186" s="7" customFormat="1" ht="15" customHeight="1" spans="1:56">
      <c r="A186" s="33" t="s">
        <v>65</v>
      </c>
      <c r="B186" s="31">
        <f ca="1" t="shared" si="57"/>
        <v>43811</v>
      </c>
      <c r="C186" s="32">
        <f ca="1" t="shared" si="58"/>
        <v>45207</v>
      </c>
      <c r="D186" s="30" t="str">
        <f t="shared" si="59"/>
        <v>Project 4186</v>
      </c>
      <c r="E186" s="30" t="str">
        <f t="shared" si="60"/>
        <v>Company AB 5186</v>
      </c>
      <c r="F186" s="30" t="str">
        <f ca="1" t="shared" si="61"/>
        <v>Smedjebacken</v>
      </c>
      <c r="G186" s="37">
        <f ca="1" t="shared" si="62"/>
        <v>30</v>
      </c>
      <c r="H186" s="38" t="str">
        <f ca="1" t="shared" si="63"/>
        <v>Nej</v>
      </c>
      <c r="I186" s="30" t="str">
        <f ca="1" t="shared" si="64"/>
        <v>Utökning</v>
      </c>
      <c r="J186" s="30" t="str">
        <f ca="1" t="shared" si="65"/>
        <v>Konsumtion</v>
      </c>
      <c r="K186" s="41">
        <f ca="1" t="shared" si="66"/>
        <v>70</v>
      </c>
      <c r="L186" s="41">
        <f ca="1" t="shared" si="67"/>
        <v>14</v>
      </c>
      <c r="M186" s="14"/>
      <c r="N186" s="30" t="str">
        <f ca="1" t="shared" si="68"/>
        <v>Sarah Anderson 186</v>
      </c>
      <c r="O186" s="30" t="str">
        <f ca="1" t="shared" si="69"/>
        <v>Lars Johnson 186</v>
      </c>
      <c r="P186" s="30" t="str">
        <f ca="1" t="shared" si="70"/>
        <v>Sarah Anderson 186</v>
      </c>
      <c r="Q186" s="30" t="str">
        <f ca="1" t="shared" si="71"/>
        <v>6.Nätavtal</v>
      </c>
      <c r="R186" s="45" t="str">
        <f ca="1" t="shared" si="72"/>
        <v>N/A</v>
      </c>
      <c r="S186" s="45" t="str">
        <f ca="1" t="shared" si="73"/>
        <v/>
      </c>
      <c r="T186" s="45" t="str">
        <f ca="1" t="shared" si="74"/>
        <v/>
      </c>
      <c r="U186" s="16"/>
      <c r="V186" s="33"/>
      <c r="W186" s="49" t="str">
        <f ca="1" t="shared" si="75"/>
        <v/>
      </c>
      <c r="X186" s="50" t="str">
        <f ca="1" t="shared" si="76"/>
        <v>Nej</v>
      </c>
      <c r="Y186" s="63" t="str">
        <f ca="1" t="shared" si="77"/>
        <v/>
      </c>
      <c r="Z186" s="63" t="str">
        <f ca="1" t="shared" si="78"/>
        <v/>
      </c>
      <c r="AA186" s="67"/>
      <c r="AB186" s="64" t="str">
        <f ca="1" t="shared" si="80"/>
        <v/>
      </c>
      <c r="AC186" s="73">
        <f ca="1">INDEX(Anslutningspunkt!$A$2:$A$108,RANDBETWEEN(2,108),1)</f>
        <v>55</v>
      </c>
      <c r="AD186" s="30"/>
      <c r="AE186" s="30" t="str">
        <f ca="1" t="shared" si="79"/>
        <v>Stamnät</v>
      </c>
      <c r="AF186" s="79"/>
      <c r="AG186" s="122"/>
      <c r="AH186" s="123"/>
      <c r="AI186" s="123"/>
      <c r="AM186" s="7">
        <f ca="1">VLOOKUP(AC186,Anslutningspunkt!A:B,2,0)+RANDBETWEEN(-10000,10000)</f>
        <v>6008570.672</v>
      </c>
      <c r="AN186" s="7">
        <f ca="1">VLOOKUP(AC186,Anslutningspunkt!A:C,3,0)+RANDBETWEEN(-10000,10000)</f>
        <v>414929.438</v>
      </c>
      <c r="AP186" s="7" t="str">
        <f ca="1" t="shared" si="81"/>
        <v>Utökning</v>
      </c>
      <c r="AQ186" s="7" t="str">
        <f ca="1" t="shared" si="82"/>
        <v>Konsumtion</v>
      </c>
      <c r="AX186" s="31">
        <f ca="1" t="shared" si="83"/>
        <v>44010.1410901764</v>
      </c>
      <c r="AZ186" s="31">
        <f ca="1">IF(SUM(IF({"4.Projekteringsavtal","5.Anslutningsavtal","6.Nätavtal"}=Q186,1,0))&gt;0,EDATE(AX186,RANDBETWEEN(0,6)),"")</f>
        <v>44102</v>
      </c>
      <c r="BB186" s="21">
        <f ca="1">IF(SUM(IF({"5.Anslutningsavtal","6.Nätavtal"}=Q186,1,0))&gt;0,EDATE(AZ186,RANDBETWEEN(0,3)),"")</f>
        <v>44193</v>
      </c>
      <c r="BD186" s="21">
        <f ca="1" t="shared" si="84"/>
        <v>44224</v>
      </c>
    </row>
    <row r="187" s="7" customFormat="1" spans="1:56">
      <c r="A187" s="33" t="s">
        <v>65</v>
      </c>
      <c r="B187" s="31">
        <f ca="1" t="shared" si="57"/>
        <v>44091</v>
      </c>
      <c r="C187" s="32">
        <f ca="1" t="shared" si="58"/>
        <v>44539</v>
      </c>
      <c r="D187" s="30" t="str">
        <f t="shared" si="59"/>
        <v>Project 4187</v>
      </c>
      <c r="E187" s="30" t="str">
        <f t="shared" si="60"/>
        <v>Company AB 5187</v>
      </c>
      <c r="F187" s="30" t="str">
        <f ca="1" t="shared" si="61"/>
        <v>Långshyttan</v>
      </c>
      <c r="G187" s="37">
        <f ca="1" t="shared" si="62"/>
        <v>38</v>
      </c>
      <c r="H187" s="38" t="str">
        <f ca="1" t="shared" si="63"/>
        <v/>
      </c>
      <c r="I187" s="30" t="str">
        <f ca="1" t="shared" si="64"/>
        <v>Flytt</v>
      </c>
      <c r="J187" s="30" t="str">
        <f ca="1" t="shared" si="65"/>
        <v>Konsumtion</v>
      </c>
      <c r="K187" s="41">
        <f ca="1" t="shared" si="66"/>
        <v>300</v>
      </c>
      <c r="L187" s="41">
        <f ca="1" t="shared" si="67"/>
        <v>71</v>
      </c>
      <c r="M187" s="14"/>
      <c r="N187" s="30" t="str">
        <f ca="1" t="shared" si="68"/>
        <v>Erik Johanson 187</v>
      </c>
      <c r="O187" s="30" t="str">
        <f ca="1" t="shared" si="69"/>
        <v>Sarah Anderson 187</v>
      </c>
      <c r="P187" s="30" t="str">
        <f ca="1" t="shared" si="70"/>
        <v>Anders Erikson 187</v>
      </c>
      <c r="Q187" s="30" t="str">
        <f ca="1" t="shared" si="71"/>
        <v>4.Projekteringsavtal</v>
      </c>
      <c r="R187" s="45" t="str">
        <f ca="1" t="shared" si="72"/>
        <v/>
      </c>
      <c r="S187" s="45" t="str">
        <f ca="1" t="shared" si="73"/>
        <v>x</v>
      </c>
      <c r="T187" s="45" t="str">
        <f ca="1" t="shared" si="74"/>
        <v/>
      </c>
      <c r="U187" s="16"/>
      <c r="V187" s="33"/>
      <c r="W187" s="49" t="str">
        <f ca="1" t="shared" si="75"/>
        <v>Länk</v>
      </c>
      <c r="X187" s="50" t="str">
        <f ca="1" t="shared" si="76"/>
        <v>Ja</v>
      </c>
      <c r="Y187" s="63">
        <f ca="1" t="shared" si="77"/>
        <v>45235</v>
      </c>
      <c r="Z187" s="63">
        <f ca="1" t="shared" si="78"/>
        <v>45183</v>
      </c>
      <c r="AA187" s="67"/>
      <c r="AB187" s="64" t="str">
        <f ca="1" t="shared" si="80"/>
        <v/>
      </c>
      <c r="AC187" s="73">
        <f ca="1">INDEX(Anslutningspunkt!$A$2:$A$108,RANDBETWEEN(2,108),1)</f>
        <v>56</v>
      </c>
      <c r="AD187" s="30"/>
      <c r="AE187" s="30" t="str">
        <f ca="1" t="shared" si="79"/>
        <v>Stamnät Regionnät</v>
      </c>
      <c r="AF187" s="79"/>
      <c r="AG187" s="122"/>
      <c r="AH187" s="123"/>
      <c r="AI187" s="127"/>
      <c r="AM187" s="7">
        <f ca="1">VLOOKUP(AC187,Anslutningspunkt!A:B,2,0)+RANDBETWEEN(-10000,10000)</f>
        <v>6033923.672</v>
      </c>
      <c r="AN187" s="7">
        <f ca="1">VLOOKUP(AC187,Anslutningspunkt!A:C,3,0)+RANDBETWEEN(-10000,10000)</f>
        <v>337583.438</v>
      </c>
      <c r="AP187" s="7" t="str">
        <f ca="1" t="shared" si="81"/>
        <v>Flytt</v>
      </c>
      <c r="AQ187" s="7" t="str">
        <f ca="1" t="shared" si="82"/>
        <v>Konsumtion</v>
      </c>
      <c r="AX187" s="31">
        <f ca="1" t="shared" si="83"/>
        <v>44201.3142287054</v>
      </c>
      <c r="AZ187" s="31">
        <f ca="1">IF(SUM(IF({"4.Projekteringsavtal","5.Anslutningsavtal","6.Nätavtal"}=Q187,1,0))&gt;0,EDATE(AX187,RANDBETWEEN(0,6)),"")</f>
        <v>44352</v>
      </c>
      <c r="BB187" s="21" t="str">
        <f ca="1">IF(SUM(IF({"5.Anslutningsavtal","6.Nätavtal"}=Q187,1,0))&gt;0,EDATE(AZ187,RANDBETWEEN(0,3)),"")</f>
        <v/>
      </c>
      <c r="BD187" s="21" t="str">
        <f ca="1" t="shared" si="84"/>
        <v/>
      </c>
    </row>
    <row r="188" s="7" customFormat="1" spans="1:56">
      <c r="A188" s="33" t="s">
        <v>65</v>
      </c>
      <c r="B188" s="31">
        <f ca="1" t="shared" si="57"/>
        <v>44072</v>
      </c>
      <c r="C188" s="32">
        <f ca="1" t="shared" si="58"/>
        <v>44898</v>
      </c>
      <c r="D188" s="30" t="str">
        <f t="shared" si="59"/>
        <v>Project 4188</v>
      </c>
      <c r="E188" s="30" t="str">
        <f t="shared" si="60"/>
        <v>Company AB 5188</v>
      </c>
      <c r="F188" s="30" t="str">
        <f ca="1" t="shared" si="61"/>
        <v>Sandviken</v>
      </c>
      <c r="G188" s="37">
        <f ca="1" t="shared" si="62"/>
        <v>30</v>
      </c>
      <c r="H188" s="38" t="str">
        <f ca="1" t="shared" si="63"/>
        <v/>
      </c>
      <c r="I188" s="30" t="str">
        <f ca="1" t="shared" si="64"/>
        <v>Flytt</v>
      </c>
      <c r="J188" s="30" t="str">
        <f ca="1" t="shared" si="65"/>
        <v>Konsumtion</v>
      </c>
      <c r="K188" s="41">
        <f ca="1" t="shared" si="66"/>
        <v>40</v>
      </c>
      <c r="L188" s="41">
        <f ca="1" t="shared" si="67"/>
        <v>30</v>
      </c>
      <c r="M188" s="14"/>
      <c r="N188" s="30" t="str">
        <f ca="1" t="shared" si="68"/>
        <v>Lars Johnson 188</v>
      </c>
      <c r="O188" s="30" t="str">
        <f ca="1" t="shared" si="69"/>
        <v>Lars Johnson 188</v>
      </c>
      <c r="P188" s="30" t="str">
        <f ca="1" t="shared" si="70"/>
        <v>Sarah Anderson 188</v>
      </c>
      <c r="Q188" s="30" t="str">
        <f ca="1" t="shared" si="71"/>
        <v>4.Projekteringsavtal</v>
      </c>
      <c r="R188" s="45" t="str">
        <f ca="1" t="shared" si="72"/>
        <v/>
      </c>
      <c r="S188" s="45" t="str">
        <f ca="1" t="shared" si="73"/>
        <v>x</v>
      </c>
      <c r="T188" s="45" t="str">
        <f ca="1" t="shared" si="74"/>
        <v/>
      </c>
      <c r="U188" s="16"/>
      <c r="V188" s="33"/>
      <c r="W188" s="49" t="str">
        <f ca="1" t="shared" si="75"/>
        <v>Reservationsavtal ska tecknas</v>
      </c>
      <c r="X188" s="50" t="str">
        <f ca="1" t="shared" si="76"/>
        <v>Nej</v>
      </c>
      <c r="Y188" s="63" t="str">
        <f ca="1" t="shared" si="77"/>
        <v/>
      </c>
      <c r="Z188" s="63" t="str">
        <f ca="1" t="shared" si="78"/>
        <v/>
      </c>
      <c r="AA188" s="67"/>
      <c r="AB188" s="64" t="str">
        <f ca="1" t="shared" si="80"/>
        <v/>
      </c>
      <c r="AC188" s="73">
        <f ca="1">INDEX(Anslutningspunkt!$A$2:$A$108,RANDBETWEEN(2,108),1)</f>
        <v>70</v>
      </c>
      <c r="AD188" s="30"/>
      <c r="AE188" s="30" t="str">
        <f ca="1" t="shared" si="79"/>
        <v>Regionnät</v>
      </c>
      <c r="AF188" s="79"/>
      <c r="AG188" s="122"/>
      <c r="AH188" s="123"/>
      <c r="AI188" s="127"/>
      <c r="AM188" s="7">
        <f ca="1">VLOOKUP(AC188,Anslutningspunkt!A:B,2,0)+RANDBETWEEN(-10000,10000)</f>
        <v>6007104.672</v>
      </c>
      <c r="AN188" s="7">
        <f ca="1">VLOOKUP(AC188,Anslutningspunkt!A:C,3,0)+RANDBETWEEN(-10000,10000)</f>
        <v>312731.438</v>
      </c>
      <c r="AP188" s="7" t="str">
        <f ca="1" t="shared" si="81"/>
        <v>Flytt</v>
      </c>
      <c r="AQ188" s="7" t="str">
        <f ca="1" t="shared" si="82"/>
        <v>Konsumtion</v>
      </c>
      <c r="AX188" s="31">
        <f ca="1" t="shared" si="83"/>
        <v>44783.1810800629</v>
      </c>
      <c r="AZ188" s="31">
        <f ca="1">IF(SUM(IF({"4.Projekteringsavtal","5.Anslutningsavtal","6.Nätavtal"}=Q188,1,0))&gt;0,EDATE(AX188,RANDBETWEEN(0,6)),"")</f>
        <v>44844</v>
      </c>
      <c r="BB188" s="21" t="str">
        <f ca="1">IF(SUM(IF({"5.Anslutningsavtal","6.Nätavtal"}=Q188,1,0))&gt;0,EDATE(AZ188,RANDBETWEEN(0,3)),"")</f>
        <v/>
      </c>
      <c r="BD188" s="21" t="str">
        <f ca="1" t="shared" si="84"/>
        <v/>
      </c>
    </row>
    <row r="189" s="7" customFormat="1" spans="1:56">
      <c r="A189" s="33" t="s">
        <v>65</v>
      </c>
      <c r="B189" s="31">
        <f ca="1" t="shared" si="57"/>
        <v>43368</v>
      </c>
      <c r="C189" s="32">
        <f ca="1" t="shared" si="58"/>
        <v>43632</v>
      </c>
      <c r="D189" s="30" t="str">
        <f t="shared" si="59"/>
        <v>Project 4189</v>
      </c>
      <c r="E189" s="30" t="str">
        <f t="shared" si="60"/>
        <v>Company AB 5189</v>
      </c>
      <c r="F189" s="30" t="str">
        <f ca="1" t="shared" si="61"/>
        <v>Sigtuna</v>
      </c>
      <c r="G189" s="37">
        <f ca="1" t="shared" si="62"/>
        <v>34</v>
      </c>
      <c r="H189" s="38" t="str">
        <f ca="1" t="shared" si="63"/>
        <v/>
      </c>
      <c r="I189" s="30" t="str">
        <f ca="1" t="shared" si="64"/>
        <v>Flytt</v>
      </c>
      <c r="J189" s="30" t="str">
        <f ca="1" t="shared" si="65"/>
        <v>Konsumtion</v>
      </c>
      <c r="K189" s="41">
        <f ca="1" t="shared" si="66"/>
        <v>320</v>
      </c>
      <c r="L189" s="41">
        <f ca="1" t="shared" si="67"/>
        <v>209</v>
      </c>
      <c r="M189" s="14"/>
      <c r="N189" s="30" t="str">
        <f ca="1" t="shared" si="68"/>
        <v>Erik Johanson 189</v>
      </c>
      <c r="O189" s="30" t="str">
        <f ca="1" t="shared" si="69"/>
        <v>Erik Johanson 189</v>
      </c>
      <c r="P189" s="30" t="str">
        <f ca="1" t="shared" si="70"/>
        <v>Lars Johnson 189</v>
      </c>
      <c r="Q189" s="30" t="str">
        <f ca="1" t="shared" si="71"/>
        <v>1.Anslutningsmöjlighet</v>
      </c>
      <c r="R189" s="45" t="str">
        <f ca="1" t="shared" si="72"/>
        <v>Ja</v>
      </c>
      <c r="S189" s="45" t="str">
        <f ca="1" t="shared" si="73"/>
        <v/>
      </c>
      <c r="T189" s="45" t="str">
        <f ca="1" t="shared" si="74"/>
        <v/>
      </c>
      <c r="U189" s="16"/>
      <c r="V189" s="33"/>
      <c r="W189" s="49" t="str">
        <f ca="1" t="shared" si="75"/>
        <v>Länk</v>
      </c>
      <c r="X189" s="50" t="str">
        <f ca="1" t="shared" si="76"/>
        <v>Ja</v>
      </c>
      <c r="Y189" s="63">
        <f ca="1" t="shared" si="77"/>
        <v>45502</v>
      </c>
      <c r="Z189" s="63">
        <f ca="1" t="shared" si="78"/>
        <v>45327</v>
      </c>
      <c r="AA189" s="67"/>
      <c r="AB189" s="64">
        <f ca="1" t="shared" si="80"/>
        <v>43422.6982701845</v>
      </c>
      <c r="AC189" s="73">
        <f ca="1">INDEX(Anslutningspunkt!$A$2:$A$108,RANDBETWEEN(2,108),1)</f>
        <v>89</v>
      </c>
      <c r="AD189" s="30"/>
      <c r="AE189" s="30" t="str">
        <f ca="1" t="shared" si="79"/>
        <v>Regionnät</v>
      </c>
      <c r="AF189" s="79"/>
      <c r="AG189" s="122"/>
      <c r="AH189" s="123"/>
      <c r="AI189" s="127"/>
      <c r="AM189" s="7">
        <f ca="1">VLOOKUP(AC189,Anslutningspunkt!A:B,2,0)+RANDBETWEEN(-10000,10000)</f>
        <v>6111644.672</v>
      </c>
      <c r="AN189" s="7">
        <f ca="1">VLOOKUP(AC189,Anslutningspunkt!A:C,3,0)+RANDBETWEEN(-10000,10000)</f>
        <v>396885.438</v>
      </c>
      <c r="AP189" s="7" t="str">
        <f ca="1" t="shared" si="81"/>
        <v>Flytt</v>
      </c>
      <c r="AQ189" s="7" t="str">
        <f ca="1" t="shared" si="82"/>
        <v>Konsumtion</v>
      </c>
      <c r="AX189" s="31" t="str">
        <f ca="1" t="shared" si="83"/>
        <v/>
      </c>
      <c r="AZ189" s="31" t="str">
        <f ca="1">IF(SUM(IF({"4.Projekteringsavtal","5.Anslutningsavtal","6.Nätavtal"}=Q189,1,0))&gt;0,EDATE(AX189,RANDBETWEEN(0,6)),"")</f>
        <v/>
      </c>
      <c r="BB189" s="21" t="str">
        <f ca="1">IF(SUM(IF({"5.Anslutningsavtal","6.Nätavtal"}=Q189,1,0))&gt;0,EDATE(AZ189,RANDBETWEEN(0,3)),"")</f>
        <v/>
      </c>
      <c r="BD189" s="21" t="str">
        <f ca="1" t="shared" si="84"/>
        <v/>
      </c>
    </row>
    <row r="190" s="7" customFormat="1" spans="1:56">
      <c r="A190" s="33" t="s">
        <v>65</v>
      </c>
      <c r="B190" s="31">
        <f ca="1" t="shared" si="57"/>
        <v>44042</v>
      </c>
      <c r="C190" s="32">
        <f ca="1" t="shared" si="58"/>
        <v>45555</v>
      </c>
      <c r="D190" s="30" t="str">
        <f t="shared" si="59"/>
        <v>Project 4190</v>
      </c>
      <c r="E190" s="30" t="str">
        <f t="shared" si="60"/>
        <v>Company AB 5190</v>
      </c>
      <c r="F190" s="30" t="str">
        <f ca="1" t="shared" si="61"/>
        <v>Surahamar</v>
      </c>
      <c r="G190" s="37">
        <f ca="1" t="shared" si="62"/>
        <v>31</v>
      </c>
      <c r="H190" s="38" t="str">
        <f ca="1" t="shared" si="63"/>
        <v>Nej</v>
      </c>
      <c r="I190" s="30" t="str">
        <f ca="1" t="shared" si="64"/>
        <v>Utökning</v>
      </c>
      <c r="J190" s="30" t="str">
        <f ca="1" t="shared" si="65"/>
        <v>Konsumtion</v>
      </c>
      <c r="K190" s="41">
        <f ca="1" t="shared" si="66"/>
        <v>110</v>
      </c>
      <c r="L190" s="41">
        <f ca="1" t="shared" si="67"/>
        <v>93</v>
      </c>
      <c r="M190" s="14"/>
      <c r="N190" s="30" t="str">
        <f ca="1" t="shared" si="68"/>
        <v>Lars Johnson 190</v>
      </c>
      <c r="O190" s="30" t="str">
        <f ca="1" t="shared" si="69"/>
        <v>Anders Erikson 190</v>
      </c>
      <c r="P190" s="30" t="str">
        <f ca="1" t="shared" si="70"/>
        <v>Sarah Anderson 190</v>
      </c>
      <c r="Q190" s="30" t="str">
        <f ca="1" t="shared" si="71"/>
        <v>5.Anslutningsavtal</v>
      </c>
      <c r="R190" s="45" t="str">
        <f ca="1" t="shared" si="72"/>
        <v/>
      </c>
      <c r="S190" s="45" t="str">
        <f ca="1" t="shared" si="73"/>
        <v/>
      </c>
      <c r="T190" s="45" t="str">
        <f ca="1" t="shared" si="74"/>
        <v/>
      </c>
      <c r="U190" s="16"/>
      <c r="V190" s="33"/>
      <c r="W190" s="49" t="str">
        <f ca="1" t="shared" si="75"/>
        <v/>
      </c>
      <c r="X190" s="50" t="str">
        <f ca="1" t="shared" si="76"/>
        <v/>
      </c>
      <c r="Y190" s="63" t="str">
        <f ca="1" t="shared" si="77"/>
        <v/>
      </c>
      <c r="Z190" s="63" t="str">
        <f ca="1" t="shared" si="78"/>
        <v/>
      </c>
      <c r="AA190" s="67"/>
      <c r="AB190" s="64" t="str">
        <f ca="1" t="shared" si="80"/>
        <v/>
      </c>
      <c r="AC190" s="73">
        <f ca="1">INDEX(Anslutningspunkt!$A$2:$A$108,RANDBETWEEN(2,108),1)</f>
        <v>83</v>
      </c>
      <c r="AD190" s="30"/>
      <c r="AE190" s="30" t="str">
        <f ca="1" t="shared" si="79"/>
        <v/>
      </c>
      <c r="AF190" s="79"/>
      <c r="AG190" s="122"/>
      <c r="AH190" s="123"/>
      <c r="AI190" s="123"/>
      <c r="AM190" s="7">
        <f ca="1">VLOOKUP(AC190,Anslutningspunkt!A:B,2,0)+RANDBETWEEN(-10000,10000)</f>
        <v>6142677.672</v>
      </c>
      <c r="AN190" s="7">
        <f ca="1">VLOOKUP(AC190,Anslutningspunkt!A:C,3,0)+RANDBETWEEN(-10000,10000)</f>
        <v>430042.438</v>
      </c>
      <c r="AP190" s="7" t="str">
        <f ca="1" t="shared" si="81"/>
        <v>Utökning</v>
      </c>
      <c r="AQ190" s="7" t="str">
        <f ca="1" t="shared" si="82"/>
        <v>Konsumtion</v>
      </c>
      <c r="AX190" s="31">
        <f ca="1" t="shared" si="83"/>
        <v>44894.6484295396</v>
      </c>
      <c r="AZ190" s="31">
        <f ca="1">IF(SUM(IF({"4.Projekteringsavtal","5.Anslutningsavtal","6.Nätavtal"}=Q190,1,0))&gt;0,EDATE(AX190,RANDBETWEEN(0,6)),"")</f>
        <v>45014</v>
      </c>
      <c r="BB190" s="21">
        <f ca="1">IF(SUM(IF({"5.Anslutningsavtal","6.Nätavtal"}=Q190,1,0))&gt;0,EDATE(AZ190,RANDBETWEEN(0,3)),"")</f>
        <v>45075</v>
      </c>
      <c r="BD190" s="21" t="str">
        <f ca="1" t="shared" si="84"/>
        <v/>
      </c>
    </row>
    <row r="191" s="7" customFormat="1" spans="1:56">
      <c r="A191" s="33" t="s">
        <v>65</v>
      </c>
      <c r="B191" s="31">
        <f ca="1" t="shared" si="57"/>
        <v>44072</v>
      </c>
      <c r="C191" s="32">
        <f ca="1" t="shared" si="58"/>
        <v>45384</v>
      </c>
      <c r="D191" s="30" t="str">
        <f t="shared" si="59"/>
        <v>Project 4191</v>
      </c>
      <c r="E191" s="30" t="str">
        <f t="shared" si="60"/>
        <v>Company AB 5191</v>
      </c>
      <c r="F191" s="30" t="str">
        <f ca="1" t="shared" si="61"/>
        <v>Avesta</v>
      </c>
      <c r="G191" s="37">
        <f ca="1" t="shared" si="62"/>
        <v>36</v>
      </c>
      <c r="H191" s="38" t="str">
        <f ca="1" t="shared" si="63"/>
        <v>Nej</v>
      </c>
      <c r="I191" s="30" t="str">
        <f ca="1" t="shared" si="64"/>
        <v>Flytt</v>
      </c>
      <c r="J191" s="30" t="str">
        <f ca="1" t="shared" si="65"/>
        <v>Produktion</v>
      </c>
      <c r="K191" s="41">
        <f ca="1" t="shared" si="66"/>
        <v>150</v>
      </c>
      <c r="L191" s="41">
        <f ca="1" t="shared" si="67"/>
        <v>113</v>
      </c>
      <c r="M191" s="14"/>
      <c r="N191" s="30" t="str">
        <f ca="1" t="shared" si="68"/>
        <v>Lars Johnson 191</v>
      </c>
      <c r="O191" s="30" t="str">
        <f ca="1" t="shared" si="69"/>
        <v>Lars Johnson 191</v>
      </c>
      <c r="P191" s="30" t="str">
        <f ca="1" t="shared" si="70"/>
        <v>Erik Johanson 191</v>
      </c>
      <c r="Q191" s="30" t="str">
        <f ca="1" t="shared" si="71"/>
        <v>4.Projekteringsavtal</v>
      </c>
      <c r="R191" s="45" t="str">
        <f ca="1" t="shared" si="72"/>
        <v/>
      </c>
      <c r="S191" s="45" t="str">
        <f ca="1" t="shared" si="73"/>
        <v>x</v>
      </c>
      <c r="T191" s="45" t="str">
        <f ca="1" t="shared" si="74"/>
        <v/>
      </c>
      <c r="U191" s="16"/>
      <c r="V191" s="33"/>
      <c r="W191" s="49" t="str">
        <f ca="1" t="shared" si="75"/>
        <v>Länk</v>
      </c>
      <c r="X191" s="50" t="str">
        <f ca="1" t="shared" si="76"/>
        <v>Ja</v>
      </c>
      <c r="Y191" s="63">
        <f ca="1" t="shared" si="77"/>
        <v>45584</v>
      </c>
      <c r="Z191" s="63">
        <f ca="1" t="shared" si="78"/>
        <v>45578</v>
      </c>
      <c r="AA191" s="67"/>
      <c r="AB191" s="64" t="str">
        <f ca="1" t="shared" si="80"/>
        <v/>
      </c>
      <c r="AC191" s="73">
        <f ca="1">INDEX(Anslutningspunkt!$A$2:$A$108,RANDBETWEEN(2,108),1)</f>
        <v>64</v>
      </c>
      <c r="AD191" s="30"/>
      <c r="AE191" s="30" t="str">
        <f ca="1" t="shared" si="79"/>
        <v>Stamnät Regionnät</v>
      </c>
      <c r="AF191" s="79"/>
      <c r="AG191" s="122"/>
      <c r="AH191" s="123"/>
      <c r="AI191" s="127"/>
      <c r="AM191" s="7">
        <f ca="1">VLOOKUP(AC191,Anslutningspunkt!A:B,2,0)+RANDBETWEEN(-10000,10000)</f>
        <v>6077814.672</v>
      </c>
      <c r="AN191" s="7">
        <f ca="1">VLOOKUP(AC191,Anslutningspunkt!A:C,3,0)+RANDBETWEEN(-10000,10000)</f>
        <v>389517.438</v>
      </c>
      <c r="AP191" s="7" t="str">
        <f ca="1" t="shared" si="81"/>
        <v>Flytt</v>
      </c>
      <c r="AQ191" s="7" t="str">
        <f ca="1" t="shared" si="82"/>
        <v>Produktion</v>
      </c>
      <c r="AX191" s="31">
        <f ca="1" t="shared" si="83"/>
        <v>44965.3187785419</v>
      </c>
      <c r="AZ191" s="31">
        <f ca="1">IF(SUM(IF({"4.Projekteringsavtal","5.Anslutningsavtal","6.Nätavtal"}=Q191,1,0))&gt;0,EDATE(AX191,RANDBETWEEN(0,6)),"")</f>
        <v>44993</v>
      </c>
      <c r="BB191" s="21" t="str">
        <f ca="1">IF(SUM(IF({"5.Anslutningsavtal","6.Nätavtal"}=Q191,1,0))&gt;0,EDATE(AZ191,RANDBETWEEN(0,3)),"")</f>
        <v/>
      </c>
      <c r="BD191" s="21" t="str">
        <f ca="1" t="shared" si="84"/>
        <v/>
      </c>
    </row>
    <row r="192" s="7" customFormat="1" spans="1:56">
      <c r="A192" s="33" t="s">
        <v>65</v>
      </c>
      <c r="B192" s="31">
        <f ca="1" t="shared" si="57"/>
        <v>43305</v>
      </c>
      <c r="C192" s="32">
        <f ca="1" t="shared" si="58"/>
        <v>45238</v>
      </c>
      <c r="D192" s="30" t="str">
        <f t="shared" si="59"/>
        <v>Project 4192</v>
      </c>
      <c r="E192" s="30" t="str">
        <f t="shared" si="60"/>
        <v>Company AB 5192</v>
      </c>
      <c r="F192" s="30" t="str">
        <f ca="1" t="shared" si="61"/>
        <v>Vingåker</v>
      </c>
      <c r="G192" s="37">
        <f ca="1" t="shared" si="62"/>
        <v>38</v>
      </c>
      <c r="H192" s="38" t="str">
        <f ca="1" t="shared" si="63"/>
        <v>Nej</v>
      </c>
      <c r="I192" s="30" t="str">
        <f ca="1" t="shared" si="64"/>
        <v>Flytt</v>
      </c>
      <c r="J192" s="30" t="str">
        <f ca="1" t="shared" si="65"/>
        <v>Produktion</v>
      </c>
      <c r="K192" s="41">
        <f ca="1" t="shared" si="66"/>
        <v>600</v>
      </c>
      <c r="L192" s="41">
        <f ca="1" t="shared" si="67"/>
        <v>62</v>
      </c>
      <c r="M192" s="14"/>
      <c r="N192" s="30" t="str">
        <f ca="1" t="shared" si="68"/>
        <v>Erik Johanson 192</v>
      </c>
      <c r="O192" s="30" t="str">
        <f ca="1" t="shared" si="69"/>
        <v>Anders Erikson 192</v>
      </c>
      <c r="P192" s="30" t="str">
        <f ca="1" t="shared" si="70"/>
        <v>Erik Johanson 192</v>
      </c>
      <c r="Q192" s="30" t="str">
        <f ca="1" t="shared" si="71"/>
        <v>1.Anslutningsmöjlighet</v>
      </c>
      <c r="R192" s="45" t="str">
        <f ca="1" t="shared" si="72"/>
        <v>N/A</v>
      </c>
      <c r="S192" s="45" t="str">
        <f ca="1" t="shared" si="73"/>
        <v/>
      </c>
      <c r="T192" s="45" t="str">
        <f ca="1" t="shared" si="74"/>
        <v/>
      </c>
      <c r="U192" s="16"/>
      <c r="V192" s="33"/>
      <c r="W192" s="49" t="str">
        <f ca="1" t="shared" si="75"/>
        <v>Reservationsavtal ska tecknas</v>
      </c>
      <c r="X192" s="50" t="str">
        <f ca="1" t="shared" si="76"/>
        <v>Ja</v>
      </c>
      <c r="Y192" s="63">
        <f ca="1" t="shared" si="77"/>
        <v>45580</v>
      </c>
      <c r="Z192" s="63">
        <f ca="1" t="shared" si="78"/>
        <v>45430</v>
      </c>
      <c r="AA192" s="67"/>
      <c r="AB192" s="64">
        <f ca="1" t="shared" si="80"/>
        <v>44123.9137332504</v>
      </c>
      <c r="AC192" s="73">
        <f ca="1">INDEX(Anslutningspunkt!$A$2:$A$108,RANDBETWEEN(2,108),1)</f>
        <v>39</v>
      </c>
      <c r="AD192" s="30"/>
      <c r="AE192" s="30" t="str">
        <f ca="1" t="shared" si="79"/>
        <v>Stamnät Regionnät</v>
      </c>
      <c r="AF192" s="79"/>
      <c r="AG192" s="122"/>
      <c r="AH192" s="123"/>
      <c r="AI192" s="123"/>
      <c r="AM192" s="7">
        <f ca="1">VLOOKUP(AC192,Anslutningspunkt!A:B,2,0)+RANDBETWEEN(-10000,10000)</f>
        <v>6015750.672</v>
      </c>
      <c r="AN192" s="7">
        <f ca="1">VLOOKUP(AC192,Anslutningspunkt!A:C,3,0)+RANDBETWEEN(-10000,10000)</f>
        <v>350638.438</v>
      </c>
      <c r="AP192" s="7" t="str">
        <f ca="1" t="shared" si="81"/>
        <v>Flytt</v>
      </c>
      <c r="AQ192" s="7" t="str">
        <f ca="1" t="shared" si="82"/>
        <v>Produktion</v>
      </c>
      <c r="AX192" s="31" t="str">
        <f ca="1" t="shared" si="83"/>
        <v/>
      </c>
      <c r="AZ192" s="31" t="str">
        <f ca="1">IF(SUM(IF({"4.Projekteringsavtal","5.Anslutningsavtal","6.Nätavtal"}=Q192,1,0))&gt;0,EDATE(AX192,RANDBETWEEN(0,6)),"")</f>
        <v/>
      </c>
      <c r="BB192" s="21" t="str">
        <f ca="1">IF(SUM(IF({"5.Anslutningsavtal","6.Nätavtal"}=Q192,1,0))&gt;0,EDATE(AZ192,RANDBETWEEN(0,3)),"")</f>
        <v/>
      </c>
      <c r="BD192" s="21" t="str">
        <f ca="1" t="shared" si="84"/>
        <v/>
      </c>
    </row>
    <row r="193" s="7" customFormat="1" spans="1:56">
      <c r="A193" s="33" t="s">
        <v>65</v>
      </c>
      <c r="B193" s="31">
        <f ca="1" t="shared" si="57"/>
        <v>43107</v>
      </c>
      <c r="C193" s="32">
        <f ca="1" t="shared" si="58"/>
        <v>45091</v>
      </c>
      <c r="D193" s="30" t="str">
        <f t="shared" si="59"/>
        <v>Project 4193</v>
      </c>
      <c r="E193" s="30" t="str">
        <f t="shared" si="60"/>
        <v>Company AB 5193</v>
      </c>
      <c r="F193" s="30" t="str">
        <f ca="1" t="shared" si="61"/>
        <v>Strängnäs</v>
      </c>
      <c r="G193" s="37">
        <f ca="1" t="shared" si="62"/>
        <v>36</v>
      </c>
      <c r="H193" s="38" t="str">
        <f ca="1" t="shared" si="63"/>
        <v>Ja</v>
      </c>
      <c r="I193" s="30" t="str">
        <f ca="1" t="shared" si="64"/>
        <v>Utökning</v>
      </c>
      <c r="J193" s="30" t="str">
        <f ca="1" t="shared" si="65"/>
        <v>Konsumtion</v>
      </c>
      <c r="K193" s="41">
        <f ca="1" t="shared" si="66"/>
        <v>290</v>
      </c>
      <c r="L193" s="41">
        <f ca="1" t="shared" si="67"/>
        <v>62</v>
      </c>
      <c r="M193" s="14"/>
      <c r="N193" s="30" t="str">
        <f ca="1" t="shared" si="68"/>
        <v>Lars Johnson 193</v>
      </c>
      <c r="O193" s="30" t="str">
        <f ca="1" t="shared" si="69"/>
        <v>Sarah Anderson 193</v>
      </c>
      <c r="P193" s="30" t="str">
        <f ca="1" t="shared" si="70"/>
        <v>Anders Erikson 193</v>
      </c>
      <c r="Q193" s="30" t="str">
        <f ca="1" t="shared" si="71"/>
        <v>4.Projekteringsavtal</v>
      </c>
      <c r="R193" s="45" t="str">
        <f ca="1" t="shared" si="72"/>
        <v>nej</v>
      </c>
      <c r="S193" s="45" t="str">
        <f ca="1" t="shared" si="73"/>
        <v/>
      </c>
      <c r="T193" s="45" t="str">
        <f ca="1" t="shared" si="74"/>
        <v/>
      </c>
      <c r="U193" s="16"/>
      <c r="V193" s="33"/>
      <c r="W193" s="49" t="str">
        <f ca="1" t="shared" si="75"/>
        <v>Reservationsavtal ska tecknas</v>
      </c>
      <c r="X193" s="50" t="str">
        <f ca="1" t="shared" si="76"/>
        <v>Ja</v>
      </c>
      <c r="Y193" s="63">
        <f ca="1" t="shared" si="77"/>
        <v>45532</v>
      </c>
      <c r="Z193" s="63">
        <f ca="1" t="shared" si="78"/>
        <v>45478</v>
      </c>
      <c r="AA193" s="67"/>
      <c r="AB193" s="64" t="str">
        <f ca="1" t="shared" si="80"/>
        <v/>
      </c>
      <c r="AC193" s="73">
        <f ca="1">INDEX(Anslutningspunkt!$A$2:$A$108,RANDBETWEEN(2,108),1)</f>
        <v>85</v>
      </c>
      <c r="AD193" s="30"/>
      <c r="AE193" s="30" t="str">
        <f ca="1" t="shared" si="79"/>
        <v>Stamnät Regionnät</v>
      </c>
      <c r="AF193" s="79"/>
      <c r="AG193" s="122"/>
      <c r="AH193" s="123"/>
      <c r="AI193" s="123"/>
      <c r="AM193" s="7">
        <f ca="1">VLOOKUP(AC193,Anslutningspunkt!A:B,2,0)+RANDBETWEEN(-10000,10000)</f>
        <v>6185335.672</v>
      </c>
      <c r="AN193" s="7">
        <f ca="1">VLOOKUP(AC193,Anslutningspunkt!A:C,3,0)+RANDBETWEEN(-10000,10000)</f>
        <v>350070.438</v>
      </c>
      <c r="AP193" s="7" t="str">
        <f ca="1" t="shared" si="81"/>
        <v>Utökning</v>
      </c>
      <c r="AQ193" s="7" t="str">
        <f ca="1" t="shared" si="82"/>
        <v>Konsumtion</v>
      </c>
      <c r="AX193" s="31">
        <f ca="1" t="shared" si="83"/>
        <v>43942.0552109324</v>
      </c>
      <c r="AZ193" s="31">
        <f ca="1">IF(SUM(IF({"4.Projekteringsavtal","5.Anslutningsavtal","6.Nätavtal"}=Q193,1,0))&gt;0,EDATE(AX193,RANDBETWEEN(0,6)),"")</f>
        <v>43942</v>
      </c>
      <c r="BB193" s="21" t="str">
        <f ca="1">IF(SUM(IF({"5.Anslutningsavtal","6.Nätavtal"}=Q193,1,0))&gt;0,EDATE(AZ193,RANDBETWEEN(0,3)),"")</f>
        <v/>
      </c>
      <c r="BD193" s="21" t="str">
        <f ca="1" t="shared" si="84"/>
        <v/>
      </c>
    </row>
    <row r="194" s="7" customFormat="1" spans="1:56">
      <c r="A194" s="33" t="s">
        <v>65</v>
      </c>
      <c r="B194" s="31">
        <f ca="1" t="shared" si="57"/>
        <v>43742</v>
      </c>
      <c r="C194" s="32">
        <f ca="1" t="shared" si="58"/>
        <v>44771</v>
      </c>
      <c r="D194" s="30" t="str">
        <f t="shared" si="59"/>
        <v>Project 4194</v>
      </c>
      <c r="E194" s="30" t="str">
        <f t="shared" si="60"/>
        <v>Company AB 5194</v>
      </c>
      <c r="F194" s="30" t="str">
        <f ca="1" t="shared" si="61"/>
        <v>Täby</v>
      </c>
      <c r="G194" s="37">
        <f ca="1" t="shared" si="62"/>
        <v>33</v>
      </c>
      <c r="H194" s="38" t="str">
        <f ca="1" t="shared" si="63"/>
        <v>Ja</v>
      </c>
      <c r="I194" s="30" t="str">
        <f ca="1" t="shared" si="64"/>
        <v>Utökning</v>
      </c>
      <c r="J194" s="30" t="str">
        <f ca="1" t="shared" si="65"/>
        <v>Produktion</v>
      </c>
      <c r="K194" s="41">
        <f ca="1" t="shared" si="66"/>
        <v>570</v>
      </c>
      <c r="L194" s="41">
        <f ca="1" t="shared" si="67"/>
        <v>168</v>
      </c>
      <c r="M194" s="14"/>
      <c r="N194" s="30" t="str">
        <f ca="1" t="shared" si="68"/>
        <v>Erik Johanson 194</v>
      </c>
      <c r="O194" s="30" t="str">
        <f ca="1" t="shared" si="69"/>
        <v>Anders Erikson 194</v>
      </c>
      <c r="P194" s="30" t="str">
        <f ca="1" t="shared" si="70"/>
        <v>Anders Erikson 194</v>
      </c>
      <c r="Q194" s="30" t="str">
        <f ca="1" t="shared" si="71"/>
        <v>4.Projekteringsavtal</v>
      </c>
      <c r="R194" s="45" t="str">
        <f ca="1" t="shared" si="72"/>
        <v/>
      </c>
      <c r="S194" s="45" t="str">
        <f ca="1" t="shared" si="73"/>
        <v/>
      </c>
      <c r="T194" s="45" t="str">
        <f ca="1" t="shared" si="74"/>
        <v/>
      </c>
      <c r="U194" s="16"/>
      <c r="V194" s="33"/>
      <c r="W194" s="49" t="str">
        <f ca="1" t="shared" si="75"/>
        <v/>
      </c>
      <c r="X194" s="50" t="str">
        <f ca="1" t="shared" si="76"/>
        <v>Ja</v>
      </c>
      <c r="Y194" s="63">
        <f ca="1" t="shared" si="77"/>
        <v>45536</v>
      </c>
      <c r="Z194" s="63">
        <f ca="1" t="shared" si="78"/>
        <v>45054</v>
      </c>
      <c r="AA194" s="67"/>
      <c r="AB194" s="64" t="str">
        <f ca="1" t="shared" si="80"/>
        <v/>
      </c>
      <c r="AC194" s="73">
        <f ca="1">INDEX(Anslutningspunkt!$A$2:$A$108,RANDBETWEEN(2,108),1)</f>
        <v>1</v>
      </c>
      <c r="AD194" s="30"/>
      <c r="AE194" s="30" t="str">
        <f ca="1" t="shared" si="79"/>
        <v>Stamnät</v>
      </c>
      <c r="AF194" s="79"/>
      <c r="AG194" s="122"/>
      <c r="AH194" s="123"/>
      <c r="AI194" s="127"/>
      <c r="AM194" s="7">
        <f ca="1">VLOOKUP(AC194,Anslutningspunkt!A:B,2,0)+RANDBETWEEN(-10000,10000)</f>
        <v>6022832.672</v>
      </c>
      <c r="AN194" s="7">
        <f ca="1">VLOOKUP(AC194,Anslutningspunkt!A:C,3,0)+RANDBETWEEN(-10000,10000)</f>
        <v>279525.438</v>
      </c>
      <c r="AP194" s="7" t="str">
        <f ca="1" t="shared" si="81"/>
        <v>Utökning</v>
      </c>
      <c r="AQ194" s="7" t="str">
        <f ca="1" t="shared" si="82"/>
        <v>Produktion</v>
      </c>
      <c r="AX194" s="31">
        <f ca="1" t="shared" si="83"/>
        <v>44544.287116392</v>
      </c>
      <c r="AZ194" s="31">
        <f ca="1">IF(SUM(IF({"4.Projekteringsavtal","5.Anslutningsavtal","6.Nätavtal"}=Q194,1,0))&gt;0,EDATE(AX194,RANDBETWEEN(0,6)),"")</f>
        <v>44575</v>
      </c>
      <c r="BB194" s="21" t="str">
        <f ca="1">IF(SUM(IF({"5.Anslutningsavtal","6.Nätavtal"}=Q194,1,0))&gt;0,EDATE(AZ194,RANDBETWEEN(0,3)),"")</f>
        <v/>
      </c>
      <c r="BD194" s="21" t="str">
        <f ca="1" t="shared" si="84"/>
        <v/>
      </c>
    </row>
    <row r="195" s="7" customFormat="1" spans="1:56">
      <c r="A195" s="33" t="s">
        <v>65</v>
      </c>
      <c r="B195" s="31">
        <f ca="1" t="shared" si="57"/>
        <v>44587</v>
      </c>
      <c r="C195" s="32">
        <f ca="1" t="shared" si="58"/>
        <v>45248</v>
      </c>
      <c r="D195" s="30" t="str">
        <f t="shared" si="59"/>
        <v>Project 4195</v>
      </c>
      <c r="E195" s="30" t="str">
        <f t="shared" si="60"/>
        <v>Company AB 5195</v>
      </c>
      <c r="F195" s="30" t="str">
        <f ca="1" t="shared" si="61"/>
        <v>Nykvarn</v>
      </c>
      <c r="G195" s="37">
        <f ca="1" t="shared" si="62"/>
        <v>34</v>
      </c>
      <c r="H195" s="38" t="str">
        <f ca="1" t="shared" si="63"/>
        <v>Nej</v>
      </c>
      <c r="I195" s="30" t="str">
        <f ca="1" t="shared" si="64"/>
        <v>Nyanslutning</v>
      </c>
      <c r="J195" s="30" t="str">
        <f ca="1" t="shared" si="65"/>
        <v>Konsumtion</v>
      </c>
      <c r="K195" s="41">
        <f ca="1" t="shared" si="66"/>
        <v>310</v>
      </c>
      <c r="L195" s="41">
        <f ca="1" t="shared" si="67"/>
        <v>279</v>
      </c>
      <c r="M195" s="14"/>
      <c r="N195" s="30" t="str">
        <f ca="1" t="shared" si="68"/>
        <v>Lars Johnson 195</v>
      </c>
      <c r="O195" s="30" t="str">
        <f ca="1" t="shared" si="69"/>
        <v>Lars Johnson 195</v>
      </c>
      <c r="P195" s="30" t="str">
        <f ca="1" t="shared" si="70"/>
        <v>Anders Erikson 195</v>
      </c>
      <c r="Q195" s="30" t="str">
        <f ca="1" t="shared" si="71"/>
        <v>2.Reservationsavtal</v>
      </c>
      <c r="R195" s="45" t="str">
        <f ca="1" t="shared" si="72"/>
        <v>?</v>
      </c>
      <c r="S195" s="45" t="str">
        <f ca="1" t="shared" si="73"/>
        <v>x</v>
      </c>
      <c r="T195" s="45" t="str">
        <f ca="1" t="shared" si="74"/>
        <v>x</v>
      </c>
      <c r="U195" s="16"/>
      <c r="V195" s="33"/>
      <c r="W195" s="49" t="str">
        <f ca="1" t="shared" si="75"/>
        <v>Ansluts till LN 20 kV</v>
      </c>
      <c r="X195" s="50" t="str">
        <f ca="1" t="shared" si="76"/>
        <v>Ja</v>
      </c>
      <c r="Y195" s="63">
        <f ca="1" t="shared" si="77"/>
        <v>45581</v>
      </c>
      <c r="Z195" s="63">
        <f ca="1" t="shared" si="78"/>
        <v>45556</v>
      </c>
      <c r="AA195" s="67"/>
      <c r="AB195" s="64" t="str">
        <f ca="1" t="shared" si="80"/>
        <v/>
      </c>
      <c r="AC195" s="73">
        <f ca="1">INDEX(Anslutningspunkt!$A$2:$A$108,RANDBETWEEN(2,108),1)</f>
        <v>95</v>
      </c>
      <c r="AD195" s="30"/>
      <c r="AE195" s="30" t="str">
        <f ca="1" t="shared" si="79"/>
        <v>Stamnät Regionnät</v>
      </c>
      <c r="AF195" s="79"/>
      <c r="AG195" s="122"/>
      <c r="AH195" s="123"/>
      <c r="AI195" s="123"/>
      <c r="AM195" s="7">
        <f ca="1">VLOOKUP(AC195,Anslutningspunkt!A:B,2,0)+RANDBETWEEN(-10000,10000)</f>
        <v>6144607.672</v>
      </c>
      <c r="AN195" s="7">
        <f ca="1">VLOOKUP(AC195,Anslutningspunkt!A:C,3,0)+RANDBETWEEN(-10000,10000)</f>
        <v>391776.438</v>
      </c>
      <c r="AP195" s="7" t="str">
        <f ca="1" t="shared" si="81"/>
        <v>Nyanslutning</v>
      </c>
      <c r="AQ195" s="7" t="str">
        <f ca="1" t="shared" si="82"/>
        <v>Konsumtion</v>
      </c>
      <c r="AX195" s="31">
        <f ca="1" t="shared" si="83"/>
        <v>45256.3766584682</v>
      </c>
      <c r="AZ195" s="31" t="str">
        <f ca="1">IF(SUM(IF({"4.Projekteringsavtal","5.Anslutningsavtal","6.Nätavtal"}=Q195,1,0))&gt;0,EDATE(AX195,RANDBETWEEN(0,6)),"")</f>
        <v/>
      </c>
      <c r="BB195" s="21" t="str">
        <f ca="1">IF(SUM(IF({"5.Anslutningsavtal","6.Nätavtal"}=Q195,1,0))&gt;0,EDATE(AZ195,RANDBETWEEN(0,3)),"")</f>
        <v/>
      </c>
      <c r="BD195" s="21" t="str">
        <f ca="1" t="shared" si="84"/>
        <v/>
      </c>
    </row>
    <row r="196" s="7" customFormat="1" spans="1:56">
      <c r="A196" s="33" t="s">
        <v>65</v>
      </c>
      <c r="B196" s="31">
        <f ca="1" t="shared" ref="B196:B251" si="85">RANDBETWEEN(DATE(2018,1,1),DATE(2022,10,20))</f>
        <v>43658</v>
      </c>
      <c r="C196" s="32">
        <f ca="1" t="shared" ref="C196:C251" si="86">RANDBETWEEN(B196,DATE(2024,10,20))</f>
        <v>44276</v>
      </c>
      <c r="D196" s="30" t="str">
        <f t="shared" ref="D196:D251" si="87">_xlfn.CONCAT("Project ",COLUMN(D196),ROW(D196))</f>
        <v>Project 4196</v>
      </c>
      <c r="E196" s="30" t="str">
        <f t="shared" ref="E196:E251" si="88">_xlfn.CONCAT("Company AB ",COLUMN(E196),ROW(E196))</f>
        <v>Company AB 5196</v>
      </c>
      <c r="F196" s="30" t="str">
        <f ca="1" t="shared" ref="F196:F251" si="8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Nykvarn</v>
      </c>
      <c r="G196" s="37">
        <f ca="1" t="shared" ref="G196:G251" si="90">RANDBETWEEN(30,38)</f>
        <v>35</v>
      </c>
      <c r="H196" s="38" t="str">
        <f ca="1" t="shared" ref="H196:H251" si="91">CHOOSE(RANDBETWEEN(1,3),"Ja","Nej","")</f>
        <v/>
      </c>
      <c r="I196" s="30" t="str">
        <f ca="1" t="shared" ref="I196:I251" si="92">CHOOSE(RANDBETWEEN(1,3),"Nyanslutning","Utökning","Flytt")</f>
        <v>Flytt</v>
      </c>
      <c r="J196" s="30" t="str">
        <f ca="1" t="shared" ref="J196:J250" si="93">CHOOSE(RANDBETWEEN(1,2),"Produktion","Konsumtion")</f>
        <v>Produktion</v>
      </c>
      <c r="K196" s="41">
        <f ca="1" t="shared" ref="K196:K251" si="94">RANDBETWEEN(1,60)*10</f>
        <v>200</v>
      </c>
      <c r="L196" s="41">
        <f ca="1" t="shared" ref="L196:L251" si="95">RANDBETWEEN(1,K196)</f>
        <v>178</v>
      </c>
      <c r="M196" s="14"/>
      <c r="N196" s="30" t="str">
        <f ca="1" t="shared" ref="N196:N251" si="96">_xlfn.CONCAT(CHOOSE(RANDBETWEEN(1,4),"Anders Erikson","Erik Johanson","Sarah Anderson","Lars Johnson")," ",ROW(N196))</f>
        <v>Erik Johanson 196</v>
      </c>
      <c r="O196" s="30" t="str">
        <f ca="1" t="shared" ref="O196:O251" si="97">_xlfn.CONCAT(CHOOSE(RANDBETWEEN(1,4),"Anders Erikson","Erik Johanson","Sarah Anderson","Lars Johnson")," ",ROW(O196))</f>
        <v>Lars Johnson 196</v>
      </c>
      <c r="P196" s="30" t="str">
        <f ca="1" t="shared" ref="P196:P251" si="98">_xlfn.CONCAT(CHOOSE(RANDBETWEEN(1,4),"Anders Erikson","Erik Johanson","Sarah Anderson","Lars Johnson")," ",ROW(P196))</f>
        <v>Erik Johanson 196</v>
      </c>
      <c r="Q196" s="30" t="str">
        <f ca="1" t="shared" ref="Q196:Q251" si="99">CHOOSE(RANDBETWEEN(1,5),"5.Anslutningsavtal","4.Projekteringsavtal","6.Nätavtal","2.Reservationsavtal","1.Anslutningsmöjlighet")</f>
        <v>5.Anslutningsavtal</v>
      </c>
      <c r="R196" s="45" t="str">
        <f ca="1" t="shared" ref="R196:R251" si="100">CHOOSE(RANDBETWEEN(1,8),"Ja","","","","n","nej","?","N/A")</f>
        <v>Ja</v>
      </c>
      <c r="S196" s="45" t="str">
        <f ca="1" t="shared" ref="S196:S251" si="101">CHOOSE(RANDBETWEEN(1,3),"x","","")</f>
        <v/>
      </c>
      <c r="T196" s="45" t="str">
        <f ca="1" t="shared" ref="T196:T251" si="102">CHOOSE(RANDBETWEEN(1,4),"x","","","")</f>
        <v/>
      </c>
      <c r="U196" s="16"/>
      <c r="V196" s="33"/>
      <c r="W196" s="49" t="str">
        <f ca="1" t="shared" ref="W196:W251" si="103">CHOOSE(RANDBETWEEN(1,7),"Länk","","","","","Ansluts till LN 20 kV","Reservationsavtal ska tecknas")</f>
        <v/>
      </c>
      <c r="X196" s="50" t="str">
        <f ca="1" t="shared" ref="X196:X251" si="104">CHOOSE(RANDBETWEEN(1,4),"Ja","Ja","Nej","")</f>
        <v>Ja</v>
      </c>
      <c r="Y196" s="63">
        <f ca="1" t="shared" ref="Y196:Y251" si="105">IF(Z196&lt;&gt;"",RANDBETWEEN(Z196,DATE(2024,10,20)),"")</f>
        <v>45155</v>
      </c>
      <c r="Z196" s="63">
        <f ca="1" t="shared" ref="Z196:Z251" si="106">IF(X196="Ja",RANDBETWEEN(C196,DATE(2024,10,20)),"")</f>
        <v>44645</v>
      </c>
      <c r="AA196" s="67"/>
      <c r="AB196" s="64" t="str">
        <f ca="1" t="shared" si="80"/>
        <v/>
      </c>
      <c r="AC196" s="73">
        <f ca="1">INDEX(Anslutningspunkt!$A$2:$A$108,RANDBETWEEN(2,108),1)</f>
        <v>43</v>
      </c>
      <c r="AD196" s="30"/>
      <c r="AE196" s="30" t="str">
        <f ca="1" t="shared" ref="AE196:AE251" si="107">CHOOSE(RANDBETWEEN(1,4),"Regionnät","Stamnät Regionnät","Stamnät","")</f>
        <v>Regionnät</v>
      </c>
      <c r="AF196" s="79"/>
      <c r="AG196" s="122"/>
      <c r="AH196" s="123"/>
      <c r="AI196" s="127"/>
      <c r="AM196" s="7">
        <f ca="1">VLOOKUP(AC196,Anslutningspunkt!A:B,2,0)+RANDBETWEEN(-10000,10000)</f>
        <v>6132174.672</v>
      </c>
      <c r="AN196" s="7">
        <f ca="1">VLOOKUP(AC196,Anslutningspunkt!A:C,3,0)+RANDBETWEEN(-10000,10000)</f>
        <v>352175.438</v>
      </c>
      <c r="AP196" s="7" t="str">
        <f ca="1" t="shared" si="81"/>
        <v>Flytt</v>
      </c>
      <c r="AQ196" s="7" t="str">
        <f ca="1" t="shared" si="82"/>
        <v>Produktion</v>
      </c>
      <c r="AX196" s="31">
        <f ca="1" t="shared" si="83"/>
        <v>44181.9211078919</v>
      </c>
      <c r="AZ196" s="31">
        <f ca="1">IF(SUM(IF({"4.Projekteringsavtal","5.Anslutningsavtal","6.Nätavtal"}=Q196,1,0))&gt;0,EDATE(AX196,RANDBETWEEN(0,6)),"")</f>
        <v>44363</v>
      </c>
      <c r="BB196" s="21">
        <f ca="1">IF(SUM(IF({"5.Anslutningsavtal","6.Nätavtal"}=Q196,1,0))&gt;0,EDATE(AZ196,RANDBETWEEN(0,3)),"")</f>
        <v>44424</v>
      </c>
      <c r="BD196" s="21" t="str">
        <f ca="1" t="shared" si="84"/>
        <v/>
      </c>
    </row>
    <row r="197" s="7" customFormat="1" spans="1:56">
      <c r="A197" s="33" t="s">
        <v>65</v>
      </c>
      <c r="B197" s="31">
        <f ca="1" t="shared" si="85"/>
        <v>43432</v>
      </c>
      <c r="C197" s="32">
        <f ca="1" t="shared" si="86"/>
        <v>44574</v>
      </c>
      <c r="D197" s="30" t="str">
        <f t="shared" si="87"/>
        <v>Project 4197</v>
      </c>
      <c r="E197" s="30" t="str">
        <f t="shared" si="88"/>
        <v>Company AB 5197</v>
      </c>
      <c r="F197" s="30" t="str">
        <f ca="1" t="shared" si="89"/>
        <v>Österåker</v>
      </c>
      <c r="G197" s="37">
        <f ca="1" t="shared" si="90"/>
        <v>33</v>
      </c>
      <c r="H197" s="38" t="str">
        <f ca="1" t="shared" si="91"/>
        <v>Nej</v>
      </c>
      <c r="I197" s="30" t="str">
        <f ca="1" t="shared" si="92"/>
        <v>Nyanslutning</v>
      </c>
      <c r="J197" s="30" t="str">
        <f ca="1" t="shared" si="93"/>
        <v>Konsumtion</v>
      </c>
      <c r="K197" s="41">
        <f ca="1" t="shared" si="94"/>
        <v>300</v>
      </c>
      <c r="L197" s="41">
        <f ca="1" t="shared" si="95"/>
        <v>102</v>
      </c>
      <c r="M197" s="14"/>
      <c r="N197" s="30" t="str">
        <f ca="1" t="shared" si="96"/>
        <v>Erik Johanson 197</v>
      </c>
      <c r="O197" s="30" t="str">
        <f ca="1" t="shared" si="97"/>
        <v>Lars Johnson 197</v>
      </c>
      <c r="P197" s="30" t="str">
        <f ca="1" t="shared" si="98"/>
        <v>Erik Johanson 197</v>
      </c>
      <c r="Q197" s="30" t="str">
        <f ca="1" t="shared" si="99"/>
        <v>1.Anslutningsmöjlighet</v>
      </c>
      <c r="R197" s="45" t="str">
        <f ca="1" t="shared" si="100"/>
        <v/>
      </c>
      <c r="S197" s="45" t="str">
        <f ca="1" t="shared" si="101"/>
        <v/>
      </c>
      <c r="T197" s="45" t="str">
        <f ca="1" t="shared" si="102"/>
        <v/>
      </c>
      <c r="U197" s="16"/>
      <c r="V197" s="33"/>
      <c r="W197" s="49" t="str">
        <f ca="1" t="shared" si="103"/>
        <v>Länk</v>
      </c>
      <c r="X197" s="50" t="str">
        <f ca="1" t="shared" si="104"/>
        <v>Ja</v>
      </c>
      <c r="Y197" s="63">
        <f ca="1" t="shared" si="105"/>
        <v>45307</v>
      </c>
      <c r="Z197" s="63">
        <f ca="1" t="shared" si="106"/>
        <v>44858</v>
      </c>
      <c r="AA197" s="67"/>
      <c r="AB197" s="64" t="str">
        <f ca="1" t="shared" ref="AB197:AB251" si="108">IF(Q197="1.Anslutningsmöjlighet",IF(RAND()*10&lt;3,B197+RAND()*(EDATE(C197,1)-B197),""),"")</f>
        <v/>
      </c>
      <c r="AC197" s="73">
        <f ca="1">INDEX(Anslutningspunkt!$A$2:$A$108,RANDBETWEEN(2,108),1)</f>
        <v>31</v>
      </c>
      <c r="AD197" s="30"/>
      <c r="AE197" s="30" t="str">
        <f ca="1" t="shared" si="107"/>
        <v>Stamnät</v>
      </c>
      <c r="AF197" s="79"/>
      <c r="AG197" s="122"/>
      <c r="AH197" s="123"/>
      <c r="AI197" s="123"/>
      <c r="AM197" s="7">
        <f ca="1">VLOOKUP(AC197,Anslutningspunkt!A:B,2,0)+RANDBETWEEN(-10000,10000)</f>
        <v>6038269.672</v>
      </c>
      <c r="AN197" s="7">
        <f ca="1">VLOOKUP(AC197,Anslutningspunkt!A:C,3,0)+RANDBETWEEN(-10000,10000)</f>
        <v>265125.438</v>
      </c>
      <c r="AP197" s="7" t="str">
        <f ca="1" t="shared" ref="AP197:AP251" si="109">I197</f>
        <v>Nyanslutning</v>
      </c>
      <c r="AQ197" s="7" t="str">
        <f ca="1" t="shared" ref="AQ197:AQ251" si="110">J197</f>
        <v>Konsumtion</v>
      </c>
      <c r="AX197" s="31" t="str">
        <f ca="1" t="shared" ref="AX197:AX251" si="111">IF(Q197&lt;&gt;"1.Anslutningsmöjlighet",B197+RAND()*(EDATE(C197,1)-B197),"")</f>
        <v/>
      </c>
      <c r="AZ197" s="31" t="str">
        <f ca="1">IF(SUM(IF({"4.Projekteringsavtal","5.Anslutningsavtal","6.Nätavtal"}=Q197,1,0))&gt;0,EDATE(AX197,RANDBETWEEN(0,6)),"")</f>
        <v/>
      </c>
      <c r="BB197" s="21" t="str">
        <f ca="1">IF(SUM(IF({"5.Anslutningsavtal","6.Nätavtal"}=Q197,1,0))&gt;0,EDATE(AZ197,RANDBETWEEN(0,3)),"")</f>
        <v/>
      </c>
      <c r="BD197" s="21" t="str">
        <f ca="1" t="shared" ref="BD197:BD251" si="112">IF("6.Nätavtal"=Q197,EDATE(BB197,RANDBETWEEN(0,3)),"")</f>
        <v/>
      </c>
    </row>
    <row r="198" s="7" customFormat="1" spans="1:56">
      <c r="A198" s="33" t="s">
        <v>65</v>
      </c>
      <c r="B198" s="31">
        <f ca="1" t="shared" si="85"/>
        <v>43658</v>
      </c>
      <c r="C198" s="32">
        <f ca="1" t="shared" si="86"/>
        <v>45583</v>
      </c>
      <c r="D198" s="30" t="str">
        <f t="shared" si="87"/>
        <v>Project 4198</v>
      </c>
      <c r="E198" s="30" t="str">
        <f t="shared" si="88"/>
        <v>Company AB 5198</v>
      </c>
      <c r="F198" s="30" t="str">
        <f ca="1" t="shared" si="89"/>
        <v>Enköping</v>
      </c>
      <c r="G198" s="37">
        <f ca="1" t="shared" si="90"/>
        <v>37</v>
      </c>
      <c r="H198" s="38" t="str">
        <f ca="1" t="shared" si="91"/>
        <v/>
      </c>
      <c r="I198" s="30" t="str">
        <f ca="1" t="shared" si="92"/>
        <v>Nyanslutning</v>
      </c>
      <c r="J198" s="30" t="str">
        <f ca="1" t="shared" si="93"/>
        <v>Konsumtion</v>
      </c>
      <c r="K198" s="41">
        <f ca="1" t="shared" si="94"/>
        <v>160</v>
      </c>
      <c r="L198" s="41">
        <f ca="1" t="shared" si="95"/>
        <v>159</v>
      </c>
      <c r="M198" s="14"/>
      <c r="N198" s="30" t="str">
        <f ca="1" t="shared" si="96"/>
        <v>Anders Erikson 198</v>
      </c>
      <c r="O198" s="30" t="str">
        <f ca="1" t="shared" si="97"/>
        <v>Sarah Anderson 198</v>
      </c>
      <c r="P198" s="30" t="str">
        <f ca="1" t="shared" si="98"/>
        <v>Erik Johanson 198</v>
      </c>
      <c r="Q198" s="30" t="str">
        <f ca="1" t="shared" si="99"/>
        <v>2.Reservationsavtal</v>
      </c>
      <c r="R198" s="45" t="str">
        <f ca="1" t="shared" si="100"/>
        <v>?</v>
      </c>
      <c r="S198" s="45" t="str">
        <f ca="1" t="shared" si="101"/>
        <v/>
      </c>
      <c r="T198" s="45" t="str">
        <f ca="1" t="shared" si="102"/>
        <v/>
      </c>
      <c r="U198" s="16"/>
      <c r="V198" s="33"/>
      <c r="W198" s="49" t="str">
        <f ca="1" t="shared" si="103"/>
        <v/>
      </c>
      <c r="X198" s="50" t="str">
        <f ca="1" t="shared" si="104"/>
        <v>Ja</v>
      </c>
      <c r="Y198" s="63">
        <f ca="1" t="shared" si="105"/>
        <v>45585</v>
      </c>
      <c r="Z198" s="63">
        <f ca="1" t="shared" si="106"/>
        <v>45585</v>
      </c>
      <c r="AA198" s="67"/>
      <c r="AB198" s="64" t="str">
        <f ca="1" t="shared" si="108"/>
        <v/>
      </c>
      <c r="AC198" s="73">
        <f ca="1">INDEX(Anslutningspunkt!$A$2:$A$108,RANDBETWEEN(2,108),1)</f>
        <v>106</v>
      </c>
      <c r="AD198" s="30"/>
      <c r="AE198" s="30" t="str">
        <f ca="1" t="shared" si="107"/>
        <v/>
      </c>
      <c r="AF198" s="79"/>
      <c r="AG198" s="122"/>
      <c r="AH198" s="123"/>
      <c r="AI198" s="123"/>
      <c r="AM198" s="7">
        <f ca="1">VLOOKUP(AC198,Anslutningspunkt!A:B,2,0)+RANDBETWEEN(-10000,10000)</f>
        <v>6170775.672</v>
      </c>
      <c r="AN198" s="7">
        <f ca="1">VLOOKUP(AC198,Anslutningspunkt!A:C,3,0)+RANDBETWEEN(-10000,10000)</f>
        <v>446848.438</v>
      </c>
      <c r="AP198" s="7" t="str">
        <f ca="1" t="shared" si="109"/>
        <v>Nyanslutning</v>
      </c>
      <c r="AQ198" s="7" t="str">
        <f ca="1" t="shared" si="110"/>
        <v>Konsumtion</v>
      </c>
      <c r="AX198" s="31">
        <f ca="1" t="shared" si="111"/>
        <v>43817.6876851143</v>
      </c>
      <c r="AZ198" s="31" t="str">
        <f ca="1">IF(SUM(IF({"4.Projekteringsavtal","5.Anslutningsavtal","6.Nätavtal"}=Q198,1,0))&gt;0,EDATE(AX198,RANDBETWEEN(0,6)),"")</f>
        <v/>
      </c>
      <c r="BB198" s="21" t="str">
        <f ca="1">IF(SUM(IF({"5.Anslutningsavtal","6.Nätavtal"}=Q198,1,0))&gt;0,EDATE(AZ198,RANDBETWEEN(0,3)),"")</f>
        <v/>
      </c>
      <c r="BD198" s="21" t="str">
        <f ca="1" t="shared" si="112"/>
        <v/>
      </c>
    </row>
    <row r="199" s="7" customFormat="1" spans="1:56">
      <c r="A199" s="33" t="s">
        <v>65</v>
      </c>
      <c r="B199" s="31">
        <f ca="1" t="shared" si="85"/>
        <v>43572</v>
      </c>
      <c r="C199" s="32">
        <f ca="1" t="shared" si="86"/>
        <v>44098</v>
      </c>
      <c r="D199" s="30" t="str">
        <f t="shared" si="87"/>
        <v>Project 4199</v>
      </c>
      <c r="E199" s="30" t="str">
        <f t="shared" si="88"/>
        <v>Company AB 5199</v>
      </c>
      <c r="F199" s="30" t="str">
        <f ca="1" t="shared" si="89"/>
        <v>Långshyttan</v>
      </c>
      <c r="G199" s="37">
        <f ca="1" t="shared" si="90"/>
        <v>36</v>
      </c>
      <c r="H199" s="38" t="str">
        <f ca="1" t="shared" si="91"/>
        <v>Nej</v>
      </c>
      <c r="I199" s="30" t="str">
        <f ca="1" t="shared" si="92"/>
        <v>Flytt</v>
      </c>
      <c r="J199" s="30" t="str">
        <f ca="1" t="shared" si="93"/>
        <v>Konsumtion</v>
      </c>
      <c r="K199" s="41">
        <f ca="1" t="shared" si="94"/>
        <v>530</v>
      </c>
      <c r="L199" s="41">
        <f ca="1" t="shared" si="95"/>
        <v>107</v>
      </c>
      <c r="M199" s="14"/>
      <c r="N199" s="30" t="str">
        <f ca="1" t="shared" si="96"/>
        <v>Anders Erikson 199</v>
      </c>
      <c r="O199" s="30" t="str">
        <f ca="1" t="shared" si="97"/>
        <v>Erik Johanson 199</v>
      </c>
      <c r="P199" s="30" t="str">
        <f ca="1" t="shared" si="98"/>
        <v>Lars Johnson 199</v>
      </c>
      <c r="Q199" s="30" t="str">
        <f ca="1" t="shared" si="99"/>
        <v>2.Reservationsavtal</v>
      </c>
      <c r="R199" s="45" t="str">
        <f ca="1" t="shared" si="100"/>
        <v>?</v>
      </c>
      <c r="S199" s="45" t="str">
        <f ca="1" t="shared" si="101"/>
        <v/>
      </c>
      <c r="T199" s="45" t="str">
        <f ca="1" t="shared" si="102"/>
        <v/>
      </c>
      <c r="U199" s="16"/>
      <c r="V199" s="33"/>
      <c r="W199" s="49" t="str">
        <f ca="1" t="shared" si="103"/>
        <v/>
      </c>
      <c r="X199" s="50" t="str">
        <f ca="1" t="shared" si="104"/>
        <v/>
      </c>
      <c r="Y199" s="63" t="str">
        <f ca="1" t="shared" si="105"/>
        <v/>
      </c>
      <c r="Z199" s="63" t="str">
        <f ca="1" t="shared" si="106"/>
        <v/>
      </c>
      <c r="AA199" s="67"/>
      <c r="AB199" s="64" t="str">
        <f ca="1" t="shared" si="108"/>
        <v/>
      </c>
      <c r="AC199" s="73">
        <f ca="1">INDEX(Anslutningspunkt!$A$2:$A$108,RANDBETWEEN(2,108),1)</f>
        <v>20</v>
      </c>
      <c r="AD199" s="30"/>
      <c r="AE199" s="30" t="str">
        <f ca="1" t="shared" si="107"/>
        <v/>
      </c>
      <c r="AF199" s="79"/>
      <c r="AG199" s="122"/>
      <c r="AH199" s="123"/>
      <c r="AI199" s="127"/>
      <c r="AM199" s="7">
        <f ca="1">VLOOKUP(AC199,Anslutningspunkt!A:B,2,0)+RANDBETWEEN(-10000,10000)</f>
        <v>6012656.672</v>
      </c>
      <c r="AN199" s="7">
        <f ca="1">VLOOKUP(AC199,Anslutningspunkt!A:C,3,0)+RANDBETWEEN(-10000,10000)</f>
        <v>414576.438</v>
      </c>
      <c r="AP199" s="7" t="str">
        <f ca="1" t="shared" si="109"/>
        <v>Flytt</v>
      </c>
      <c r="AQ199" s="7" t="str">
        <f ca="1" t="shared" si="110"/>
        <v>Konsumtion</v>
      </c>
      <c r="AX199" s="31">
        <f ca="1" t="shared" si="111"/>
        <v>44016.4532703652</v>
      </c>
      <c r="AZ199" s="31" t="str">
        <f ca="1">IF(SUM(IF({"4.Projekteringsavtal","5.Anslutningsavtal","6.Nätavtal"}=Q199,1,0))&gt;0,EDATE(AX199,RANDBETWEEN(0,6)),"")</f>
        <v/>
      </c>
      <c r="BB199" s="21" t="str">
        <f ca="1">IF(SUM(IF({"5.Anslutningsavtal","6.Nätavtal"}=Q199,1,0))&gt;0,EDATE(AZ199,RANDBETWEEN(0,3)),"")</f>
        <v/>
      </c>
      <c r="BD199" s="21" t="str">
        <f ca="1" t="shared" si="112"/>
        <v/>
      </c>
    </row>
    <row r="200" s="7" customFormat="1" spans="1:56">
      <c r="A200" s="33" t="s">
        <v>65</v>
      </c>
      <c r="B200" s="31">
        <f ca="1" t="shared" si="85"/>
        <v>43946</v>
      </c>
      <c r="C200" s="32">
        <f ca="1" t="shared" si="86"/>
        <v>44028</v>
      </c>
      <c r="D200" s="30" t="str">
        <f t="shared" si="87"/>
        <v>Project 4200</v>
      </c>
      <c r="E200" s="30" t="str">
        <f t="shared" si="88"/>
        <v>Company AB 5200</v>
      </c>
      <c r="F200" s="30" t="str">
        <f ca="1" t="shared" si="89"/>
        <v>Norberg</v>
      </c>
      <c r="G200" s="37">
        <f ca="1" t="shared" si="90"/>
        <v>36</v>
      </c>
      <c r="H200" s="38" t="str">
        <f ca="1" t="shared" si="91"/>
        <v>Nej</v>
      </c>
      <c r="I200" s="30" t="str">
        <f ca="1" t="shared" si="92"/>
        <v>Nyanslutning</v>
      </c>
      <c r="J200" s="30" t="str">
        <f ca="1" t="shared" si="93"/>
        <v>Konsumtion</v>
      </c>
      <c r="K200" s="41">
        <f ca="1" t="shared" si="94"/>
        <v>520</v>
      </c>
      <c r="L200" s="41">
        <f ca="1" t="shared" si="95"/>
        <v>510</v>
      </c>
      <c r="M200" s="14"/>
      <c r="N200" s="30" t="str">
        <f ca="1" t="shared" si="96"/>
        <v>Erik Johanson 200</v>
      </c>
      <c r="O200" s="30" t="str">
        <f ca="1" t="shared" si="97"/>
        <v>Erik Johanson 200</v>
      </c>
      <c r="P200" s="30" t="str">
        <f ca="1" t="shared" si="98"/>
        <v>Anders Erikson 200</v>
      </c>
      <c r="Q200" s="30" t="str">
        <f ca="1" t="shared" si="99"/>
        <v>2.Reservationsavtal</v>
      </c>
      <c r="R200" s="45" t="str">
        <f ca="1" t="shared" si="100"/>
        <v>N/A</v>
      </c>
      <c r="S200" s="45" t="str">
        <f ca="1" t="shared" si="101"/>
        <v>x</v>
      </c>
      <c r="T200" s="45" t="str">
        <f ca="1" t="shared" si="102"/>
        <v/>
      </c>
      <c r="U200" s="16"/>
      <c r="V200" s="33"/>
      <c r="W200" s="49" t="str">
        <f ca="1" t="shared" si="103"/>
        <v/>
      </c>
      <c r="X200" s="50" t="str">
        <f ca="1" t="shared" si="104"/>
        <v>Ja</v>
      </c>
      <c r="Y200" s="63">
        <f ca="1" t="shared" si="105"/>
        <v>45190</v>
      </c>
      <c r="Z200" s="63">
        <f ca="1" t="shared" si="106"/>
        <v>44576</v>
      </c>
      <c r="AA200" s="67"/>
      <c r="AB200" s="64" t="str">
        <f ca="1" t="shared" si="108"/>
        <v/>
      </c>
      <c r="AC200" s="73">
        <f ca="1">INDEX(Anslutningspunkt!$A$2:$A$108,RANDBETWEEN(2,108),1)</f>
        <v>16</v>
      </c>
      <c r="AD200" s="30"/>
      <c r="AE200" s="30" t="str">
        <f ca="1" t="shared" si="107"/>
        <v>Regionnät</v>
      </c>
      <c r="AF200" s="79"/>
      <c r="AG200" s="122"/>
      <c r="AH200" s="123"/>
      <c r="AI200" s="123"/>
      <c r="AM200" s="7">
        <f ca="1">VLOOKUP(AC200,Anslutningspunkt!A:B,2,0)+RANDBETWEEN(-10000,10000)</f>
        <v>6066711.672</v>
      </c>
      <c r="AN200" s="7">
        <f ca="1">VLOOKUP(AC200,Anslutningspunkt!A:C,3,0)+RANDBETWEEN(-10000,10000)</f>
        <v>342092.438</v>
      </c>
      <c r="AP200" s="7" t="str">
        <f ca="1" t="shared" si="109"/>
        <v>Nyanslutning</v>
      </c>
      <c r="AQ200" s="7" t="str">
        <f ca="1" t="shared" si="110"/>
        <v>Konsumtion</v>
      </c>
      <c r="AX200" s="31">
        <f ca="1" t="shared" si="111"/>
        <v>43983.2097418223</v>
      </c>
      <c r="AZ200" s="31" t="str">
        <f ca="1">IF(SUM(IF({"4.Projekteringsavtal","5.Anslutningsavtal","6.Nätavtal"}=Q200,1,0))&gt;0,EDATE(AX200,RANDBETWEEN(0,6)),"")</f>
        <v/>
      </c>
      <c r="BB200" s="21" t="str">
        <f ca="1">IF(SUM(IF({"5.Anslutningsavtal","6.Nätavtal"}=Q200,1,0))&gt;0,EDATE(AZ200,RANDBETWEEN(0,3)),"")</f>
        <v/>
      </c>
      <c r="BD200" s="21" t="str">
        <f ca="1" t="shared" si="112"/>
        <v/>
      </c>
    </row>
    <row r="201" s="7" customFormat="1" ht="15" customHeight="1" spans="1:56">
      <c r="A201" s="33" t="s">
        <v>65</v>
      </c>
      <c r="B201" s="31">
        <f ca="1" t="shared" si="85"/>
        <v>43929</v>
      </c>
      <c r="C201" s="32">
        <f ca="1" t="shared" si="86"/>
        <v>45253</v>
      </c>
      <c r="D201" s="30" t="str">
        <f t="shared" si="87"/>
        <v>Project 4201</v>
      </c>
      <c r="E201" s="30" t="str">
        <f t="shared" si="88"/>
        <v>Company AB 5201</v>
      </c>
      <c r="F201" s="30" t="str">
        <f ca="1" t="shared" si="89"/>
        <v>Hofors</v>
      </c>
      <c r="G201" s="37">
        <f ca="1" t="shared" si="90"/>
        <v>34</v>
      </c>
      <c r="H201" s="38" t="str">
        <f ca="1" t="shared" si="91"/>
        <v/>
      </c>
      <c r="I201" s="30" t="str">
        <f ca="1" t="shared" si="92"/>
        <v>Utökning</v>
      </c>
      <c r="J201" s="30" t="str">
        <f ca="1" t="shared" si="93"/>
        <v>Produktion</v>
      </c>
      <c r="K201" s="41">
        <f ca="1" t="shared" si="94"/>
        <v>560</v>
      </c>
      <c r="L201" s="41">
        <f ca="1" t="shared" si="95"/>
        <v>381</v>
      </c>
      <c r="M201" s="14"/>
      <c r="N201" s="30" t="str">
        <f ca="1" t="shared" si="96"/>
        <v>Erik Johanson 201</v>
      </c>
      <c r="O201" s="30" t="str">
        <f ca="1" t="shared" si="97"/>
        <v>Anders Erikson 201</v>
      </c>
      <c r="P201" s="30" t="str">
        <f ca="1" t="shared" si="98"/>
        <v>Lars Johnson 201</v>
      </c>
      <c r="Q201" s="30" t="str">
        <f ca="1" t="shared" si="99"/>
        <v>1.Anslutningsmöjlighet</v>
      </c>
      <c r="R201" s="45" t="str">
        <f ca="1" t="shared" si="100"/>
        <v/>
      </c>
      <c r="S201" s="45" t="str">
        <f ca="1" t="shared" si="101"/>
        <v/>
      </c>
      <c r="T201" s="45" t="str">
        <f ca="1" t="shared" si="102"/>
        <v>x</v>
      </c>
      <c r="U201" s="16"/>
      <c r="V201" s="33"/>
      <c r="W201" s="49" t="str">
        <f ca="1" t="shared" si="103"/>
        <v>Länk</v>
      </c>
      <c r="X201" s="50" t="str">
        <f ca="1" t="shared" si="104"/>
        <v>Nej</v>
      </c>
      <c r="Y201" s="63" t="str">
        <f ca="1" t="shared" si="105"/>
        <v/>
      </c>
      <c r="Z201" s="63" t="str">
        <f ca="1" t="shared" si="106"/>
        <v/>
      </c>
      <c r="AA201" s="67"/>
      <c r="AB201" s="64" t="str">
        <f ca="1" t="shared" si="108"/>
        <v/>
      </c>
      <c r="AC201" s="73">
        <f ca="1">INDEX(Anslutningspunkt!$A$2:$A$108,RANDBETWEEN(2,108),1)</f>
        <v>51</v>
      </c>
      <c r="AD201" s="30"/>
      <c r="AE201" s="30" t="str">
        <f ca="1" t="shared" si="107"/>
        <v>Stamnät Regionnät</v>
      </c>
      <c r="AF201" s="79"/>
      <c r="AG201" s="122"/>
      <c r="AH201" s="123"/>
      <c r="AI201" s="127"/>
      <c r="AM201" s="7">
        <f ca="1">VLOOKUP(AC201,Anslutningspunkt!A:B,2,0)+RANDBETWEEN(-10000,10000)</f>
        <v>6131911.672</v>
      </c>
      <c r="AN201" s="7">
        <f ca="1">VLOOKUP(AC201,Anslutningspunkt!A:C,3,0)+RANDBETWEEN(-10000,10000)</f>
        <v>418559.438</v>
      </c>
      <c r="AP201" s="7" t="str">
        <f ca="1" t="shared" si="109"/>
        <v>Utökning</v>
      </c>
      <c r="AQ201" s="7" t="str">
        <f ca="1" t="shared" si="110"/>
        <v>Produktion</v>
      </c>
      <c r="AX201" s="31" t="str">
        <f ca="1" t="shared" si="111"/>
        <v/>
      </c>
      <c r="AZ201" s="31" t="str">
        <f ca="1">IF(SUM(IF({"4.Projekteringsavtal","5.Anslutningsavtal","6.Nätavtal"}=Q201,1,0))&gt;0,EDATE(AX201,RANDBETWEEN(0,6)),"")</f>
        <v/>
      </c>
      <c r="BB201" s="21" t="str">
        <f ca="1">IF(SUM(IF({"5.Anslutningsavtal","6.Nätavtal"}=Q201,1,0))&gt;0,EDATE(AZ201,RANDBETWEEN(0,3)),"")</f>
        <v/>
      </c>
      <c r="BD201" s="21" t="str">
        <f ca="1" t="shared" si="112"/>
        <v/>
      </c>
    </row>
    <row r="202" s="7" customFormat="1" ht="15" customHeight="1" spans="1:56">
      <c r="A202" s="33" t="s">
        <v>65</v>
      </c>
      <c r="B202" s="31">
        <f ca="1" t="shared" si="85"/>
        <v>43698</v>
      </c>
      <c r="C202" s="32">
        <f ca="1" t="shared" si="86"/>
        <v>44401</v>
      </c>
      <c r="D202" s="30" t="str">
        <f t="shared" si="87"/>
        <v>Project 4202</v>
      </c>
      <c r="E202" s="30" t="str">
        <f t="shared" si="88"/>
        <v>Company AB 5202</v>
      </c>
      <c r="F202" s="30" t="str">
        <f ca="1" t="shared" si="89"/>
        <v>Hedemora</v>
      </c>
      <c r="G202" s="37">
        <f ca="1" t="shared" si="90"/>
        <v>31</v>
      </c>
      <c r="H202" s="38" t="str">
        <f ca="1" t="shared" si="91"/>
        <v/>
      </c>
      <c r="I202" s="30" t="str">
        <f ca="1" t="shared" si="92"/>
        <v>Nyanslutning</v>
      </c>
      <c r="J202" s="30" t="str">
        <f ca="1" t="shared" si="93"/>
        <v>Produktion</v>
      </c>
      <c r="K202" s="41">
        <f ca="1" t="shared" si="94"/>
        <v>520</v>
      </c>
      <c r="L202" s="41">
        <f ca="1" t="shared" si="95"/>
        <v>113</v>
      </c>
      <c r="M202" s="14"/>
      <c r="N202" s="30" t="str">
        <f ca="1" t="shared" si="96"/>
        <v>Anders Erikson 202</v>
      </c>
      <c r="O202" s="30" t="str">
        <f ca="1" t="shared" si="97"/>
        <v>Anders Erikson 202</v>
      </c>
      <c r="P202" s="30" t="str">
        <f ca="1" t="shared" si="98"/>
        <v>Sarah Anderson 202</v>
      </c>
      <c r="Q202" s="30" t="str">
        <f ca="1" t="shared" si="99"/>
        <v>6.Nätavtal</v>
      </c>
      <c r="R202" s="45" t="str">
        <f ca="1" t="shared" si="100"/>
        <v>n</v>
      </c>
      <c r="S202" s="45" t="str">
        <f ca="1" t="shared" si="101"/>
        <v/>
      </c>
      <c r="T202" s="45" t="str">
        <f ca="1" t="shared" si="102"/>
        <v>x</v>
      </c>
      <c r="U202" s="16"/>
      <c r="V202" s="33"/>
      <c r="W202" s="49" t="str">
        <f ca="1" t="shared" si="103"/>
        <v>Reservationsavtal ska tecknas</v>
      </c>
      <c r="X202" s="50" t="str">
        <f ca="1" t="shared" si="104"/>
        <v>Nej</v>
      </c>
      <c r="Y202" s="63" t="str">
        <f ca="1" t="shared" si="105"/>
        <v/>
      </c>
      <c r="Z202" s="63" t="str">
        <f ca="1" t="shared" si="106"/>
        <v/>
      </c>
      <c r="AA202" s="67"/>
      <c r="AB202" s="64" t="str">
        <f ca="1" t="shared" si="108"/>
        <v/>
      </c>
      <c r="AC202" s="73">
        <f ca="1">INDEX(Anslutningspunkt!$A$2:$A$108,RANDBETWEEN(2,108),1)</f>
        <v>53</v>
      </c>
      <c r="AD202" s="30"/>
      <c r="AE202" s="30" t="str">
        <f ca="1" t="shared" si="107"/>
        <v>Stamnät</v>
      </c>
      <c r="AF202" s="79"/>
      <c r="AG202" s="122"/>
      <c r="AH202" s="123"/>
      <c r="AI202" s="123"/>
      <c r="AM202" s="7">
        <f ca="1">VLOOKUP(AC202,Anslutningspunkt!A:B,2,0)+RANDBETWEEN(-10000,10000)</f>
        <v>6185777.672</v>
      </c>
      <c r="AN202" s="7">
        <f ca="1">VLOOKUP(AC202,Anslutningspunkt!A:C,3,0)+RANDBETWEEN(-10000,10000)</f>
        <v>398851.438</v>
      </c>
      <c r="AP202" s="7" t="str">
        <f ca="1" t="shared" si="109"/>
        <v>Nyanslutning</v>
      </c>
      <c r="AQ202" s="7" t="str">
        <f ca="1" t="shared" si="110"/>
        <v>Produktion</v>
      </c>
      <c r="AX202" s="31">
        <f ca="1" t="shared" si="111"/>
        <v>44081.6040902606</v>
      </c>
      <c r="AZ202" s="31">
        <f ca="1">IF(SUM(IF({"4.Projekteringsavtal","5.Anslutningsavtal","6.Nätavtal"}=Q202,1,0))&gt;0,EDATE(AX202,RANDBETWEEN(0,6)),"")</f>
        <v>44081</v>
      </c>
      <c r="BB202" s="21">
        <f ca="1">IF(SUM(IF({"5.Anslutningsavtal","6.Nätavtal"}=Q202,1,0))&gt;0,EDATE(AZ202,RANDBETWEEN(0,3)),"")</f>
        <v>44111</v>
      </c>
      <c r="BD202" s="21">
        <f ca="1" t="shared" si="112"/>
        <v>44203</v>
      </c>
    </row>
    <row r="203" spans="1:56">
      <c r="A203" s="33" t="s">
        <v>65</v>
      </c>
      <c r="B203" s="31">
        <f ca="1" t="shared" si="85"/>
        <v>43110</v>
      </c>
      <c r="C203" s="32">
        <f ca="1" t="shared" si="86"/>
        <v>43163</v>
      </c>
      <c r="D203" s="30" t="str">
        <f t="shared" si="87"/>
        <v>Project 4203</v>
      </c>
      <c r="E203" s="30" t="str">
        <f t="shared" si="88"/>
        <v>Company AB 5203</v>
      </c>
      <c r="F203" s="30" t="str">
        <f ca="1" t="shared" si="89"/>
        <v>Horndal</v>
      </c>
      <c r="G203" s="37">
        <f ca="1" t="shared" si="90"/>
        <v>30</v>
      </c>
      <c r="H203" s="38" t="str">
        <f ca="1" t="shared" si="91"/>
        <v/>
      </c>
      <c r="I203" s="30" t="str">
        <f ca="1" t="shared" si="92"/>
        <v>Utökning</v>
      </c>
      <c r="J203" s="30" t="str">
        <f ca="1" t="shared" si="93"/>
        <v>Produktion</v>
      </c>
      <c r="K203" s="41">
        <f ca="1" t="shared" si="94"/>
        <v>260</v>
      </c>
      <c r="L203" s="41">
        <f ca="1" t="shared" si="95"/>
        <v>168</v>
      </c>
      <c r="N203" s="30" t="str">
        <f ca="1" t="shared" si="96"/>
        <v>Sarah Anderson 203</v>
      </c>
      <c r="O203" s="30" t="str">
        <f ca="1" t="shared" si="97"/>
        <v>Erik Johanson 203</v>
      </c>
      <c r="P203" s="30" t="str">
        <f ca="1" t="shared" si="98"/>
        <v>Erik Johanson 203</v>
      </c>
      <c r="Q203" s="30" t="str">
        <f ca="1" t="shared" si="99"/>
        <v>1.Anslutningsmöjlighet</v>
      </c>
      <c r="R203" s="45" t="str">
        <f ca="1" t="shared" si="100"/>
        <v>Ja</v>
      </c>
      <c r="S203" s="45" t="str">
        <f ca="1" t="shared" si="101"/>
        <v>x</v>
      </c>
      <c r="T203" s="45" t="str">
        <f ca="1" t="shared" si="102"/>
        <v/>
      </c>
      <c r="V203" s="33"/>
      <c r="W203" s="49" t="str">
        <f ca="1" t="shared" si="103"/>
        <v>Länk</v>
      </c>
      <c r="X203" s="50" t="str">
        <f ca="1" t="shared" si="104"/>
        <v/>
      </c>
      <c r="Y203" s="63" t="str">
        <f ca="1" t="shared" si="105"/>
        <v/>
      </c>
      <c r="Z203" s="63" t="str">
        <f ca="1" t="shared" si="106"/>
        <v/>
      </c>
      <c r="AA203" s="67"/>
      <c r="AB203" s="64" t="str">
        <f ca="1" t="shared" si="108"/>
        <v/>
      </c>
      <c r="AC203" s="73">
        <f ca="1">INDEX(Anslutningspunkt!$A$2:$A$108,RANDBETWEEN(2,108),1)</f>
        <v>97</v>
      </c>
      <c r="AD203" s="30"/>
      <c r="AE203" s="30" t="str">
        <f ca="1" t="shared" si="107"/>
        <v>Stamnät Regionnät</v>
      </c>
      <c r="AF203" s="79"/>
      <c r="AG203" s="122"/>
      <c r="AH203" s="123"/>
      <c r="AI203" s="127"/>
      <c r="AM203" s="7">
        <f ca="1">VLOOKUP(AC203,Anslutningspunkt!A:B,2,0)+RANDBETWEEN(-10000,10000)</f>
        <v>6187670.672</v>
      </c>
      <c r="AN203" s="7">
        <f ca="1">VLOOKUP(AC203,Anslutningspunkt!A:C,3,0)+RANDBETWEEN(-10000,10000)</f>
        <v>300369.438</v>
      </c>
      <c r="AP203" s="7" t="str">
        <f ca="1" t="shared" si="109"/>
        <v>Utökning</v>
      </c>
      <c r="AQ203" s="7" t="str">
        <f ca="1" t="shared" si="110"/>
        <v>Produktion</v>
      </c>
      <c r="AX203" s="31" t="str">
        <f ca="1" t="shared" si="111"/>
        <v/>
      </c>
      <c r="AZ203" s="31" t="str">
        <f ca="1">IF(SUM(IF({"4.Projekteringsavtal","5.Anslutningsavtal","6.Nätavtal"}=Q203,1,0))&gt;0,EDATE(AX203,RANDBETWEEN(0,6)),"")</f>
        <v/>
      </c>
      <c r="BB203" s="21" t="str">
        <f ca="1">IF(SUM(IF({"5.Anslutningsavtal","6.Nätavtal"}=Q203,1,0))&gt;0,EDATE(AZ203,RANDBETWEEN(0,3)),"")</f>
        <v/>
      </c>
      <c r="BD203" s="21" t="str">
        <f ca="1" t="shared" si="112"/>
        <v/>
      </c>
    </row>
    <row r="204" s="7" customFormat="1" spans="1:56">
      <c r="A204" s="33" t="s">
        <v>65</v>
      </c>
      <c r="B204" s="31">
        <f ca="1" t="shared" si="85"/>
        <v>43317</v>
      </c>
      <c r="C204" s="32">
        <f ca="1" t="shared" si="86"/>
        <v>44306</v>
      </c>
      <c r="D204" s="30" t="str">
        <f t="shared" si="87"/>
        <v>Project 4204</v>
      </c>
      <c r="E204" s="30" t="str">
        <f t="shared" si="88"/>
        <v>Company AB 5204</v>
      </c>
      <c r="F204" s="30" t="str">
        <f ca="1" t="shared" si="89"/>
        <v>Åker</v>
      </c>
      <c r="G204" s="37">
        <f ca="1" t="shared" si="90"/>
        <v>37</v>
      </c>
      <c r="H204" s="38" t="str">
        <f ca="1" t="shared" si="91"/>
        <v/>
      </c>
      <c r="I204" s="30" t="str">
        <f ca="1" t="shared" si="92"/>
        <v>Flytt</v>
      </c>
      <c r="J204" s="30" t="str">
        <f ca="1" t="shared" si="93"/>
        <v>Produktion</v>
      </c>
      <c r="K204" s="41">
        <f ca="1" t="shared" si="94"/>
        <v>30</v>
      </c>
      <c r="L204" s="41">
        <f ca="1" t="shared" si="95"/>
        <v>21</v>
      </c>
      <c r="M204" s="14"/>
      <c r="N204" s="30" t="str">
        <f ca="1" t="shared" si="96"/>
        <v>Sarah Anderson 204</v>
      </c>
      <c r="O204" s="30" t="str">
        <f ca="1" t="shared" si="97"/>
        <v>Sarah Anderson 204</v>
      </c>
      <c r="P204" s="30" t="str">
        <f ca="1" t="shared" si="98"/>
        <v>Anders Erikson 204</v>
      </c>
      <c r="Q204" s="30" t="str">
        <f ca="1" t="shared" si="99"/>
        <v>6.Nätavtal</v>
      </c>
      <c r="R204" s="45" t="str">
        <f ca="1" t="shared" si="100"/>
        <v>N/A</v>
      </c>
      <c r="S204" s="45" t="str">
        <f ca="1" t="shared" si="101"/>
        <v>x</v>
      </c>
      <c r="T204" s="45" t="str">
        <f ca="1" t="shared" si="102"/>
        <v>x</v>
      </c>
      <c r="U204" s="16"/>
      <c r="V204" s="33"/>
      <c r="W204" s="49" t="str">
        <f ca="1" t="shared" si="103"/>
        <v>Ansluts till LN 20 kV</v>
      </c>
      <c r="X204" s="50" t="str">
        <f ca="1" t="shared" si="104"/>
        <v>Ja</v>
      </c>
      <c r="Y204" s="63">
        <f ca="1" t="shared" si="105"/>
        <v>45536</v>
      </c>
      <c r="Z204" s="63">
        <f ca="1" t="shared" si="106"/>
        <v>44674</v>
      </c>
      <c r="AA204" s="67"/>
      <c r="AB204" s="64" t="str">
        <f ca="1" t="shared" si="108"/>
        <v/>
      </c>
      <c r="AC204" s="73">
        <f ca="1">INDEX(Anslutningspunkt!$A$2:$A$108,RANDBETWEEN(2,108),1)</f>
        <v>9</v>
      </c>
      <c r="AD204" s="30"/>
      <c r="AE204" s="30" t="str">
        <f ca="1" t="shared" si="107"/>
        <v>Regionnät</v>
      </c>
      <c r="AF204" s="79"/>
      <c r="AG204" s="122"/>
      <c r="AH204" s="123"/>
      <c r="AI204" s="123"/>
      <c r="AM204" s="7">
        <f ca="1">VLOOKUP(AC204,Anslutningspunkt!A:B,2,0)+RANDBETWEEN(-10000,10000)</f>
        <v>6036251.672</v>
      </c>
      <c r="AN204" s="7">
        <f ca="1">VLOOKUP(AC204,Anslutningspunkt!A:C,3,0)+RANDBETWEEN(-10000,10000)</f>
        <v>323107.438</v>
      </c>
      <c r="AP204" s="7" t="str">
        <f ca="1" t="shared" si="109"/>
        <v>Flytt</v>
      </c>
      <c r="AQ204" s="7" t="str">
        <f ca="1" t="shared" si="110"/>
        <v>Produktion</v>
      </c>
      <c r="AX204" s="31">
        <f ca="1" t="shared" si="111"/>
        <v>43517.6633694595</v>
      </c>
      <c r="AZ204" s="31">
        <f ca="1">IF(SUM(IF({"4.Projekteringsavtal","5.Anslutningsavtal","6.Nätavtal"}=Q204,1,0))&gt;0,EDATE(AX204,RANDBETWEEN(0,6)),"")</f>
        <v>43545</v>
      </c>
      <c r="BB204" s="21">
        <f ca="1">IF(SUM(IF({"5.Anslutningsavtal","6.Nätavtal"}=Q204,1,0))&gt;0,EDATE(AZ204,RANDBETWEEN(0,3)),"")</f>
        <v>43545</v>
      </c>
      <c r="BD204" s="21">
        <f ca="1" t="shared" si="112"/>
        <v>43606</v>
      </c>
    </row>
    <row r="205" s="7" customFormat="1" ht="15" customHeight="1" spans="1:56">
      <c r="A205" s="33" t="s">
        <v>65</v>
      </c>
      <c r="B205" s="31">
        <f ca="1" t="shared" si="85"/>
        <v>44484</v>
      </c>
      <c r="C205" s="32">
        <f ca="1" t="shared" si="86"/>
        <v>45164</v>
      </c>
      <c r="D205" s="30" t="str">
        <f t="shared" si="87"/>
        <v>Project 4205</v>
      </c>
      <c r="E205" s="30" t="str">
        <f t="shared" si="88"/>
        <v>Company AB 5205</v>
      </c>
      <c r="F205" s="30" t="str">
        <f ca="1" t="shared" si="89"/>
        <v>Tierp</v>
      </c>
      <c r="G205" s="37">
        <f ca="1" t="shared" si="90"/>
        <v>34</v>
      </c>
      <c r="H205" s="38" t="str">
        <f ca="1" t="shared" si="91"/>
        <v>Ja</v>
      </c>
      <c r="I205" s="30" t="str">
        <f ca="1" t="shared" si="92"/>
        <v>Nyanslutning</v>
      </c>
      <c r="J205" s="30" t="str">
        <f ca="1" t="shared" si="93"/>
        <v>Konsumtion</v>
      </c>
      <c r="K205" s="41">
        <f ca="1" t="shared" si="94"/>
        <v>220</v>
      </c>
      <c r="L205" s="41">
        <f ca="1" t="shared" si="95"/>
        <v>196</v>
      </c>
      <c r="M205" s="14"/>
      <c r="N205" s="30" t="str">
        <f ca="1" t="shared" si="96"/>
        <v>Anders Erikson 205</v>
      </c>
      <c r="O205" s="30" t="str">
        <f ca="1" t="shared" si="97"/>
        <v>Lars Johnson 205</v>
      </c>
      <c r="P205" s="30" t="str">
        <f ca="1" t="shared" si="98"/>
        <v>Erik Johanson 205</v>
      </c>
      <c r="Q205" s="30" t="str">
        <f ca="1" t="shared" si="99"/>
        <v>4.Projekteringsavtal</v>
      </c>
      <c r="R205" s="45" t="str">
        <f ca="1" t="shared" si="100"/>
        <v/>
      </c>
      <c r="S205" s="45" t="str">
        <f ca="1" t="shared" si="101"/>
        <v>x</v>
      </c>
      <c r="T205" s="45" t="str">
        <f ca="1" t="shared" si="102"/>
        <v>x</v>
      </c>
      <c r="U205" s="16"/>
      <c r="V205" s="33"/>
      <c r="W205" s="49" t="str">
        <f ca="1" t="shared" si="103"/>
        <v/>
      </c>
      <c r="X205" s="50" t="str">
        <f ca="1" t="shared" si="104"/>
        <v>Nej</v>
      </c>
      <c r="Y205" s="63" t="str">
        <f ca="1" t="shared" si="105"/>
        <v/>
      </c>
      <c r="Z205" s="63" t="str">
        <f ca="1" t="shared" si="106"/>
        <v/>
      </c>
      <c r="AA205" s="67"/>
      <c r="AB205" s="64" t="str">
        <f ca="1" t="shared" si="108"/>
        <v/>
      </c>
      <c r="AC205" s="73">
        <f ca="1">INDEX(Anslutningspunkt!$A$2:$A$108,RANDBETWEEN(2,108),1)</f>
        <v>12</v>
      </c>
      <c r="AD205" s="30"/>
      <c r="AE205" s="30" t="str">
        <f ca="1" t="shared" si="107"/>
        <v/>
      </c>
      <c r="AF205" s="79"/>
      <c r="AG205" s="122"/>
      <c r="AH205" s="123"/>
      <c r="AI205" s="123"/>
      <c r="AM205" s="7">
        <f ca="1">VLOOKUP(AC205,Anslutningspunkt!A:B,2,0)+RANDBETWEEN(-10000,10000)</f>
        <v>6112441.672</v>
      </c>
      <c r="AN205" s="7">
        <f ca="1">VLOOKUP(AC205,Anslutningspunkt!A:C,3,0)+RANDBETWEEN(-10000,10000)</f>
        <v>395732.438</v>
      </c>
      <c r="AP205" s="7" t="str">
        <f ca="1" t="shared" si="109"/>
        <v>Nyanslutning</v>
      </c>
      <c r="AQ205" s="7" t="str">
        <f ca="1" t="shared" si="110"/>
        <v>Konsumtion</v>
      </c>
      <c r="AX205" s="31">
        <f ca="1" t="shared" si="111"/>
        <v>44976.1694074638</v>
      </c>
      <c r="AZ205" s="31">
        <f ca="1">IF(SUM(IF({"4.Projekteringsavtal","5.Anslutningsavtal","6.Nätavtal"}=Q205,1,0))&gt;0,EDATE(AX205,RANDBETWEEN(0,6)),"")</f>
        <v>44976</v>
      </c>
      <c r="BB205" s="21" t="str">
        <f ca="1">IF(SUM(IF({"5.Anslutningsavtal","6.Nätavtal"}=Q205,1,0))&gt;0,EDATE(AZ205,RANDBETWEEN(0,3)),"")</f>
        <v/>
      </c>
      <c r="BD205" s="21" t="str">
        <f ca="1" t="shared" si="112"/>
        <v/>
      </c>
    </row>
    <row r="206" s="7" customFormat="1" ht="18.75" customHeight="1" spans="1:56">
      <c r="A206" s="77" t="s">
        <v>65</v>
      </c>
      <c r="B206" s="31">
        <f ca="1" t="shared" si="85"/>
        <v>44689</v>
      </c>
      <c r="C206" s="32">
        <f ca="1" t="shared" si="86"/>
        <v>45140</v>
      </c>
      <c r="D206" s="30" t="str">
        <f t="shared" si="87"/>
        <v>Project 4206</v>
      </c>
      <c r="E206" s="30" t="str">
        <f t="shared" si="88"/>
        <v>Company AB 5206</v>
      </c>
      <c r="F206" s="30" t="str">
        <f ca="1" t="shared" si="89"/>
        <v>Gävle/Sandviken</v>
      </c>
      <c r="G206" s="37">
        <f ca="1" t="shared" si="90"/>
        <v>31</v>
      </c>
      <c r="H206" s="38" t="str">
        <f ca="1" t="shared" si="91"/>
        <v/>
      </c>
      <c r="I206" s="30" t="str">
        <f ca="1" t="shared" si="92"/>
        <v>Utökning</v>
      </c>
      <c r="J206" s="30" t="str">
        <f ca="1" t="shared" si="93"/>
        <v>Produktion</v>
      </c>
      <c r="K206" s="41">
        <f ca="1" t="shared" si="94"/>
        <v>150</v>
      </c>
      <c r="L206" s="41">
        <f ca="1" t="shared" si="95"/>
        <v>71</v>
      </c>
      <c r="M206" s="14"/>
      <c r="N206" s="30" t="str">
        <f ca="1" t="shared" si="96"/>
        <v>Anders Erikson 206</v>
      </c>
      <c r="O206" s="30" t="str">
        <f ca="1" t="shared" si="97"/>
        <v>Lars Johnson 206</v>
      </c>
      <c r="P206" s="30" t="str">
        <f ca="1" t="shared" si="98"/>
        <v>Lars Johnson 206</v>
      </c>
      <c r="Q206" s="30" t="str">
        <f ca="1" t="shared" si="99"/>
        <v>4.Projekteringsavtal</v>
      </c>
      <c r="R206" s="45" t="str">
        <f ca="1" t="shared" si="100"/>
        <v/>
      </c>
      <c r="S206" s="45" t="str">
        <f ca="1" t="shared" si="101"/>
        <v/>
      </c>
      <c r="T206" s="45" t="str">
        <f ca="1" t="shared" si="102"/>
        <v/>
      </c>
      <c r="U206" s="13"/>
      <c r="V206" s="77"/>
      <c r="W206" s="49" t="str">
        <f ca="1" t="shared" si="103"/>
        <v>Ansluts till LN 20 kV</v>
      </c>
      <c r="X206" s="50" t="str">
        <f ca="1" t="shared" si="104"/>
        <v>Nej</v>
      </c>
      <c r="Y206" s="63" t="str">
        <f ca="1" t="shared" si="105"/>
        <v/>
      </c>
      <c r="Z206" s="63" t="str">
        <f ca="1" t="shared" si="106"/>
        <v/>
      </c>
      <c r="AA206" s="119"/>
      <c r="AB206" s="64" t="str">
        <f ca="1" t="shared" si="108"/>
        <v/>
      </c>
      <c r="AC206" s="73">
        <f ca="1">INDEX(Anslutningspunkt!$A$2:$A$108,RANDBETWEEN(2,108),1)</f>
        <v>54</v>
      </c>
      <c r="AD206" s="30"/>
      <c r="AE206" s="30" t="str">
        <f ca="1" t="shared" si="107"/>
        <v>Regionnät</v>
      </c>
      <c r="AF206" s="79"/>
      <c r="AG206" s="122"/>
      <c r="AH206" s="123"/>
      <c r="AI206" s="127"/>
      <c r="AM206" s="7">
        <f ca="1">VLOOKUP(AC206,Anslutningspunkt!A:B,2,0)+RANDBETWEEN(-10000,10000)</f>
        <v>6114054.672</v>
      </c>
      <c r="AN206" s="7">
        <f ca="1">VLOOKUP(AC206,Anslutningspunkt!A:C,3,0)+RANDBETWEEN(-10000,10000)</f>
        <v>442024.438</v>
      </c>
      <c r="AP206" s="7" t="str">
        <f ca="1" t="shared" si="109"/>
        <v>Utökning</v>
      </c>
      <c r="AQ206" s="7" t="str">
        <f ca="1" t="shared" si="110"/>
        <v>Produktion</v>
      </c>
      <c r="AX206" s="31">
        <f ca="1" t="shared" si="111"/>
        <v>45029.6726058997</v>
      </c>
      <c r="AZ206" s="31">
        <f ca="1">IF(SUM(IF({"4.Projekteringsavtal","5.Anslutningsavtal","6.Nätavtal"}=Q206,1,0))&gt;0,EDATE(AX206,RANDBETWEEN(0,6)),"")</f>
        <v>45029</v>
      </c>
      <c r="BB206" s="21" t="str">
        <f ca="1">IF(SUM(IF({"5.Anslutningsavtal","6.Nätavtal"}=Q206,1,0))&gt;0,EDATE(AZ206,RANDBETWEEN(0,3)),"")</f>
        <v/>
      </c>
      <c r="BD206" s="21" t="str">
        <f ca="1" t="shared" si="112"/>
        <v/>
      </c>
    </row>
    <row r="207" s="7" customFormat="1" spans="1:56">
      <c r="A207" s="33" t="s">
        <v>65</v>
      </c>
      <c r="B207" s="31">
        <f ca="1" t="shared" si="85"/>
        <v>43810</v>
      </c>
      <c r="C207" s="32">
        <f ca="1" t="shared" si="86"/>
        <v>45067</v>
      </c>
      <c r="D207" s="30" t="str">
        <f t="shared" si="87"/>
        <v>Project 4207</v>
      </c>
      <c r="E207" s="30" t="str">
        <f t="shared" si="88"/>
        <v>Company AB 5207</v>
      </c>
      <c r="F207" s="30" t="str">
        <f ca="1" t="shared" si="89"/>
        <v>Sigtuna</v>
      </c>
      <c r="G207" s="37">
        <f ca="1" t="shared" si="90"/>
        <v>31</v>
      </c>
      <c r="H207" s="38" t="str">
        <f ca="1" t="shared" si="91"/>
        <v/>
      </c>
      <c r="I207" s="30" t="str">
        <f ca="1" t="shared" si="92"/>
        <v>Flytt</v>
      </c>
      <c r="J207" s="30" t="str">
        <f ca="1" t="shared" si="93"/>
        <v>Konsumtion</v>
      </c>
      <c r="K207" s="41">
        <f ca="1" t="shared" si="94"/>
        <v>370</v>
      </c>
      <c r="L207" s="41">
        <f ca="1" t="shared" si="95"/>
        <v>92</v>
      </c>
      <c r="M207" s="14"/>
      <c r="N207" s="30" t="str">
        <f ca="1" t="shared" si="96"/>
        <v>Erik Johanson 207</v>
      </c>
      <c r="O207" s="30" t="str">
        <f ca="1" t="shared" si="97"/>
        <v>Erik Johanson 207</v>
      </c>
      <c r="P207" s="30" t="str">
        <f ca="1" t="shared" si="98"/>
        <v>Sarah Anderson 207</v>
      </c>
      <c r="Q207" s="30" t="str">
        <f ca="1" t="shared" si="99"/>
        <v>6.Nätavtal</v>
      </c>
      <c r="R207" s="45" t="str">
        <f ca="1" t="shared" si="100"/>
        <v>n</v>
      </c>
      <c r="S207" s="45" t="str">
        <f ca="1" t="shared" si="101"/>
        <v/>
      </c>
      <c r="T207" s="45" t="str">
        <f ca="1" t="shared" si="102"/>
        <v/>
      </c>
      <c r="U207" s="16"/>
      <c r="V207" s="33"/>
      <c r="W207" s="49" t="str">
        <f ca="1" t="shared" si="103"/>
        <v>Länk</v>
      </c>
      <c r="X207" s="50" t="str">
        <f ca="1" t="shared" si="104"/>
        <v/>
      </c>
      <c r="Y207" s="63" t="str">
        <f ca="1" t="shared" si="105"/>
        <v/>
      </c>
      <c r="Z207" s="63" t="str">
        <f ca="1" t="shared" si="106"/>
        <v/>
      </c>
      <c r="AA207" s="67"/>
      <c r="AB207" s="64" t="str">
        <f ca="1" t="shared" si="108"/>
        <v/>
      </c>
      <c r="AC207" s="73">
        <f ca="1">INDEX(Anslutningspunkt!$A$2:$A$108,RANDBETWEEN(2,108),1)</f>
        <v>22</v>
      </c>
      <c r="AD207" s="30"/>
      <c r="AE207" s="30" t="str">
        <f ca="1" t="shared" si="107"/>
        <v>Stamnät</v>
      </c>
      <c r="AF207" s="79"/>
      <c r="AG207" s="122"/>
      <c r="AH207" s="123"/>
      <c r="AI207" s="127"/>
      <c r="AM207" s="7">
        <f ca="1">VLOOKUP(AC207,Anslutningspunkt!A:B,2,0)+RANDBETWEEN(-10000,10000)</f>
        <v>6037060.672</v>
      </c>
      <c r="AN207" s="7">
        <f ca="1">VLOOKUP(AC207,Anslutningspunkt!A:C,3,0)+RANDBETWEEN(-10000,10000)</f>
        <v>276064.438</v>
      </c>
      <c r="AP207" s="7" t="str">
        <f ca="1" t="shared" si="109"/>
        <v>Flytt</v>
      </c>
      <c r="AQ207" s="7" t="str">
        <f ca="1" t="shared" si="110"/>
        <v>Konsumtion</v>
      </c>
      <c r="AX207" s="31">
        <f ca="1" t="shared" si="111"/>
        <v>44739.1578516818</v>
      </c>
      <c r="AZ207" s="31">
        <f ca="1">IF(SUM(IF({"4.Projekteringsavtal","5.Anslutningsavtal","6.Nätavtal"}=Q207,1,0))&gt;0,EDATE(AX207,RANDBETWEEN(0,6)),"")</f>
        <v>44769</v>
      </c>
      <c r="BB207" s="21">
        <f ca="1">IF(SUM(IF({"5.Anslutningsavtal","6.Nätavtal"}=Q207,1,0))&gt;0,EDATE(AZ207,RANDBETWEEN(0,3)),"")</f>
        <v>44861</v>
      </c>
      <c r="BD207" s="21">
        <f ca="1" t="shared" si="112"/>
        <v>44892</v>
      </c>
    </row>
    <row r="208" s="7" customFormat="1" spans="1:56">
      <c r="A208" s="33" t="s">
        <v>65</v>
      </c>
      <c r="B208" s="31">
        <f ca="1" t="shared" si="85"/>
        <v>43142</v>
      </c>
      <c r="C208" s="32">
        <f ca="1" t="shared" si="86"/>
        <v>45570</v>
      </c>
      <c r="D208" s="30" t="str">
        <f t="shared" si="87"/>
        <v>Project 4208</v>
      </c>
      <c r="E208" s="30" t="str">
        <f t="shared" si="88"/>
        <v>Company AB 5208</v>
      </c>
      <c r="F208" s="30" t="str">
        <f ca="1" t="shared" si="89"/>
        <v>Gävle</v>
      </c>
      <c r="G208" s="37">
        <f ca="1" t="shared" si="90"/>
        <v>35</v>
      </c>
      <c r="H208" s="38" t="str">
        <f ca="1" t="shared" si="91"/>
        <v>Ja</v>
      </c>
      <c r="I208" s="30" t="str">
        <f ca="1" t="shared" si="92"/>
        <v>Nyanslutning</v>
      </c>
      <c r="J208" s="30" t="str">
        <f ca="1" t="shared" si="93"/>
        <v>Produktion</v>
      </c>
      <c r="K208" s="41">
        <f ca="1" t="shared" si="94"/>
        <v>350</v>
      </c>
      <c r="L208" s="41">
        <f ca="1" t="shared" si="95"/>
        <v>250</v>
      </c>
      <c r="M208" s="14"/>
      <c r="N208" s="30" t="str">
        <f ca="1" t="shared" si="96"/>
        <v>Lars Johnson 208</v>
      </c>
      <c r="O208" s="30" t="str">
        <f ca="1" t="shared" si="97"/>
        <v>Sarah Anderson 208</v>
      </c>
      <c r="P208" s="30" t="str">
        <f ca="1" t="shared" si="98"/>
        <v>Lars Johnson 208</v>
      </c>
      <c r="Q208" s="30" t="str">
        <f ca="1" t="shared" si="99"/>
        <v>6.Nätavtal</v>
      </c>
      <c r="R208" s="45" t="str">
        <f ca="1" t="shared" si="100"/>
        <v/>
      </c>
      <c r="S208" s="45" t="str">
        <f ca="1" t="shared" si="101"/>
        <v/>
      </c>
      <c r="T208" s="45" t="str">
        <f ca="1" t="shared" si="102"/>
        <v/>
      </c>
      <c r="U208" s="16"/>
      <c r="V208" s="33"/>
      <c r="W208" s="49" t="str">
        <f ca="1" t="shared" si="103"/>
        <v>Reservationsavtal ska tecknas</v>
      </c>
      <c r="X208" s="50" t="str">
        <f ca="1" t="shared" si="104"/>
        <v>Ja</v>
      </c>
      <c r="Y208" s="63">
        <f ca="1" t="shared" si="105"/>
        <v>45576</v>
      </c>
      <c r="Z208" s="63">
        <f ca="1" t="shared" si="106"/>
        <v>45575</v>
      </c>
      <c r="AA208" s="67"/>
      <c r="AB208" s="64" t="str">
        <f ca="1" t="shared" si="108"/>
        <v/>
      </c>
      <c r="AC208" s="73">
        <f ca="1">INDEX(Anslutningspunkt!$A$2:$A$108,RANDBETWEEN(2,108),1)</f>
        <v>81</v>
      </c>
      <c r="AD208" s="30"/>
      <c r="AE208" s="30" t="str">
        <f ca="1" t="shared" si="107"/>
        <v>Stamnät Regionnät</v>
      </c>
      <c r="AF208" s="79"/>
      <c r="AG208" s="122"/>
      <c r="AH208" s="123"/>
      <c r="AI208" s="127"/>
      <c r="AM208" s="7">
        <f ca="1">VLOOKUP(AC208,Anslutningspunkt!A:B,2,0)+RANDBETWEEN(-10000,10000)</f>
        <v>6158713.672</v>
      </c>
      <c r="AN208" s="7">
        <f ca="1">VLOOKUP(AC208,Anslutningspunkt!A:C,3,0)+RANDBETWEEN(-10000,10000)</f>
        <v>451667.438</v>
      </c>
      <c r="AP208" s="7" t="str">
        <f ca="1" t="shared" si="109"/>
        <v>Nyanslutning</v>
      </c>
      <c r="AQ208" s="7" t="str">
        <f ca="1" t="shared" si="110"/>
        <v>Produktion</v>
      </c>
      <c r="AX208" s="31">
        <f ca="1" t="shared" si="111"/>
        <v>44440.7050621943</v>
      </c>
      <c r="AZ208" s="31">
        <f ca="1">IF(SUM(IF({"4.Projekteringsavtal","5.Anslutningsavtal","6.Nätavtal"}=Q208,1,0))&gt;0,EDATE(AX208,RANDBETWEEN(0,6)),"")</f>
        <v>44562</v>
      </c>
      <c r="BB208" s="21">
        <f ca="1">IF(SUM(IF({"5.Anslutningsavtal","6.Nätavtal"}=Q208,1,0))&gt;0,EDATE(AZ208,RANDBETWEEN(0,3)),"")</f>
        <v>44621</v>
      </c>
      <c r="BD208" s="21">
        <f ca="1" t="shared" si="112"/>
        <v>44713</v>
      </c>
    </row>
    <row r="209" s="7" customFormat="1" spans="1:56">
      <c r="A209" s="33" t="s">
        <v>65</v>
      </c>
      <c r="B209" s="31">
        <f ca="1" t="shared" si="85"/>
        <v>44615</v>
      </c>
      <c r="C209" s="32">
        <f ca="1" t="shared" si="86"/>
        <v>45317</v>
      </c>
      <c r="D209" s="30" t="str">
        <f t="shared" si="87"/>
        <v>Project 4209</v>
      </c>
      <c r="E209" s="30" t="str">
        <f t="shared" si="88"/>
        <v>Company AB 5209</v>
      </c>
      <c r="F209" s="30" t="str">
        <f ca="1" t="shared" si="89"/>
        <v>Nynäshamn</v>
      </c>
      <c r="G209" s="37">
        <f ca="1" t="shared" si="90"/>
        <v>36</v>
      </c>
      <c r="H209" s="38" t="str">
        <f ca="1" t="shared" si="91"/>
        <v>Ja</v>
      </c>
      <c r="I209" s="30" t="str">
        <f ca="1" t="shared" si="92"/>
        <v>Nyanslutning</v>
      </c>
      <c r="J209" s="30" t="str">
        <f ca="1" t="shared" si="93"/>
        <v>Produktion</v>
      </c>
      <c r="K209" s="41">
        <f ca="1" t="shared" si="94"/>
        <v>230</v>
      </c>
      <c r="L209" s="41">
        <f ca="1" t="shared" si="95"/>
        <v>83</v>
      </c>
      <c r="M209" s="14"/>
      <c r="N209" s="30" t="str">
        <f ca="1" t="shared" si="96"/>
        <v>Sarah Anderson 209</v>
      </c>
      <c r="O209" s="30" t="str">
        <f ca="1" t="shared" si="97"/>
        <v>Anders Erikson 209</v>
      </c>
      <c r="P209" s="30" t="str">
        <f ca="1" t="shared" si="98"/>
        <v>Lars Johnson 209</v>
      </c>
      <c r="Q209" s="30" t="str">
        <f ca="1" t="shared" si="99"/>
        <v>5.Anslutningsavtal</v>
      </c>
      <c r="R209" s="45" t="str">
        <f ca="1" t="shared" si="100"/>
        <v>Ja</v>
      </c>
      <c r="S209" s="45" t="str">
        <f ca="1" t="shared" si="101"/>
        <v>x</v>
      </c>
      <c r="T209" s="45" t="str">
        <f ca="1" t="shared" si="102"/>
        <v>x</v>
      </c>
      <c r="U209" s="16"/>
      <c r="V209" s="33"/>
      <c r="W209" s="49" t="str">
        <f ca="1" t="shared" si="103"/>
        <v/>
      </c>
      <c r="X209" s="50" t="str">
        <f ca="1" t="shared" si="104"/>
        <v/>
      </c>
      <c r="Y209" s="63" t="str">
        <f ca="1" t="shared" si="105"/>
        <v/>
      </c>
      <c r="Z209" s="63" t="str">
        <f ca="1" t="shared" si="106"/>
        <v/>
      </c>
      <c r="AA209" s="67"/>
      <c r="AB209" s="64" t="str">
        <f ca="1" t="shared" si="108"/>
        <v/>
      </c>
      <c r="AC209" s="73">
        <f ca="1">INDEX(Anslutningspunkt!$A$2:$A$108,RANDBETWEEN(2,108),1)</f>
        <v>58</v>
      </c>
      <c r="AD209" s="30"/>
      <c r="AE209" s="30" t="str">
        <f ca="1" t="shared" si="107"/>
        <v>Regionnät</v>
      </c>
      <c r="AF209" s="79"/>
      <c r="AG209" s="122"/>
      <c r="AH209" s="123"/>
      <c r="AI209" s="127"/>
      <c r="AM209" s="7">
        <f ca="1">VLOOKUP(AC209,Anslutningspunkt!A:B,2,0)+RANDBETWEEN(-10000,10000)</f>
        <v>6102824.672</v>
      </c>
      <c r="AN209" s="7">
        <f ca="1">VLOOKUP(AC209,Anslutningspunkt!A:C,3,0)+RANDBETWEEN(-10000,10000)</f>
        <v>347204.438</v>
      </c>
      <c r="AP209" s="7" t="str">
        <f ca="1" t="shared" si="109"/>
        <v>Nyanslutning</v>
      </c>
      <c r="AQ209" s="7" t="str">
        <f ca="1" t="shared" si="110"/>
        <v>Produktion</v>
      </c>
      <c r="AX209" s="31">
        <f ca="1" t="shared" si="111"/>
        <v>44842.387532114</v>
      </c>
      <c r="AZ209" s="31">
        <f ca="1">IF(SUM(IF({"4.Projekteringsavtal","5.Anslutningsavtal","6.Nätavtal"}=Q209,1,0))&gt;0,EDATE(AX209,RANDBETWEEN(0,6)),"")</f>
        <v>44965</v>
      </c>
      <c r="BB209" s="21">
        <f ca="1">IF(SUM(IF({"5.Anslutningsavtal","6.Nätavtal"}=Q209,1,0))&gt;0,EDATE(AZ209,RANDBETWEEN(0,3)),"")</f>
        <v>45024</v>
      </c>
      <c r="BD209" s="21" t="str">
        <f ca="1" t="shared" si="112"/>
        <v/>
      </c>
    </row>
    <row r="210" s="7" customFormat="1" spans="1:56">
      <c r="A210" s="33" t="s">
        <v>65</v>
      </c>
      <c r="B210" s="31">
        <f ca="1" t="shared" si="85"/>
        <v>43207</v>
      </c>
      <c r="C210" s="32">
        <f ca="1" t="shared" si="86"/>
        <v>45461</v>
      </c>
      <c r="D210" s="30" t="str">
        <f t="shared" si="87"/>
        <v>Project 4210</v>
      </c>
      <c r="E210" s="30" t="str">
        <f t="shared" si="88"/>
        <v>Company AB 5210</v>
      </c>
      <c r="F210" s="30" t="str">
        <f ca="1" t="shared" si="89"/>
        <v>Gävle/Sandviken</v>
      </c>
      <c r="G210" s="37">
        <f ca="1" t="shared" si="90"/>
        <v>36</v>
      </c>
      <c r="H210" s="38" t="str">
        <f ca="1" t="shared" si="91"/>
        <v>Nej</v>
      </c>
      <c r="I210" s="30" t="str">
        <f ca="1" t="shared" si="92"/>
        <v>Utökning</v>
      </c>
      <c r="J210" s="30" t="str">
        <f ca="1" t="shared" si="93"/>
        <v>Produktion</v>
      </c>
      <c r="K210" s="41">
        <f ca="1" t="shared" si="94"/>
        <v>190</v>
      </c>
      <c r="L210" s="41">
        <f ca="1" t="shared" si="95"/>
        <v>164</v>
      </c>
      <c r="M210" s="14"/>
      <c r="N210" s="30" t="str">
        <f ca="1" t="shared" si="96"/>
        <v>Anders Erikson 210</v>
      </c>
      <c r="O210" s="30" t="str">
        <f ca="1" t="shared" si="97"/>
        <v>Erik Johanson 210</v>
      </c>
      <c r="P210" s="30" t="str">
        <f ca="1" t="shared" si="98"/>
        <v>Lars Johnson 210</v>
      </c>
      <c r="Q210" s="30" t="str">
        <f ca="1" t="shared" si="99"/>
        <v>1.Anslutningsmöjlighet</v>
      </c>
      <c r="R210" s="45" t="str">
        <f ca="1" t="shared" si="100"/>
        <v>n</v>
      </c>
      <c r="S210" s="45" t="str">
        <f ca="1" t="shared" si="101"/>
        <v/>
      </c>
      <c r="T210" s="45" t="str">
        <f ca="1" t="shared" si="102"/>
        <v/>
      </c>
      <c r="U210" s="16"/>
      <c r="V210" s="33"/>
      <c r="W210" s="49" t="str">
        <f ca="1" t="shared" si="103"/>
        <v/>
      </c>
      <c r="X210" s="50" t="str">
        <f ca="1" t="shared" si="104"/>
        <v>Nej</v>
      </c>
      <c r="Y210" s="63" t="str">
        <f ca="1" t="shared" si="105"/>
        <v/>
      </c>
      <c r="Z210" s="63" t="str">
        <f ca="1" t="shared" si="106"/>
        <v/>
      </c>
      <c r="AA210" s="67"/>
      <c r="AB210" s="64" t="str">
        <f ca="1" t="shared" si="108"/>
        <v/>
      </c>
      <c r="AC210" s="73">
        <f ca="1">INDEX(Anslutningspunkt!$A$2:$A$108,RANDBETWEEN(2,108),1)</f>
        <v>51</v>
      </c>
      <c r="AD210" s="30"/>
      <c r="AE210" s="30" t="str">
        <f ca="1" t="shared" si="107"/>
        <v>Stamnät Regionnät</v>
      </c>
      <c r="AF210" s="79"/>
      <c r="AG210" s="122"/>
      <c r="AH210" s="123"/>
      <c r="AI210" s="123"/>
      <c r="AM210" s="7">
        <f ca="1">VLOOKUP(AC210,Anslutningspunkt!A:B,2,0)+RANDBETWEEN(-10000,10000)</f>
        <v>6127417.672</v>
      </c>
      <c r="AN210" s="7">
        <f ca="1">VLOOKUP(AC210,Anslutningspunkt!A:C,3,0)+RANDBETWEEN(-10000,10000)</f>
        <v>417933.438</v>
      </c>
      <c r="AP210" s="7" t="str">
        <f ca="1" t="shared" si="109"/>
        <v>Utökning</v>
      </c>
      <c r="AQ210" s="7" t="str">
        <f ca="1" t="shared" si="110"/>
        <v>Produktion</v>
      </c>
      <c r="AX210" s="31" t="str">
        <f ca="1" t="shared" si="111"/>
        <v/>
      </c>
      <c r="AZ210" s="31" t="str">
        <f ca="1">IF(SUM(IF({"4.Projekteringsavtal","5.Anslutningsavtal","6.Nätavtal"}=Q210,1,0))&gt;0,EDATE(AX210,RANDBETWEEN(0,6)),"")</f>
        <v/>
      </c>
      <c r="BB210" s="21" t="str">
        <f ca="1">IF(SUM(IF({"5.Anslutningsavtal","6.Nätavtal"}=Q210,1,0))&gt;0,EDATE(AZ210,RANDBETWEEN(0,3)),"")</f>
        <v/>
      </c>
      <c r="BD210" s="21" t="str">
        <f ca="1" t="shared" si="112"/>
        <v/>
      </c>
    </row>
    <row r="211" s="7" customFormat="1" ht="15" customHeight="1" spans="1:56">
      <c r="A211" s="33" t="s">
        <v>65</v>
      </c>
      <c r="B211" s="31">
        <f ca="1" t="shared" si="85"/>
        <v>44613</v>
      </c>
      <c r="C211" s="32">
        <f ca="1" t="shared" si="86"/>
        <v>44860</v>
      </c>
      <c r="D211" s="30" t="str">
        <f t="shared" si="87"/>
        <v>Project 4211</v>
      </c>
      <c r="E211" s="30" t="str">
        <f t="shared" si="88"/>
        <v>Company AB 5211</v>
      </c>
      <c r="F211" s="30" t="str">
        <f ca="1" t="shared" si="89"/>
        <v>Huddinge</v>
      </c>
      <c r="G211" s="37">
        <f ca="1" t="shared" si="90"/>
        <v>35</v>
      </c>
      <c r="H211" s="38" t="str">
        <f ca="1" t="shared" si="91"/>
        <v/>
      </c>
      <c r="I211" s="30" t="str">
        <f ca="1" t="shared" si="92"/>
        <v>Flytt</v>
      </c>
      <c r="J211" s="30" t="str">
        <f ca="1" t="shared" si="93"/>
        <v>Produktion</v>
      </c>
      <c r="K211" s="41">
        <f ca="1" t="shared" si="94"/>
        <v>200</v>
      </c>
      <c r="L211" s="41">
        <f ca="1" t="shared" si="95"/>
        <v>86</v>
      </c>
      <c r="M211" s="14"/>
      <c r="N211" s="30" t="str">
        <f ca="1" t="shared" si="96"/>
        <v>Sarah Anderson 211</v>
      </c>
      <c r="O211" s="30" t="str">
        <f ca="1" t="shared" si="97"/>
        <v>Lars Johnson 211</v>
      </c>
      <c r="P211" s="30" t="str">
        <f ca="1" t="shared" si="98"/>
        <v>Sarah Anderson 211</v>
      </c>
      <c r="Q211" s="30" t="str">
        <f ca="1" t="shared" si="99"/>
        <v>2.Reservationsavtal</v>
      </c>
      <c r="R211" s="45" t="str">
        <f ca="1" t="shared" si="100"/>
        <v>nej</v>
      </c>
      <c r="S211" s="45" t="str">
        <f ca="1" t="shared" si="101"/>
        <v>x</v>
      </c>
      <c r="T211" s="45" t="str">
        <f ca="1" t="shared" si="102"/>
        <v/>
      </c>
      <c r="U211" s="16"/>
      <c r="V211" s="33"/>
      <c r="W211" s="49" t="str">
        <f ca="1" t="shared" si="103"/>
        <v/>
      </c>
      <c r="X211" s="50" t="str">
        <f ca="1" t="shared" si="104"/>
        <v/>
      </c>
      <c r="Y211" s="63" t="str">
        <f ca="1" t="shared" si="105"/>
        <v/>
      </c>
      <c r="Z211" s="63" t="str">
        <f ca="1" t="shared" si="106"/>
        <v/>
      </c>
      <c r="AA211" s="67"/>
      <c r="AB211" s="64" t="str">
        <f ca="1" t="shared" si="108"/>
        <v/>
      </c>
      <c r="AC211" s="73">
        <f ca="1">INDEX(Anslutningspunkt!$A$2:$A$108,RANDBETWEEN(2,108),1)</f>
        <v>30</v>
      </c>
      <c r="AD211" s="30"/>
      <c r="AE211" s="30" t="str">
        <f ca="1" t="shared" si="107"/>
        <v>Stamnät</v>
      </c>
      <c r="AF211" s="79"/>
      <c r="AG211" s="122"/>
      <c r="AH211" s="123"/>
      <c r="AI211" s="127"/>
      <c r="AM211" s="7">
        <f ca="1">VLOOKUP(AC211,Anslutningspunkt!A:B,2,0)+RANDBETWEEN(-10000,10000)</f>
        <v>6037903.672</v>
      </c>
      <c r="AN211" s="7">
        <f ca="1">VLOOKUP(AC211,Anslutningspunkt!A:C,3,0)+RANDBETWEEN(-10000,10000)</f>
        <v>430117.438</v>
      </c>
      <c r="AP211" s="7" t="str">
        <f ca="1" t="shared" si="109"/>
        <v>Flytt</v>
      </c>
      <c r="AQ211" s="7" t="str">
        <f ca="1" t="shared" si="110"/>
        <v>Produktion</v>
      </c>
      <c r="AX211" s="31">
        <f ca="1" t="shared" si="111"/>
        <v>44839.6384805466</v>
      </c>
      <c r="AZ211" s="31" t="str">
        <f ca="1">IF(SUM(IF({"4.Projekteringsavtal","5.Anslutningsavtal","6.Nätavtal"}=Q211,1,0))&gt;0,EDATE(AX211,RANDBETWEEN(0,6)),"")</f>
        <v/>
      </c>
      <c r="BB211" s="21" t="str">
        <f ca="1">IF(SUM(IF({"5.Anslutningsavtal","6.Nätavtal"}=Q211,1,0))&gt;0,EDATE(AZ211,RANDBETWEEN(0,3)),"")</f>
        <v/>
      </c>
      <c r="BD211" s="21" t="str">
        <f ca="1" t="shared" si="112"/>
        <v/>
      </c>
    </row>
    <row r="212" s="7" customFormat="1" spans="1:56">
      <c r="A212" s="33" t="s">
        <v>65</v>
      </c>
      <c r="B212" s="31">
        <f ca="1" t="shared" si="85"/>
        <v>43666</v>
      </c>
      <c r="C212" s="32">
        <f ca="1" t="shared" si="86"/>
        <v>45447</v>
      </c>
      <c r="D212" s="30" t="str">
        <f t="shared" si="87"/>
        <v>Project 4212</v>
      </c>
      <c r="E212" s="30" t="str">
        <f t="shared" si="88"/>
        <v>Company AB 5212</v>
      </c>
      <c r="F212" s="30" t="str">
        <f ca="1" t="shared" si="89"/>
        <v>Hedemora</v>
      </c>
      <c r="G212" s="37">
        <f ca="1" t="shared" si="90"/>
        <v>37</v>
      </c>
      <c r="H212" s="38" t="str">
        <f ca="1" t="shared" si="91"/>
        <v>Ja</v>
      </c>
      <c r="I212" s="30" t="str">
        <f ca="1" t="shared" si="92"/>
        <v>Nyanslutning</v>
      </c>
      <c r="J212" s="30" t="str">
        <f ca="1" t="shared" si="93"/>
        <v>Konsumtion</v>
      </c>
      <c r="K212" s="41">
        <f ca="1" t="shared" si="94"/>
        <v>530</v>
      </c>
      <c r="L212" s="41">
        <f ca="1" t="shared" si="95"/>
        <v>386</v>
      </c>
      <c r="M212" s="14"/>
      <c r="N212" s="30" t="str">
        <f ca="1" t="shared" si="96"/>
        <v>Sarah Anderson 212</v>
      </c>
      <c r="O212" s="30" t="str">
        <f ca="1" t="shared" si="97"/>
        <v>Sarah Anderson 212</v>
      </c>
      <c r="P212" s="30" t="str">
        <f ca="1" t="shared" si="98"/>
        <v>Lars Johnson 212</v>
      </c>
      <c r="Q212" s="30" t="str">
        <f ca="1" t="shared" si="99"/>
        <v>4.Projekteringsavtal</v>
      </c>
      <c r="R212" s="45" t="str">
        <f ca="1" t="shared" si="100"/>
        <v>n</v>
      </c>
      <c r="S212" s="45" t="str">
        <f ca="1" t="shared" si="101"/>
        <v/>
      </c>
      <c r="T212" s="45" t="str">
        <f ca="1" t="shared" si="102"/>
        <v>x</v>
      </c>
      <c r="U212" s="16"/>
      <c r="V212" s="33"/>
      <c r="W212" s="49" t="str">
        <f ca="1" t="shared" si="103"/>
        <v>Länk</v>
      </c>
      <c r="X212" s="50" t="str">
        <f ca="1" t="shared" si="104"/>
        <v/>
      </c>
      <c r="Y212" s="63" t="str">
        <f ca="1" t="shared" si="105"/>
        <v/>
      </c>
      <c r="Z212" s="63" t="str">
        <f ca="1" t="shared" si="106"/>
        <v/>
      </c>
      <c r="AA212" s="67"/>
      <c r="AB212" s="64" t="str">
        <f ca="1" t="shared" si="108"/>
        <v/>
      </c>
      <c r="AC212" s="73">
        <f ca="1">INDEX(Anslutningspunkt!$A$2:$A$108,RANDBETWEEN(2,108),1)</f>
        <v>74</v>
      </c>
      <c r="AD212" s="30"/>
      <c r="AE212" s="30" t="str">
        <f ca="1" t="shared" si="107"/>
        <v>Stamnät Regionnät</v>
      </c>
      <c r="AF212" s="79"/>
      <c r="AG212" s="122"/>
      <c r="AH212" s="123"/>
      <c r="AI212" s="127"/>
      <c r="AM212" s="7">
        <f ca="1">VLOOKUP(AC212,Anslutningspunkt!A:B,2,0)+RANDBETWEEN(-10000,10000)</f>
        <v>6121482.672</v>
      </c>
      <c r="AN212" s="7">
        <f ca="1">VLOOKUP(AC212,Anslutningspunkt!A:C,3,0)+RANDBETWEEN(-10000,10000)</f>
        <v>382801.438</v>
      </c>
      <c r="AP212" s="7" t="str">
        <f ca="1" t="shared" si="109"/>
        <v>Nyanslutning</v>
      </c>
      <c r="AQ212" s="7" t="str">
        <f ca="1" t="shared" si="110"/>
        <v>Konsumtion</v>
      </c>
      <c r="AX212" s="31">
        <f ca="1" t="shared" si="111"/>
        <v>44343.9576056352</v>
      </c>
      <c r="AZ212" s="31">
        <f ca="1">IF(SUM(IF({"4.Projekteringsavtal","5.Anslutningsavtal","6.Nätavtal"}=Q212,1,0))&gt;0,EDATE(AX212,RANDBETWEEN(0,6)),"")</f>
        <v>44527</v>
      </c>
      <c r="BB212" s="21" t="str">
        <f ca="1">IF(SUM(IF({"5.Anslutningsavtal","6.Nätavtal"}=Q212,1,0))&gt;0,EDATE(AZ212,RANDBETWEEN(0,3)),"")</f>
        <v/>
      </c>
      <c r="BD212" s="21" t="str">
        <f ca="1" t="shared" si="112"/>
        <v/>
      </c>
    </row>
    <row r="213" s="7" customFormat="1" spans="1:56">
      <c r="A213" s="33" t="s">
        <v>65</v>
      </c>
      <c r="B213" s="31">
        <f ca="1" t="shared" si="85"/>
        <v>43591</v>
      </c>
      <c r="C213" s="32">
        <f ca="1" t="shared" si="86"/>
        <v>43831</v>
      </c>
      <c r="D213" s="30" t="str">
        <f t="shared" si="87"/>
        <v>Project 4213</v>
      </c>
      <c r="E213" s="30" t="str">
        <f t="shared" si="88"/>
        <v>Company AB 5213</v>
      </c>
      <c r="F213" s="30" t="str">
        <f ca="1" t="shared" si="89"/>
        <v>Köping</v>
      </c>
      <c r="G213" s="37">
        <f ca="1" t="shared" si="90"/>
        <v>38</v>
      </c>
      <c r="H213" s="38" t="str">
        <f ca="1" t="shared" si="91"/>
        <v>Nej</v>
      </c>
      <c r="I213" s="30" t="str">
        <f ca="1" t="shared" si="92"/>
        <v>Nyanslutning</v>
      </c>
      <c r="J213" s="30" t="str">
        <f ca="1" t="shared" si="93"/>
        <v>Konsumtion</v>
      </c>
      <c r="K213" s="41">
        <f ca="1" t="shared" si="94"/>
        <v>100</v>
      </c>
      <c r="L213" s="41">
        <f ca="1" t="shared" si="95"/>
        <v>15</v>
      </c>
      <c r="M213" s="14"/>
      <c r="N213" s="30" t="str">
        <f ca="1" t="shared" si="96"/>
        <v>Erik Johanson 213</v>
      </c>
      <c r="O213" s="30" t="str">
        <f ca="1" t="shared" si="97"/>
        <v>Sarah Anderson 213</v>
      </c>
      <c r="P213" s="30" t="str">
        <f ca="1" t="shared" si="98"/>
        <v>Anders Erikson 213</v>
      </c>
      <c r="Q213" s="30" t="str">
        <f ca="1" t="shared" si="99"/>
        <v>4.Projekteringsavtal</v>
      </c>
      <c r="R213" s="45" t="str">
        <f ca="1" t="shared" si="100"/>
        <v>nej</v>
      </c>
      <c r="S213" s="45" t="str">
        <f ca="1" t="shared" si="101"/>
        <v>x</v>
      </c>
      <c r="T213" s="45" t="str">
        <f ca="1" t="shared" si="102"/>
        <v/>
      </c>
      <c r="U213" s="16"/>
      <c r="V213" s="33"/>
      <c r="W213" s="49" t="str">
        <f ca="1" t="shared" si="103"/>
        <v/>
      </c>
      <c r="X213" s="50" t="str">
        <f ca="1" t="shared" si="104"/>
        <v>Ja</v>
      </c>
      <c r="Y213" s="63">
        <f ca="1" t="shared" si="105"/>
        <v>45022</v>
      </c>
      <c r="Z213" s="63">
        <f ca="1" t="shared" si="106"/>
        <v>44145</v>
      </c>
      <c r="AA213" s="67"/>
      <c r="AB213" s="64" t="str">
        <f ca="1" t="shared" si="108"/>
        <v/>
      </c>
      <c r="AC213" s="73">
        <f ca="1">INDEX(Anslutningspunkt!$A$2:$A$108,RANDBETWEEN(2,108),1)</f>
        <v>96</v>
      </c>
      <c r="AD213" s="30"/>
      <c r="AE213" s="30" t="str">
        <f ca="1" t="shared" si="107"/>
        <v>Stamnät Regionnät</v>
      </c>
      <c r="AF213" s="79"/>
      <c r="AG213" s="122"/>
      <c r="AH213" s="123"/>
      <c r="AI213" s="123"/>
      <c r="AM213" s="7">
        <f ca="1">VLOOKUP(AC213,Anslutningspunkt!A:B,2,0)+RANDBETWEEN(-10000,10000)</f>
        <v>6082174.672</v>
      </c>
      <c r="AN213" s="7">
        <f ca="1">VLOOKUP(AC213,Anslutningspunkt!A:C,3,0)+RANDBETWEEN(-10000,10000)</f>
        <v>346898.438</v>
      </c>
      <c r="AP213" s="7" t="str">
        <f ca="1" t="shared" si="109"/>
        <v>Nyanslutning</v>
      </c>
      <c r="AQ213" s="7" t="str">
        <f ca="1" t="shared" si="110"/>
        <v>Konsumtion</v>
      </c>
      <c r="AX213" s="31">
        <f ca="1" t="shared" si="111"/>
        <v>43784.9993745864</v>
      </c>
      <c r="AZ213" s="31">
        <f ca="1">IF(SUM(IF({"4.Projekteringsavtal","5.Anslutningsavtal","6.Nätavtal"}=Q213,1,0))&gt;0,EDATE(AX213,RANDBETWEEN(0,6)),"")</f>
        <v>43966</v>
      </c>
      <c r="BB213" s="21" t="str">
        <f ca="1">IF(SUM(IF({"5.Anslutningsavtal","6.Nätavtal"}=Q213,1,0))&gt;0,EDATE(AZ213,RANDBETWEEN(0,3)),"")</f>
        <v/>
      </c>
      <c r="BD213" s="21" t="str">
        <f ca="1" t="shared" si="112"/>
        <v/>
      </c>
    </row>
    <row r="214" s="7" customFormat="1" spans="1:56">
      <c r="A214" s="33" t="s">
        <v>65</v>
      </c>
      <c r="B214" s="31">
        <f ca="1" t="shared" si="85"/>
        <v>44219</v>
      </c>
      <c r="C214" s="32">
        <f ca="1" t="shared" si="86"/>
        <v>44324</v>
      </c>
      <c r="D214" s="30" t="str">
        <f t="shared" si="87"/>
        <v>Project 4214</v>
      </c>
      <c r="E214" s="30" t="str">
        <f t="shared" si="88"/>
        <v>Company AB 5214</v>
      </c>
      <c r="F214" s="30" t="str">
        <f ca="1" t="shared" si="89"/>
        <v>Hofors</v>
      </c>
      <c r="G214" s="37">
        <f ca="1" t="shared" si="90"/>
        <v>30</v>
      </c>
      <c r="H214" s="38" t="str">
        <f ca="1" t="shared" si="91"/>
        <v>Nej</v>
      </c>
      <c r="I214" s="30" t="str">
        <f ca="1" t="shared" si="92"/>
        <v>Nyanslutning</v>
      </c>
      <c r="J214" s="30" t="str">
        <f ca="1" t="shared" si="93"/>
        <v>Konsumtion</v>
      </c>
      <c r="K214" s="41">
        <f ca="1" t="shared" si="94"/>
        <v>40</v>
      </c>
      <c r="L214" s="41">
        <f ca="1" t="shared" si="95"/>
        <v>31</v>
      </c>
      <c r="M214" s="14"/>
      <c r="N214" s="30" t="str">
        <f ca="1" t="shared" si="96"/>
        <v>Lars Johnson 214</v>
      </c>
      <c r="O214" s="30" t="str">
        <f ca="1" t="shared" si="97"/>
        <v>Anders Erikson 214</v>
      </c>
      <c r="P214" s="30" t="str">
        <f ca="1" t="shared" si="98"/>
        <v>Lars Johnson 214</v>
      </c>
      <c r="Q214" s="30" t="str">
        <f ca="1" t="shared" si="99"/>
        <v>6.Nätavtal</v>
      </c>
      <c r="R214" s="45" t="str">
        <f ca="1" t="shared" si="100"/>
        <v>n</v>
      </c>
      <c r="S214" s="45" t="str">
        <f ca="1" t="shared" si="101"/>
        <v>x</v>
      </c>
      <c r="T214" s="45" t="str">
        <f ca="1" t="shared" si="102"/>
        <v/>
      </c>
      <c r="U214" s="16"/>
      <c r="V214" s="33"/>
      <c r="W214" s="49" t="str">
        <f ca="1" t="shared" si="103"/>
        <v/>
      </c>
      <c r="X214" s="50" t="str">
        <f ca="1" t="shared" si="104"/>
        <v>Ja</v>
      </c>
      <c r="Y214" s="63">
        <f ca="1" t="shared" si="105"/>
        <v>45489</v>
      </c>
      <c r="Z214" s="63">
        <f ca="1" t="shared" si="106"/>
        <v>44345</v>
      </c>
      <c r="AA214" s="67"/>
      <c r="AB214" s="64" t="str">
        <f ca="1" t="shared" si="108"/>
        <v/>
      </c>
      <c r="AC214" s="73">
        <f ca="1">INDEX(Anslutningspunkt!$A$2:$A$108,RANDBETWEEN(2,108),1)</f>
        <v>49</v>
      </c>
      <c r="AD214" s="30"/>
      <c r="AE214" s="30" t="str">
        <f ca="1" t="shared" si="107"/>
        <v>Stamnät</v>
      </c>
      <c r="AF214" s="79"/>
      <c r="AG214" s="122"/>
      <c r="AH214" s="123"/>
      <c r="AI214" s="127"/>
      <c r="AM214" s="7">
        <f ca="1">VLOOKUP(AC214,Anslutningspunkt!A:B,2,0)+RANDBETWEEN(-10000,10000)</f>
        <v>6151864.672</v>
      </c>
      <c r="AN214" s="7">
        <f ca="1">VLOOKUP(AC214,Anslutningspunkt!A:C,3,0)+RANDBETWEEN(-10000,10000)</f>
        <v>354481.438</v>
      </c>
      <c r="AP214" s="7" t="str">
        <f ca="1" t="shared" si="109"/>
        <v>Nyanslutning</v>
      </c>
      <c r="AQ214" s="7" t="str">
        <f ca="1" t="shared" si="110"/>
        <v>Konsumtion</v>
      </c>
      <c r="AX214" s="31">
        <f ca="1" t="shared" si="111"/>
        <v>44317.2728219779</v>
      </c>
      <c r="AZ214" s="31">
        <f ca="1">IF(SUM(IF({"4.Projekteringsavtal","5.Anslutningsavtal","6.Nätavtal"}=Q214,1,0))&gt;0,EDATE(AX214,RANDBETWEEN(0,6)),"")</f>
        <v>44348</v>
      </c>
      <c r="BB214" s="21">
        <f ca="1">IF(SUM(IF({"5.Anslutningsavtal","6.Nätavtal"}=Q214,1,0))&gt;0,EDATE(AZ214,RANDBETWEEN(0,3)),"")</f>
        <v>44348</v>
      </c>
      <c r="BD214" s="21">
        <f ca="1" t="shared" si="112"/>
        <v>44348</v>
      </c>
    </row>
    <row r="215" s="7" customFormat="1" ht="15" customHeight="1" spans="1:56">
      <c r="A215" s="33" t="s">
        <v>68</v>
      </c>
      <c r="B215" s="31">
        <f ca="1" t="shared" si="85"/>
        <v>44270</v>
      </c>
      <c r="C215" s="32">
        <f ca="1" t="shared" si="86"/>
        <v>44401</v>
      </c>
      <c r="D215" s="30" t="str">
        <f t="shared" si="87"/>
        <v>Project 4215</v>
      </c>
      <c r="E215" s="30" t="str">
        <f t="shared" si="88"/>
        <v>Company AB 5215</v>
      </c>
      <c r="F215" s="30" t="str">
        <f ca="1" t="shared" si="89"/>
        <v>Kungsör</v>
      </c>
      <c r="G215" s="37">
        <f ca="1" t="shared" si="90"/>
        <v>30</v>
      </c>
      <c r="H215" s="38" t="str">
        <f ca="1" t="shared" si="91"/>
        <v>Nej</v>
      </c>
      <c r="I215" s="30" t="str">
        <f ca="1" t="shared" si="92"/>
        <v>Nyanslutning</v>
      </c>
      <c r="J215" s="30" t="str">
        <f ca="1" t="shared" si="93"/>
        <v>Konsumtion</v>
      </c>
      <c r="K215" s="41">
        <f ca="1" t="shared" si="94"/>
        <v>110</v>
      </c>
      <c r="L215" s="41">
        <f ca="1" t="shared" si="95"/>
        <v>27</v>
      </c>
      <c r="M215" s="14"/>
      <c r="N215" s="30" t="str">
        <f ca="1" t="shared" si="96"/>
        <v>Erik Johanson 215</v>
      </c>
      <c r="O215" s="30" t="str">
        <f ca="1" t="shared" si="97"/>
        <v>Sarah Anderson 215</v>
      </c>
      <c r="P215" s="30" t="str">
        <f ca="1" t="shared" si="98"/>
        <v>Sarah Anderson 215</v>
      </c>
      <c r="Q215" s="30" t="str">
        <f ca="1" t="shared" si="99"/>
        <v>5.Anslutningsavtal</v>
      </c>
      <c r="R215" s="45" t="str">
        <f ca="1" t="shared" si="100"/>
        <v>N/A</v>
      </c>
      <c r="S215" s="45" t="str">
        <f ca="1" t="shared" si="101"/>
        <v/>
      </c>
      <c r="T215" s="45" t="str">
        <f ca="1" t="shared" si="102"/>
        <v/>
      </c>
      <c r="U215" s="16"/>
      <c r="V215" s="33"/>
      <c r="W215" s="49" t="str">
        <f ca="1" t="shared" si="103"/>
        <v>Ansluts till LN 20 kV</v>
      </c>
      <c r="X215" s="50" t="str">
        <f ca="1" t="shared" si="104"/>
        <v>Nej</v>
      </c>
      <c r="Y215" s="63" t="str">
        <f ca="1" t="shared" si="105"/>
        <v/>
      </c>
      <c r="Z215" s="63" t="str">
        <f ca="1" t="shared" si="106"/>
        <v/>
      </c>
      <c r="AA215" s="67"/>
      <c r="AB215" s="64" t="str">
        <f ca="1" t="shared" si="108"/>
        <v/>
      </c>
      <c r="AC215" s="73">
        <f ca="1">INDEX(Anslutningspunkt!$A$2:$A$108,RANDBETWEEN(2,108),1)</f>
        <v>99</v>
      </c>
      <c r="AD215" s="30"/>
      <c r="AE215" s="30" t="str">
        <f ca="1" t="shared" si="107"/>
        <v/>
      </c>
      <c r="AF215" s="79"/>
      <c r="AG215" s="122"/>
      <c r="AH215" s="123"/>
      <c r="AI215" s="127"/>
      <c r="AM215" s="7">
        <f ca="1">VLOOKUP(AC215,Anslutningspunkt!A:B,2,0)+RANDBETWEEN(-10000,10000)</f>
        <v>6107101.672</v>
      </c>
      <c r="AN215" s="7">
        <f ca="1">VLOOKUP(AC215,Anslutningspunkt!A:C,3,0)+RANDBETWEEN(-10000,10000)</f>
        <v>390733.438</v>
      </c>
      <c r="AP215" s="7" t="str">
        <f ca="1" t="shared" si="109"/>
        <v>Nyanslutning</v>
      </c>
      <c r="AQ215" s="7" t="str">
        <f ca="1" t="shared" si="110"/>
        <v>Konsumtion</v>
      </c>
      <c r="AX215" s="31">
        <f ca="1" t="shared" si="111"/>
        <v>44341.1935239792</v>
      </c>
      <c r="AZ215" s="31">
        <f ca="1">IF(SUM(IF({"4.Projekteringsavtal","5.Anslutningsavtal","6.Nätavtal"}=Q215,1,0))&gt;0,EDATE(AX215,RANDBETWEEN(0,6)),"")</f>
        <v>44525</v>
      </c>
      <c r="BB215" s="21">
        <f ca="1">IF(SUM(IF({"5.Anslutningsavtal","6.Nätavtal"}=Q215,1,0))&gt;0,EDATE(AZ215,RANDBETWEEN(0,3)),"")</f>
        <v>44555</v>
      </c>
      <c r="BD215" s="21" t="str">
        <f ca="1" t="shared" si="112"/>
        <v/>
      </c>
    </row>
    <row r="216" s="7" customFormat="1" ht="15" customHeight="1" spans="1:56">
      <c r="A216" s="33" t="s">
        <v>68</v>
      </c>
      <c r="B216" s="31">
        <f ca="1" t="shared" si="85"/>
        <v>44035</v>
      </c>
      <c r="C216" s="32">
        <f ca="1" t="shared" si="86"/>
        <v>45505</v>
      </c>
      <c r="D216" s="30" t="str">
        <f t="shared" si="87"/>
        <v>Project 4216</v>
      </c>
      <c r="E216" s="30" t="str">
        <f t="shared" si="88"/>
        <v>Company AB 5216</v>
      </c>
      <c r="F216" s="30" t="str">
        <f ca="1" t="shared" si="89"/>
        <v>Tierp</v>
      </c>
      <c r="G216" s="37">
        <f ca="1" t="shared" si="90"/>
        <v>38</v>
      </c>
      <c r="H216" s="38" t="str">
        <f ca="1" t="shared" si="91"/>
        <v>Ja</v>
      </c>
      <c r="I216" s="30" t="str">
        <f ca="1" t="shared" si="92"/>
        <v>Nyanslutning</v>
      </c>
      <c r="J216" s="30" t="str">
        <f ca="1" t="shared" si="93"/>
        <v>Produktion</v>
      </c>
      <c r="K216" s="41">
        <f ca="1" t="shared" si="94"/>
        <v>80</v>
      </c>
      <c r="L216" s="41">
        <f ca="1" t="shared" si="95"/>
        <v>56</v>
      </c>
      <c r="M216" s="14"/>
      <c r="N216" s="30" t="str">
        <f ca="1" t="shared" si="96"/>
        <v>Erik Johanson 216</v>
      </c>
      <c r="O216" s="30" t="str">
        <f ca="1" t="shared" si="97"/>
        <v>Erik Johanson 216</v>
      </c>
      <c r="P216" s="30" t="str">
        <f ca="1" t="shared" si="98"/>
        <v>Lars Johnson 216</v>
      </c>
      <c r="Q216" s="30" t="str">
        <f ca="1" t="shared" si="99"/>
        <v>5.Anslutningsavtal</v>
      </c>
      <c r="R216" s="45" t="str">
        <f ca="1" t="shared" si="100"/>
        <v>nej</v>
      </c>
      <c r="S216" s="45" t="str">
        <f ca="1" t="shared" si="101"/>
        <v/>
      </c>
      <c r="T216" s="45" t="str">
        <f ca="1" t="shared" si="102"/>
        <v/>
      </c>
      <c r="U216" s="16"/>
      <c r="V216" s="33"/>
      <c r="W216" s="49" t="str">
        <f ca="1" t="shared" si="103"/>
        <v/>
      </c>
      <c r="X216" s="50" t="str">
        <f ca="1" t="shared" si="104"/>
        <v>Nej</v>
      </c>
      <c r="Y216" s="63" t="str">
        <f ca="1" t="shared" si="105"/>
        <v/>
      </c>
      <c r="Z216" s="63" t="str">
        <f ca="1" t="shared" si="106"/>
        <v/>
      </c>
      <c r="AA216" s="67"/>
      <c r="AB216" s="64" t="str">
        <f ca="1" t="shared" si="108"/>
        <v/>
      </c>
      <c r="AC216" s="73">
        <f ca="1">INDEX(Anslutningspunkt!$A$2:$A$108,RANDBETWEEN(2,108),1)</f>
        <v>91</v>
      </c>
      <c r="AD216" s="30"/>
      <c r="AE216" s="30" t="str">
        <f ca="1" t="shared" si="107"/>
        <v>Stamnät Regionnät</v>
      </c>
      <c r="AF216" s="79"/>
      <c r="AG216" s="122"/>
      <c r="AH216" s="123"/>
      <c r="AI216" s="123"/>
      <c r="AM216" s="7">
        <f ca="1">VLOOKUP(AC216,Anslutningspunkt!A:B,2,0)+RANDBETWEEN(-10000,10000)</f>
        <v>6176346.672</v>
      </c>
      <c r="AN216" s="7">
        <f ca="1">VLOOKUP(AC216,Anslutningspunkt!A:C,3,0)+RANDBETWEEN(-10000,10000)</f>
        <v>454019.438</v>
      </c>
      <c r="AP216" s="7" t="str">
        <f ca="1" t="shared" si="109"/>
        <v>Nyanslutning</v>
      </c>
      <c r="AQ216" s="7" t="str">
        <f ca="1" t="shared" si="110"/>
        <v>Produktion</v>
      </c>
      <c r="AX216" s="31">
        <f ca="1" t="shared" si="111"/>
        <v>44259.2956344969</v>
      </c>
      <c r="AZ216" s="31">
        <f ca="1">IF(SUM(IF({"4.Projekteringsavtal","5.Anslutningsavtal","6.Nätavtal"}=Q216,1,0))&gt;0,EDATE(AX216,RANDBETWEEN(0,6)),"")</f>
        <v>44259</v>
      </c>
      <c r="BB216" s="21">
        <f ca="1">IF(SUM(IF({"5.Anslutningsavtal","6.Nätavtal"}=Q216,1,0))&gt;0,EDATE(AZ216,RANDBETWEEN(0,3)),"")</f>
        <v>44320</v>
      </c>
      <c r="BD216" s="21" t="str">
        <f ca="1" t="shared" si="112"/>
        <v/>
      </c>
    </row>
    <row r="217" s="7" customFormat="1" spans="1:56">
      <c r="A217" s="33" t="s">
        <v>65</v>
      </c>
      <c r="B217" s="31">
        <f ca="1" t="shared" si="85"/>
        <v>44728</v>
      </c>
      <c r="C217" s="32">
        <f ca="1" t="shared" si="86"/>
        <v>45575</v>
      </c>
      <c r="D217" s="30" t="str">
        <f t="shared" si="87"/>
        <v>Project 4217</v>
      </c>
      <c r="E217" s="30" t="str">
        <f t="shared" si="88"/>
        <v>Company AB 5217</v>
      </c>
      <c r="F217" s="30" t="str">
        <f ca="1" t="shared" si="89"/>
        <v>Huddinge</v>
      </c>
      <c r="G217" s="37">
        <f ca="1" t="shared" si="90"/>
        <v>33</v>
      </c>
      <c r="H217" s="38" t="str">
        <f ca="1" t="shared" si="91"/>
        <v>Nej</v>
      </c>
      <c r="I217" s="30" t="str">
        <f ca="1" t="shared" si="92"/>
        <v>Utökning</v>
      </c>
      <c r="J217" s="30" t="str">
        <f ca="1" t="shared" si="93"/>
        <v>Produktion</v>
      </c>
      <c r="K217" s="41">
        <f ca="1" t="shared" si="94"/>
        <v>480</v>
      </c>
      <c r="L217" s="41">
        <f ca="1" t="shared" si="95"/>
        <v>280</v>
      </c>
      <c r="M217" s="14"/>
      <c r="N217" s="30" t="str">
        <f ca="1" t="shared" si="96"/>
        <v>Sarah Anderson 217</v>
      </c>
      <c r="O217" s="30" t="str">
        <f ca="1" t="shared" si="97"/>
        <v>Sarah Anderson 217</v>
      </c>
      <c r="P217" s="30" t="str">
        <f ca="1" t="shared" si="98"/>
        <v>Sarah Anderson 217</v>
      </c>
      <c r="Q217" s="30" t="str">
        <f ca="1" t="shared" si="99"/>
        <v>4.Projekteringsavtal</v>
      </c>
      <c r="R217" s="45" t="str">
        <f ca="1" t="shared" si="100"/>
        <v>Ja</v>
      </c>
      <c r="S217" s="45" t="str">
        <f ca="1" t="shared" si="101"/>
        <v/>
      </c>
      <c r="T217" s="45" t="str">
        <f ca="1" t="shared" si="102"/>
        <v>x</v>
      </c>
      <c r="U217" s="16"/>
      <c r="V217" s="33"/>
      <c r="W217" s="49" t="str">
        <f ca="1" t="shared" si="103"/>
        <v/>
      </c>
      <c r="X217" s="50" t="str">
        <f ca="1" t="shared" si="104"/>
        <v>Ja</v>
      </c>
      <c r="Y217" s="63">
        <f ca="1" t="shared" si="105"/>
        <v>45585</v>
      </c>
      <c r="Z217" s="63">
        <f ca="1" t="shared" si="106"/>
        <v>45583</v>
      </c>
      <c r="AA217" s="67"/>
      <c r="AB217" s="64" t="str">
        <f ca="1" t="shared" si="108"/>
        <v/>
      </c>
      <c r="AC217" s="73">
        <f ca="1">INDEX(Anslutningspunkt!$A$2:$A$108,RANDBETWEEN(2,108),1)</f>
        <v>48</v>
      </c>
      <c r="AD217" s="30"/>
      <c r="AE217" s="30" t="str">
        <f ca="1" t="shared" si="107"/>
        <v>Stamnät</v>
      </c>
      <c r="AF217" s="79"/>
      <c r="AG217" s="122"/>
      <c r="AH217" s="123"/>
      <c r="AI217" s="123"/>
      <c r="AM217" s="7">
        <f ca="1">VLOOKUP(AC217,Anslutningspunkt!A:B,2,0)+RANDBETWEEN(-10000,10000)</f>
        <v>6148991.672</v>
      </c>
      <c r="AN217" s="7">
        <f ca="1">VLOOKUP(AC217,Anslutningspunkt!A:C,3,0)+RANDBETWEEN(-10000,10000)</f>
        <v>270353.438</v>
      </c>
      <c r="AP217" s="7" t="str">
        <f ca="1" t="shared" si="109"/>
        <v>Utökning</v>
      </c>
      <c r="AQ217" s="7" t="str">
        <f ca="1" t="shared" si="110"/>
        <v>Produktion</v>
      </c>
      <c r="AX217" s="31">
        <f ca="1" t="shared" si="111"/>
        <v>44799.6752905855</v>
      </c>
      <c r="AZ217" s="31">
        <f ca="1">IF(SUM(IF({"4.Projekteringsavtal","5.Anslutningsavtal","6.Nätavtal"}=Q217,1,0))&gt;0,EDATE(AX217,RANDBETWEEN(0,6)),"")</f>
        <v>44830</v>
      </c>
      <c r="BB217" s="21" t="str">
        <f ca="1">IF(SUM(IF({"5.Anslutningsavtal","6.Nätavtal"}=Q217,1,0))&gt;0,EDATE(AZ217,RANDBETWEEN(0,3)),"")</f>
        <v/>
      </c>
      <c r="BD217" s="21" t="str">
        <f ca="1" t="shared" si="112"/>
        <v/>
      </c>
    </row>
    <row r="218" s="7" customFormat="1" spans="1:56">
      <c r="A218" s="33" t="s">
        <v>65</v>
      </c>
      <c r="B218" s="31">
        <f ca="1" t="shared" si="85"/>
        <v>44516</v>
      </c>
      <c r="C218" s="32">
        <f ca="1" t="shared" si="86"/>
        <v>44607</v>
      </c>
      <c r="D218" s="30" t="str">
        <f t="shared" si="87"/>
        <v>Project 4218</v>
      </c>
      <c r="E218" s="30" t="str">
        <f t="shared" si="88"/>
        <v>Company AB 5218</v>
      </c>
      <c r="F218" s="30" t="str">
        <f ca="1" t="shared" si="89"/>
        <v>Arboga</v>
      </c>
      <c r="G218" s="37">
        <f ca="1" t="shared" si="90"/>
        <v>34</v>
      </c>
      <c r="H218" s="38" t="str">
        <f ca="1" t="shared" si="91"/>
        <v>Nej</v>
      </c>
      <c r="I218" s="30" t="str">
        <f ca="1" t="shared" si="92"/>
        <v>Utökning</v>
      </c>
      <c r="J218" s="30" t="str">
        <f ca="1" t="shared" si="93"/>
        <v>Konsumtion</v>
      </c>
      <c r="K218" s="41">
        <f ca="1" t="shared" si="94"/>
        <v>410</v>
      </c>
      <c r="L218" s="41">
        <f ca="1" t="shared" si="95"/>
        <v>253</v>
      </c>
      <c r="M218" s="14"/>
      <c r="N218" s="30" t="str">
        <f ca="1" t="shared" si="96"/>
        <v>Lars Johnson 218</v>
      </c>
      <c r="O218" s="30" t="str">
        <f ca="1" t="shared" si="97"/>
        <v>Sarah Anderson 218</v>
      </c>
      <c r="P218" s="30" t="str">
        <f ca="1" t="shared" si="98"/>
        <v>Lars Johnson 218</v>
      </c>
      <c r="Q218" s="30" t="str">
        <f ca="1" t="shared" si="99"/>
        <v>4.Projekteringsavtal</v>
      </c>
      <c r="R218" s="45" t="str">
        <f ca="1" t="shared" si="100"/>
        <v>?</v>
      </c>
      <c r="S218" s="45" t="str">
        <f ca="1" t="shared" si="101"/>
        <v>x</v>
      </c>
      <c r="T218" s="45" t="str">
        <f ca="1" t="shared" si="102"/>
        <v/>
      </c>
      <c r="U218" s="16"/>
      <c r="V218" s="33"/>
      <c r="W218" s="49" t="str">
        <f ca="1" t="shared" si="103"/>
        <v>Länk</v>
      </c>
      <c r="X218" s="50" t="str">
        <f ca="1" t="shared" si="104"/>
        <v>Ja</v>
      </c>
      <c r="Y218" s="63">
        <f ca="1" t="shared" si="105"/>
        <v>45497</v>
      </c>
      <c r="Z218" s="63">
        <f ca="1" t="shared" si="106"/>
        <v>45307</v>
      </c>
      <c r="AA218" s="67"/>
      <c r="AB218" s="64" t="str">
        <f ca="1" t="shared" si="108"/>
        <v/>
      </c>
      <c r="AC218" s="73">
        <f ca="1">INDEX(Anslutningspunkt!$A$2:$A$108,RANDBETWEEN(2,108),1)</f>
        <v>81</v>
      </c>
      <c r="AD218" s="30"/>
      <c r="AE218" s="30" t="str">
        <f ca="1" t="shared" si="107"/>
        <v>Stamnät Regionnät</v>
      </c>
      <c r="AF218" s="79"/>
      <c r="AG218" s="122"/>
      <c r="AH218" s="123"/>
      <c r="AI218" s="127"/>
      <c r="AM218" s="7">
        <f ca="1">VLOOKUP(AC218,Anslutningspunkt!A:B,2,0)+RANDBETWEEN(-10000,10000)</f>
        <v>6168069.672</v>
      </c>
      <c r="AN218" s="7">
        <f ca="1">VLOOKUP(AC218,Anslutningspunkt!A:C,3,0)+RANDBETWEEN(-10000,10000)</f>
        <v>448849.438</v>
      </c>
      <c r="AP218" s="7" t="str">
        <f ca="1" t="shared" si="109"/>
        <v>Utökning</v>
      </c>
      <c r="AQ218" s="7" t="str">
        <f ca="1" t="shared" si="110"/>
        <v>Konsumtion</v>
      </c>
      <c r="AX218" s="31">
        <f ca="1" t="shared" si="111"/>
        <v>44542.9711559524</v>
      </c>
      <c r="AZ218" s="31">
        <f ca="1">IF(SUM(IF({"4.Projekteringsavtal","5.Anslutningsavtal","6.Nätavtal"}=Q218,1,0))&gt;0,EDATE(AX218,RANDBETWEEN(0,6)),"")</f>
        <v>44604</v>
      </c>
      <c r="BB218" s="21" t="str">
        <f ca="1">IF(SUM(IF({"5.Anslutningsavtal","6.Nätavtal"}=Q218,1,0))&gt;0,EDATE(AZ218,RANDBETWEEN(0,3)),"")</f>
        <v/>
      </c>
      <c r="BD218" s="21" t="str">
        <f ca="1" t="shared" si="112"/>
        <v/>
      </c>
    </row>
    <row r="219" s="7" customFormat="1" spans="1:56">
      <c r="A219" s="33" t="s">
        <v>65</v>
      </c>
      <c r="B219" s="31">
        <f ca="1" t="shared" si="85"/>
        <v>44227</v>
      </c>
      <c r="C219" s="32">
        <f ca="1" t="shared" si="86"/>
        <v>45021</v>
      </c>
      <c r="D219" s="30" t="str">
        <f t="shared" si="87"/>
        <v>Project 4219</v>
      </c>
      <c r="E219" s="30" t="str">
        <f t="shared" si="88"/>
        <v>Company AB 5219</v>
      </c>
      <c r="F219" s="30" t="str">
        <f ca="1" t="shared" si="89"/>
        <v>Norberg</v>
      </c>
      <c r="G219" s="37">
        <f ca="1" t="shared" si="90"/>
        <v>38</v>
      </c>
      <c r="H219" s="38" t="str">
        <f ca="1" t="shared" si="91"/>
        <v/>
      </c>
      <c r="I219" s="30" t="str">
        <f ca="1" t="shared" si="92"/>
        <v>Utökning</v>
      </c>
      <c r="J219" s="30" t="str">
        <f ca="1" t="shared" si="93"/>
        <v>Konsumtion</v>
      </c>
      <c r="K219" s="41">
        <f ca="1" t="shared" si="94"/>
        <v>180</v>
      </c>
      <c r="L219" s="41">
        <f ca="1" t="shared" si="95"/>
        <v>175</v>
      </c>
      <c r="M219" s="14"/>
      <c r="N219" s="30" t="str">
        <f ca="1" t="shared" si="96"/>
        <v>Sarah Anderson 219</v>
      </c>
      <c r="O219" s="30" t="str">
        <f ca="1" t="shared" si="97"/>
        <v>Anders Erikson 219</v>
      </c>
      <c r="P219" s="30" t="str">
        <f ca="1" t="shared" si="98"/>
        <v>Sarah Anderson 219</v>
      </c>
      <c r="Q219" s="30" t="str">
        <f ca="1" t="shared" si="99"/>
        <v>1.Anslutningsmöjlighet</v>
      </c>
      <c r="R219" s="45" t="str">
        <f ca="1" t="shared" si="100"/>
        <v>n</v>
      </c>
      <c r="S219" s="45" t="str">
        <f ca="1" t="shared" si="101"/>
        <v>x</v>
      </c>
      <c r="T219" s="45" t="str">
        <f ca="1" t="shared" si="102"/>
        <v>x</v>
      </c>
      <c r="U219" s="16"/>
      <c r="V219" s="33"/>
      <c r="W219" s="49" t="str">
        <f ca="1" t="shared" si="103"/>
        <v>Länk</v>
      </c>
      <c r="X219" s="50" t="str">
        <f ca="1" t="shared" si="104"/>
        <v/>
      </c>
      <c r="Y219" s="63" t="str">
        <f ca="1" t="shared" si="105"/>
        <v/>
      </c>
      <c r="Z219" s="63" t="str">
        <f ca="1" t="shared" si="106"/>
        <v/>
      </c>
      <c r="AA219" s="67"/>
      <c r="AB219" s="64" t="str">
        <f ca="1" t="shared" si="108"/>
        <v/>
      </c>
      <c r="AC219" s="73">
        <f ca="1">INDEX(Anslutningspunkt!$A$2:$A$108,RANDBETWEEN(2,108),1)</f>
        <v>18</v>
      </c>
      <c r="AD219" s="30"/>
      <c r="AE219" s="30" t="str">
        <f ca="1" t="shared" si="107"/>
        <v>Stamnät</v>
      </c>
      <c r="AF219" s="79"/>
      <c r="AG219" s="122"/>
      <c r="AH219" s="123"/>
      <c r="AI219" s="127"/>
      <c r="AM219" s="7">
        <f ca="1">VLOOKUP(AC219,Anslutningspunkt!A:B,2,0)+RANDBETWEEN(-10000,10000)</f>
        <v>6165716.672</v>
      </c>
      <c r="AN219" s="7">
        <f ca="1">VLOOKUP(AC219,Anslutningspunkt!A:C,3,0)+RANDBETWEEN(-10000,10000)</f>
        <v>315630.438</v>
      </c>
      <c r="AP219" s="7" t="str">
        <f ca="1" t="shared" si="109"/>
        <v>Utökning</v>
      </c>
      <c r="AQ219" s="7" t="str">
        <f ca="1" t="shared" si="110"/>
        <v>Konsumtion</v>
      </c>
      <c r="AX219" s="31" t="str">
        <f ca="1" t="shared" si="111"/>
        <v/>
      </c>
      <c r="AZ219" s="31" t="str">
        <f ca="1">IF(SUM(IF({"4.Projekteringsavtal","5.Anslutningsavtal","6.Nätavtal"}=Q219,1,0))&gt;0,EDATE(AX219,RANDBETWEEN(0,6)),"")</f>
        <v/>
      </c>
      <c r="BB219" s="21" t="str">
        <f ca="1">IF(SUM(IF({"5.Anslutningsavtal","6.Nätavtal"}=Q219,1,0))&gt;0,EDATE(AZ219,RANDBETWEEN(0,3)),"")</f>
        <v/>
      </c>
      <c r="BD219" s="21" t="str">
        <f ca="1" t="shared" si="112"/>
        <v/>
      </c>
    </row>
    <row r="220" s="7" customFormat="1" spans="1:56">
      <c r="A220" s="33" t="s">
        <v>65</v>
      </c>
      <c r="B220" s="31">
        <f ca="1" t="shared" si="85"/>
        <v>43308</v>
      </c>
      <c r="C220" s="32">
        <f ca="1" t="shared" si="86"/>
        <v>44670</v>
      </c>
      <c r="D220" s="30" t="str">
        <f t="shared" si="87"/>
        <v>Project 4220</v>
      </c>
      <c r="E220" s="30" t="str">
        <f t="shared" si="88"/>
        <v>Company AB 5220</v>
      </c>
      <c r="F220" s="30" t="str">
        <f ca="1" t="shared" si="89"/>
        <v>Upplands Väsby</v>
      </c>
      <c r="G220" s="37">
        <f ca="1" t="shared" si="90"/>
        <v>37</v>
      </c>
      <c r="H220" s="38" t="str">
        <f ca="1" t="shared" si="91"/>
        <v>Ja</v>
      </c>
      <c r="I220" s="30" t="str">
        <f ca="1" t="shared" si="92"/>
        <v>Nyanslutning</v>
      </c>
      <c r="J220" s="30" t="str">
        <f ca="1" t="shared" si="93"/>
        <v>Produktion</v>
      </c>
      <c r="K220" s="41">
        <f ca="1" t="shared" si="94"/>
        <v>480</v>
      </c>
      <c r="L220" s="41">
        <f ca="1" t="shared" si="95"/>
        <v>338</v>
      </c>
      <c r="M220" s="14"/>
      <c r="N220" s="30" t="str">
        <f ca="1" t="shared" si="96"/>
        <v>Erik Johanson 220</v>
      </c>
      <c r="O220" s="30" t="str">
        <f ca="1" t="shared" si="97"/>
        <v>Lars Johnson 220</v>
      </c>
      <c r="P220" s="30" t="str">
        <f ca="1" t="shared" si="98"/>
        <v>Anders Erikson 220</v>
      </c>
      <c r="Q220" s="30" t="str">
        <f ca="1" t="shared" si="99"/>
        <v>6.Nätavtal</v>
      </c>
      <c r="R220" s="45" t="str">
        <f ca="1" t="shared" si="100"/>
        <v>N/A</v>
      </c>
      <c r="S220" s="45" t="str">
        <f ca="1" t="shared" si="101"/>
        <v/>
      </c>
      <c r="T220" s="45" t="str">
        <f ca="1" t="shared" si="102"/>
        <v/>
      </c>
      <c r="U220" s="16"/>
      <c r="V220" s="33"/>
      <c r="W220" s="49" t="str">
        <f ca="1" t="shared" si="103"/>
        <v/>
      </c>
      <c r="X220" s="50" t="str">
        <f ca="1" t="shared" si="104"/>
        <v/>
      </c>
      <c r="Y220" s="63" t="str">
        <f ca="1" t="shared" si="105"/>
        <v/>
      </c>
      <c r="Z220" s="63" t="str">
        <f ca="1" t="shared" si="106"/>
        <v/>
      </c>
      <c r="AA220" s="67"/>
      <c r="AB220" s="64" t="str">
        <f ca="1" t="shared" si="108"/>
        <v/>
      </c>
      <c r="AC220" s="73">
        <f ca="1">INDEX(Anslutningspunkt!$A$2:$A$108,RANDBETWEEN(2,108),1)</f>
        <v>86</v>
      </c>
      <c r="AD220" s="30"/>
      <c r="AE220" s="30" t="str">
        <f ca="1" t="shared" si="107"/>
        <v>Stamnät</v>
      </c>
      <c r="AF220" s="79"/>
      <c r="AG220" s="122"/>
      <c r="AH220" s="123"/>
      <c r="AI220" s="127"/>
      <c r="AM220" s="7">
        <f ca="1">VLOOKUP(AC220,Anslutningspunkt!A:B,2,0)+RANDBETWEEN(-10000,10000)</f>
        <v>6129832.672</v>
      </c>
      <c r="AN220" s="7">
        <f ca="1">VLOOKUP(AC220,Anslutningspunkt!A:C,3,0)+RANDBETWEEN(-10000,10000)</f>
        <v>408127.438</v>
      </c>
      <c r="AP220" s="7" t="str">
        <f ca="1" t="shared" si="109"/>
        <v>Nyanslutning</v>
      </c>
      <c r="AQ220" s="7" t="str">
        <f ca="1" t="shared" si="110"/>
        <v>Produktion</v>
      </c>
      <c r="AX220" s="31">
        <f ca="1" t="shared" si="111"/>
        <v>43728.3145788639</v>
      </c>
      <c r="AZ220" s="31">
        <f ca="1">IF(SUM(IF({"4.Projekteringsavtal","5.Anslutningsavtal","6.Nätavtal"}=Q220,1,0))&gt;0,EDATE(AX220,RANDBETWEEN(0,6)),"")</f>
        <v>43728</v>
      </c>
      <c r="BB220" s="21">
        <f ca="1">IF(SUM(IF({"5.Anslutningsavtal","6.Nätavtal"}=Q220,1,0))&gt;0,EDATE(AZ220,RANDBETWEEN(0,3)),"")</f>
        <v>43789</v>
      </c>
      <c r="BD220" s="21">
        <f ca="1" t="shared" si="112"/>
        <v>43850</v>
      </c>
    </row>
    <row r="221" s="7" customFormat="1" spans="1:56">
      <c r="A221" s="33" t="s">
        <v>65</v>
      </c>
      <c r="B221" s="31">
        <f ca="1" t="shared" si="85"/>
        <v>44810</v>
      </c>
      <c r="C221" s="32">
        <f ca="1" t="shared" si="86"/>
        <v>44897</v>
      </c>
      <c r="D221" s="30" t="str">
        <f t="shared" si="87"/>
        <v>Project 4221</v>
      </c>
      <c r="E221" s="30" t="str">
        <f t="shared" si="88"/>
        <v>Company AB 5221</v>
      </c>
      <c r="F221" s="30" t="str">
        <f ca="1" t="shared" si="89"/>
        <v>Gävle</v>
      </c>
      <c r="G221" s="37">
        <f ca="1" t="shared" si="90"/>
        <v>36</v>
      </c>
      <c r="H221" s="38" t="str">
        <f ca="1" t="shared" si="91"/>
        <v/>
      </c>
      <c r="I221" s="30" t="str">
        <f ca="1" t="shared" si="92"/>
        <v>Flytt</v>
      </c>
      <c r="J221" s="30" t="str">
        <f ca="1" t="shared" si="93"/>
        <v>Produktion</v>
      </c>
      <c r="K221" s="41">
        <f ca="1" t="shared" si="94"/>
        <v>200</v>
      </c>
      <c r="L221" s="41">
        <f ca="1" t="shared" si="95"/>
        <v>63</v>
      </c>
      <c r="M221" s="14"/>
      <c r="N221" s="30" t="str">
        <f ca="1" t="shared" si="96"/>
        <v>Erik Johanson 221</v>
      </c>
      <c r="O221" s="30" t="str">
        <f ca="1" t="shared" si="97"/>
        <v>Erik Johanson 221</v>
      </c>
      <c r="P221" s="30" t="str">
        <f ca="1" t="shared" si="98"/>
        <v>Anders Erikson 221</v>
      </c>
      <c r="Q221" s="30" t="str">
        <f ca="1" t="shared" si="99"/>
        <v>5.Anslutningsavtal</v>
      </c>
      <c r="R221" s="45" t="str">
        <f ca="1" t="shared" si="100"/>
        <v/>
      </c>
      <c r="S221" s="45" t="str">
        <f ca="1" t="shared" si="101"/>
        <v/>
      </c>
      <c r="T221" s="45" t="str">
        <f ca="1" t="shared" si="102"/>
        <v/>
      </c>
      <c r="U221" s="16"/>
      <c r="V221" s="33"/>
      <c r="W221" s="49" t="str">
        <f ca="1" t="shared" si="103"/>
        <v/>
      </c>
      <c r="X221" s="50" t="str">
        <f ca="1" t="shared" si="104"/>
        <v/>
      </c>
      <c r="Y221" s="63" t="str">
        <f ca="1" t="shared" si="105"/>
        <v/>
      </c>
      <c r="Z221" s="63" t="str">
        <f ca="1" t="shared" si="106"/>
        <v/>
      </c>
      <c r="AA221" s="67"/>
      <c r="AB221" s="64" t="str">
        <f ca="1" t="shared" si="108"/>
        <v/>
      </c>
      <c r="AC221" s="73">
        <f ca="1">INDEX(Anslutningspunkt!$A$2:$A$108,RANDBETWEEN(2,108),1)</f>
        <v>91</v>
      </c>
      <c r="AD221" s="30"/>
      <c r="AE221" s="30" t="str">
        <f ca="1" t="shared" si="107"/>
        <v>Stamnät</v>
      </c>
      <c r="AF221" s="79"/>
      <c r="AG221" s="122"/>
      <c r="AH221" s="123"/>
      <c r="AI221" s="123"/>
      <c r="AM221" s="7">
        <f ca="1">VLOOKUP(AC221,Anslutningspunkt!A:B,2,0)+RANDBETWEEN(-10000,10000)</f>
        <v>6176128.672</v>
      </c>
      <c r="AN221" s="7">
        <f ca="1">VLOOKUP(AC221,Anslutningspunkt!A:C,3,0)+RANDBETWEEN(-10000,10000)</f>
        <v>450255.438</v>
      </c>
      <c r="AP221" s="7" t="str">
        <f ca="1" t="shared" si="109"/>
        <v>Flytt</v>
      </c>
      <c r="AQ221" s="7" t="str">
        <f ca="1" t="shared" si="110"/>
        <v>Produktion</v>
      </c>
      <c r="AX221" s="31">
        <f ca="1" t="shared" si="111"/>
        <v>44923.9433760155</v>
      </c>
      <c r="AZ221" s="31">
        <f ca="1">IF(SUM(IF({"4.Projekteringsavtal","5.Anslutningsavtal","6.Nätavtal"}=Q221,1,0))&gt;0,EDATE(AX221,RANDBETWEEN(0,6)),"")</f>
        <v>45105</v>
      </c>
      <c r="BB221" s="21">
        <f ca="1">IF(SUM(IF({"5.Anslutningsavtal","6.Nätavtal"}=Q221,1,0))&gt;0,EDATE(AZ221,RANDBETWEEN(0,3)),"")</f>
        <v>45197</v>
      </c>
      <c r="BD221" s="21" t="str">
        <f ca="1" t="shared" si="112"/>
        <v/>
      </c>
    </row>
    <row r="222" s="7" customFormat="1" spans="1:56">
      <c r="A222" s="33" t="s">
        <v>65</v>
      </c>
      <c r="B222" s="31">
        <f ca="1" t="shared" si="85"/>
        <v>43322</v>
      </c>
      <c r="C222" s="32">
        <f ca="1" t="shared" si="86"/>
        <v>44402</v>
      </c>
      <c r="D222" s="30" t="str">
        <f t="shared" si="87"/>
        <v>Project 4222</v>
      </c>
      <c r="E222" s="30" t="str">
        <f t="shared" si="88"/>
        <v>Company AB 5222</v>
      </c>
      <c r="F222" s="30" t="str">
        <f ca="1" t="shared" si="89"/>
        <v>Älvkarleby</v>
      </c>
      <c r="G222" s="37">
        <f ca="1" t="shared" si="90"/>
        <v>33</v>
      </c>
      <c r="H222" s="38" t="str">
        <f ca="1" t="shared" si="91"/>
        <v/>
      </c>
      <c r="I222" s="30" t="str">
        <f ca="1" t="shared" si="92"/>
        <v>Utökning</v>
      </c>
      <c r="J222" s="30" t="str">
        <f ca="1" t="shared" si="93"/>
        <v>Produktion</v>
      </c>
      <c r="K222" s="41">
        <f ca="1" t="shared" si="94"/>
        <v>320</v>
      </c>
      <c r="L222" s="41">
        <f ca="1" t="shared" si="95"/>
        <v>55</v>
      </c>
      <c r="M222" s="14"/>
      <c r="N222" s="30" t="str">
        <f ca="1" t="shared" si="96"/>
        <v>Lars Johnson 222</v>
      </c>
      <c r="O222" s="30" t="str">
        <f ca="1" t="shared" si="97"/>
        <v>Lars Johnson 222</v>
      </c>
      <c r="P222" s="30" t="str">
        <f ca="1" t="shared" si="98"/>
        <v>Sarah Anderson 222</v>
      </c>
      <c r="Q222" s="30" t="str">
        <f ca="1" t="shared" si="99"/>
        <v>4.Projekteringsavtal</v>
      </c>
      <c r="R222" s="45" t="str">
        <f ca="1" t="shared" si="100"/>
        <v>nej</v>
      </c>
      <c r="S222" s="45" t="str">
        <f ca="1" t="shared" si="101"/>
        <v/>
      </c>
      <c r="T222" s="45" t="str">
        <f ca="1" t="shared" si="102"/>
        <v>x</v>
      </c>
      <c r="U222" s="16"/>
      <c r="V222" s="33"/>
      <c r="W222" s="49" t="str">
        <f ca="1" t="shared" si="103"/>
        <v/>
      </c>
      <c r="X222" s="50" t="str">
        <f ca="1" t="shared" si="104"/>
        <v>Nej</v>
      </c>
      <c r="Y222" s="63" t="str">
        <f ca="1" t="shared" si="105"/>
        <v/>
      </c>
      <c r="Z222" s="63" t="str">
        <f ca="1" t="shared" si="106"/>
        <v/>
      </c>
      <c r="AA222" s="67"/>
      <c r="AB222" s="64" t="str">
        <f ca="1" t="shared" si="108"/>
        <v/>
      </c>
      <c r="AC222" s="73">
        <f ca="1">INDEX(Anslutningspunkt!$A$2:$A$108,RANDBETWEEN(2,108),1)</f>
        <v>32</v>
      </c>
      <c r="AD222" s="30"/>
      <c r="AE222" s="30" t="str">
        <f ca="1" t="shared" si="107"/>
        <v>Stamnät Regionnät</v>
      </c>
      <c r="AF222" s="79"/>
      <c r="AG222" s="122"/>
      <c r="AH222" s="123"/>
      <c r="AI222" s="123"/>
      <c r="AM222" s="7">
        <f ca="1">VLOOKUP(AC222,Anslutningspunkt!A:B,2,0)+RANDBETWEEN(-10000,10000)</f>
        <v>6033641.672</v>
      </c>
      <c r="AN222" s="7">
        <f ca="1">VLOOKUP(AC222,Anslutningspunkt!A:C,3,0)+RANDBETWEEN(-10000,10000)</f>
        <v>309333.438</v>
      </c>
      <c r="AP222" s="7" t="str">
        <f ca="1" t="shared" si="109"/>
        <v>Utökning</v>
      </c>
      <c r="AQ222" s="7" t="str">
        <f ca="1" t="shared" si="110"/>
        <v>Produktion</v>
      </c>
      <c r="AX222" s="31">
        <f ca="1" t="shared" si="111"/>
        <v>43828.0627501088</v>
      </c>
      <c r="AZ222" s="31">
        <f ca="1">IF(SUM(IF({"4.Projekteringsavtal","5.Anslutningsavtal","6.Nätavtal"}=Q222,1,0))&gt;0,EDATE(AX222,RANDBETWEEN(0,6)),"")</f>
        <v>43890</v>
      </c>
      <c r="BB222" s="21" t="str">
        <f ca="1">IF(SUM(IF({"5.Anslutningsavtal","6.Nätavtal"}=Q222,1,0))&gt;0,EDATE(AZ222,RANDBETWEEN(0,3)),"")</f>
        <v/>
      </c>
      <c r="BD222" s="21" t="str">
        <f ca="1" t="shared" si="112"/>
        <v/>
      </c>
    </row>
    <row r="223" s="7" customFormat="1" spans="1:56">
      <c r="A223" s="33" t="s">
        <v>65</v>
      </c>
      <c r="B223" s="31">
        <f ca="1" t="shared" si="85"/>
        <v>43322</v>
      </c>
      <c r="C223" s="32">
        <f ca="1" t="shared" si="86"/>
        <v>44588</v>
      </c>
      <c r="D223" s="30" t="str">
        <f t="shared" si="87"/>
        <v>Project 4223</v>
      </c>
      <c r="E223" s="30" t="str">
        <f t="shared" si="88"/>
        <v>Company AB 5223</v>
      </c>
      <c r="F223" s="30" t="str">
        <f ca="1" t="shared" si="89"/>
        <v>Gävle</v>
      </c>
      <c r="G223" s="37">
        <f ca="1" t="shared" si="90"/>
        <v>32</v>
      </c>
      <c r="H223" s="38" t="str">
        <f ca="1" t="shared" si="91"/>
        <v>Nej</v>
      </c>
      <c r="I223" s="30" t="str">
        <f ca="1" t="shared" si="92"/>
        <v>Flytt</v>
      </c>
      <c r="J223" s="30" t="str">
        <f ca="1" t="shared" si="93"/>
        <v>Konsumtion</v>
      </c>
      <c r="K223" s="41">
        <f ca="1" t="shared" si="94"/>
        <v>40</v>
      </c>
      <c r="L223" s="41">
        <f ca="1" t="shared" si="95"/>
        <v>9</v>
      </c>
      <c r="M223" s="14"/>
      <c r="N223" s="30" t="str">
        <f ca="1" t="shared" si="96"/>
        <v>Anders Erikson 223</v>
      </c>
      <c r="O223" s="30" t="str">
        <f ca="1" t="shared" si="97"/>
        <v>Erik Johanson 223</v>
      </c>
      <c r="P223" s="30" t="str">
        <f ca="1" t="shared" si="98"/>
        <v>Anders Erikson 223</v>
      </c>
      <c r="Q223" s="30" t="str">
        <f ca="1" t="shared" si="99"/>
        <v>2.Reservationsavtal</v>
      </c>
      <c r="R223" s="45" t="str">
        <f ca="1" t="shared" si="100"/>
        <v/>
      </c>
      <c r="S223" s="45" t="str">
        <f ca="1" t="shared" si="101"/>
        <v>x</v>
      </c>
      <c r="T223" s="45" t="str">
        <f ca="1" t="shared" si="102"/>
        <v/>
      </c>
      <c r="U223" s="16"/>
      <c r="V223" s="33"/>
      <c r="W223" s="49" t="str">
        <f ca="1" t="shared" si="103"/>
        <v>Ansluts till LN 20 kV</v>
      </c>
      <c r="X223" s="50" t="str">
        <f ca="1" t="shared" si="104"/>
        <v/>
      </c>
      <c r="Y223" s="63" t="str">
        <f ca="1" t="shared" si="105"/>
        <v/>
      </c>
      <c r="Z223" s="63" t="str">
        <f ca="1" t="shared" si="106"/>
        <v/>
      </c>
      <c r="AA223" s="67"/>
      <c r="AB223" s="64" t="str">
        <f ca="1" t="shared" si="108"/>
        <v/>
      </c>
      <c r="AC223" s="73">
        <f ca="1">INDEX(Anslutningspunkt!$A$2:$A$108,RANDBETWEEN(2,108),1)</f>
        <v>94</v>
      </c>
      <c r="AD223" s="30"/>
      <c r="AE223" s="30" t="str">
        <f ca="1" t="shared" si="107"/>
        <v>Regionnät</v>
      </c>
      <c r="AF223" s="79"/>
      <c r="AG223" s="122"/>
      <c r="AH223" s="123"/>
      <c r="AI223" s="127"/>
      <c r="AM223" s="7">
        <f ca="1">VLOOKUP(AC223,Anslutningspunkt!A:B,2,0)+RANDBETWEEN(-10000,10000)</f>
        <v>6173859.672</v>
      </c>
      <c r="AN223" s="7">
        <f ca="1">VLOOKUP(AC223,Anslutningspunkt!A:C,3,0)+RANDBETWEEN(-10000,10000)</f>
        <v>277310.438</v>
      </c>
      <c r="AP223" s="7" t="str">
        <f ca="1" t="shared" si="109"/>
        <v>Flytt</v>
      </c>
      <c r="AQ223" s="7" t="str">
        <f ca="1" t="shared" si="110"/>
        <v>Konsumtion</v>
      </c>
      <c r="AX223" s="31">
        <f ca="1" t="shared" si="111"/>
        <v>43585.7991585014</v>
      </c>
      <c r="AZ223" s="31" t="str">
        <f ca="1">IF(SUM(IF({"4.Projekteringsavtal","5.Anslutningsavtal","6.Nätavtal"}=Q223,1,0))&gt;0,EDATE(AX223,RANDBETWEEN(0,6)),"")</f>
        <v/>
      </c>
      <c r="BB223" s="21" t="str">
        <f ca="1">IF(SUM(IF({"5.Anslutningsavtal","6.Nätavtal"}=Q223,1,0))&gt;0,EDATE(AZ223,RANDBETWEEN(0,3)),"")</f>
        <v/>
      </c>
      <c r="BD223" s="21" t="str">
        <f ca="1" t="shared" si="112"/>
        <v/>
      </c>
    </row>
    <row r="224" s="7" customFormat="1" spans="1:56">
      <c r="A224" s="33" t="s">
        <v>65</v>
      </c>
      <c r="B224" s="31">
        <f ca="1" t="shared" si="85"/>
        <v>43192</v>
      </c>
      <c r="C224" s="32">
        <f ca="1" t="shared" si="86"/>
        <v>44036</v>
      </c>
      <c r="D224" s="30" t="str">
        <f t="shared" si="87"/>
        <v>Project 4224</v>
      </c>
      <c r="E224" s="30" t="str">
        <f t="shared" si="88"/>
        <v>Company AB 5224</v>
      </c>
      <c r="F224" s="30" t="str">
        <f ca="1" t="shared" si="89"/>
        <v>Köping</v>
      </c>
      <c r="G224" s="37">
        <f ca="1" t="shared" si="90"/>
        <v>37</v>
      </c>
      <c r="H224" s="38" t="str">
        <f ca="1" t="shared" si="91"/>
        <v>Nej</v>
      </c>
      <c r="I224" s="30" t="str">
        <f ca="1" t="shared" si="92"/>
        <v>Flytt</v>
      </c>
      <c r="J224" s="30" t="str">
        <f ca="1" t="shared" si="93"/>
        <v>Konsumtion</v>
      </c>
      <c r="K224" s="41">
        <f ca="1" t="shared" si="94"/>
        <v>160</v>
      </c>
      <c r="L224" s="41">
        <f ca="1" t="shared" si="95"/>
        <v>124</v>
      </c>
      <c r="M224" s="14"/>
      <c r="N224" s="30" t="str">
        <f ca="1" t="shared" si="96"/>
        <v>Sarah Anderson 224</v>
      </c>
      <c r="O224" s="30" t="str">
        <f ca="1" t="shared" si="97"/>
        <v>Erik Johanson 224</v>
      </c>
      <c r="P224" s="30" t="str">
        <f ca="1" t="shared" si="98"/>
        <v>Lars Johnson 224</v>
      </c>
      <c r="Q224" s="30" t="str">
        <f ca="1" t="shared" si="99"/>
        <v>2.Reservationsavtal</v>
      </c>
      <c r="R224" s="45" t="str">
        <f ca="1" t="shared" si="100"/>
        <v/>
      </c>
      <c r="S224" s="45" t="str">
        <f ca="1" t="shared" si="101"/>
        <v/>
      </c>
      <c r="T224" s="45" t="str">
        <f ca="1" t="shared" si="102"/>
        <v/>
      </c>
      <c r="U224" s="16"/>
      <c r="V224" s="33"/>
      <c r="W224" s="49" t="str">
        <f ca="1" t="shared" si="103"/>
        <v>Länk</v>
      </c>
      <c r="X224" s="50" t="str">
        <f ca="1" t="shared" si="104"/>
        <v>Nej</v>
      </c>
      <c r="Y224" s="63" t="str">
        <f ca="1" t="shared" si="105"/>
        <v/>
      </c>
      <c r="Z224" s="63" t="str">
        <f ca="1" t="shared" si="106"/>
        <v/>
      </c>
      <c r="AA224" s="67"/>
      <c r="AB224" s="64" t="str">
        <f ca="1" t="shared" si="108"/>
        <v/>
      </c>
      <c r="AC224" s="73">
        <f ca="1">INDEX(Anslutningspunkt!$A$2:$A$108,RANDBETWEEN(2,108),1)</f>
        <v>22</v>
      </c>
      <c r="AD224" s="30"/>
      <c r="AE224" s="30" t="str">
        <f ca="1" t="shared" si="107"/>
        <v>Stamnät Regionnät</v>
      </c>
      <c r="AF224" s="79"/>
      <c r="AG224" s="122"/>
      <c r="AH224" s="123"/>
      <c r="AI224" s="123"/>
      <c r="AM224" s="7">
        <f ca="1">VLOOKUP(AC224,Anslutningspunkt!A:B,2,0)+RANDBETWEEN(-10000,10000)</f>
        <v>6034596.672</v>
      </c>
      <c r="AN224" s="7">
        <f ca="1">VLOOKUP(AC224,Anslutningspunkt!A:C,3,0)+RANDBETWEEN(-10000,10000)</f>
        <v>286626.438</v>
      </c>
      <c r="AP224" s="7" t="str">
        <f ca="1" t="shared" si="109"/>
        <v>Flytt</v>
      </c>
      <c r="AQ224" s="7" t="str">
        <f ca="1" t="shared" si="110"/>
        <v>Konsumtion</v>
      </c>
      <c r="AX224" s="31">
        <f ca="1" t="shared" si="111"/>
        <v>43819.7476983745</v>
      </c>
      <c r="AZ224" s="31" t="str">
        <f ca="1">IF(SUM(IF({"4.Projekteringsavtal","5.Anslutningsavtal","6.Nätavtal"}=Q224,1,0))&gt;0,EDATE(AX224,RANDBETWEEN(0,6)),"")</f>
        <v/>
      </c>
      <c r="BB224" s="21" t="str">
        <f ca="1">IF(SUM(IF({"5.Anslutningsavtal","6.Nätavtal"}=Q224,1,0))&gt;0,EDATE(AZ224,RANDBETWEEN(0,3)),"")</f>
        <v/>
      </c>
      <c r="BD224" s="21" t="str">
        <f ca="1" t="shared" si="112"/>
        <v/>
      </c>
    </row>
    <row r="225" s="7" customFormat="1" ht="12.75" customHeight="1" spans="1:56">
      <c r="A225" s="33" t="s">
        <v>65</v>
      </c>
      <c r="B225" s="31">
        <f ca="1" t="shared" si="85"/>
        <v>44376</v>
      </c>
      <c r="C225" s="32">
        <f ca="1" t="shared" si="86"/>
        <v>44667</v>
      </c>
      <c r="D225" s="30" t="str">
        <f t="shared" si="87"/>
        <v>Project 4225</v>
      </c>
      <c r="E225" s="30" t="str">
        <f t="shared" si="88"/>
        <v>Company AB 5225</v>
      </c>
      <c r="F225" s="30" t="str">
        <f ca="1" t="shared" si="89"/>
        <v>Sala</v>
      </c>
      <c r="G225" s="37">
        <f ca="1" t="shared" si="90"/>
        <v>37</v>
      </c>
      <c r="H225" s="38" t="str">
        <f ca="1" t="shared" si="91"/>
        <v/>
      </c>
      <c r="I225" s="30" t="str">
        <f ca="1" t="shared" si="92"/>
        <v>Flytt</v>
      </c>
      <c r="J225" s="30" t="str">
        <f ca="1" t="shared" si="93"/>
        <v>Produktion</v>
      </c>
      <c r="K225" s="41">
        <f ca="1" t="shared" si="94"/>
        <v>510</v>
      </c>
      <c r="L225" s="41">
        <f ca="1" t="shared" si="95"/>
        <v>427</v>
      </c>
      <c r="M225" s="14"/>
      <c r="N225" s="30" t="str">
        <f ca="1" t="shared" si="96"/>
        <v>Anders Erikson 225</v>
      </c>
      <c r="O225" s="30" t="str">
        <f ca="1" t="shared" si="97"/>
        <v>Erik Johanson 225</v>
      </c>
      <c r="P225" s="30" t="str">
        <f ca="1" t="shared" si="98"/>
        <v>Anders Erikson 225</v>
      </c>
      <c r="Q225" s="30" t="str">
        <f ca="1" t="shared" si="99"/>
        <v>2.Reservationsavtal</v>
      </c>
      <c r="R225" s="45" t="str">
        <f ca="1" t="shared" si="100"/>
        <v/>
      </c>
      <c r="S225" s="45" t="str">
        <f ca="1" t="shared" si="101"/>
        <v>x</v>
      </c>
      <c r="T225" s="45" t="str">
        <f ca="1" t="shared" si="102"/>
        <v/>
      </c>
      <c r="U225" s="16"/>
      <c r="V225" s="33"/>
      <c r="W225" s="49" t="str">
        <f ca="1" t="shared" si="103"/>
        <v/>
      </c>
      <c r="X225" s="50" t="str">
        <f ca="1" t="shared" si="104"/>
        <v>Ja</v>
      </c>
      <c r="Y225" s="63">
        <f ca="1" t="shared" si="105"/>
        <v>45512</v>
      </c>
      <c r="Z225" s="63">
        <f ca="1" t="shared" si="106"/>
        <v>45453</v>
      </c>
      <c r="AA225" s="67"/>
      <c r="AB225" s="64" t="str">
        <f ca="1" t="shared" si="108"/>
        <v/>
      </c>
      <c r="AC225" s="73">
        <f ca="1">INDEX(Anslutningspunkt!$A$2:$A$108,RANDBETWEEN(2,108),1)</f>
        <v>104</v>
      </c>
      <c r="AD225" s="30"/>
      <c r="AE225" s="30" t="str">
        <f ca="1" t="shared" si="107"/>
        <v>Stamnät Regionnät</v>
      </c>
      <c r="AF225" s="79"/>
      <c r="AG225" s="122"/>
      <c r="AH225" s="123"/>
      <c r="AI225" s="123"/>
      <c r="AM225" s="7">
        <f ca="1">VLOOKUP(AC225,Anslutningspunkt!A:B,2,0)+RANDBETWEEN(-10000,10000)</f>
        <v>6120581.672</v>
      </c>
      <c r="AN225" s="7">
        <f ca="1">VLOOKUP(AC225,Anslutningspunkt!A:C,3,0)+RANDBETWEEN(-10000,10000)</f>
        <v>254919.438</v>
      </c>
      <c r="AP225" s="7" t="str">
        <f ca="1" t="shared" si="109"/>
        <v>Flytt</v>
      </c>
      <c r="AQ225" s="7" t="str">
        <f ca="1" t="shared" si="110"/>
        <v>Produktion</v>
      </c>
      <c r="AX225" s="31">
        <f ca="1" t="shared" si="111"/>
        <v>44460.5767994426</v>
      </c>
      <c r="AZ225" s="31" t="str">
        <f ca="1">IF(SUM(IF({"4.Projekteringsavtal","5.Anslutningsavtal","6.Nätavtal"}=Q225,1,0))&gt;0,EDATE(AX225,RANDBETWEEN(0,6)),"")</f>
        <v/>
      </c>
      <c r="BB225" s="21" t="str">
        <f ca="1">IF(SUM(IF({"5.Anslutningsavtal","6.Nätavtal"}=Q225,1,0))&gt;0,EDATE(AZ225,RANDBETWEEN(0,3)),"")</f>
        <v/>
      </c>
      <c r="BD225" s="21" t="str">
        <f ca="1" t="shared" si="112"/>
        <v/>
      </c>
    </row>
    <row r="226" s="7" customFormat="1" ht="12.75" customHeight="1" spans="1:56">
      <c r="A226" s="33" t="s">
        <v>68</v>
      </c>
      <c r="B226" s="31">
        <f ca="1" t="shared" si="85"/>
        <v>43871</v>
      </c>
      <c r="C226" s="32">
        <f ca="1" t="shared" si="86"/>
        <v>44243</v>
      </c>
      <c r="D226" s="30" t="str">
        <f t="shared" si="87"/>
        <v>Project 4226</v>
      </c>
      <c r="E226" s="30" t="str">
        <f t="shared" si="88"/>
        <v>Company AB 5226</v>
      </c>
      <c r="F226" s="30" t="str">
        <f ca="1" t="shared" si="89"/>
        <v>Norberg</v>
      </c>
      <c r="G226" s="37">
        <f ca="1" t="shared" si="90"/>
        <v>38</v>
      </c>
      <c r="H226" s="38" t="str">
        <f ca="1" t="shared" si="91"/>
        <v>Nej</v>
      </c>
      <c r="I226" s="30" t="str">
        <f ca="1" t="shared" si="92"/>
        <v>Flytt</v>
      </c>
      <c r="J226" s="30" t="str">
        <f ca="1" t="shared" si="93"/>
        <v>Produktion</v>
      </c>
      <c r="K226" s="41">
        <f ca="1" t="shared" si="94"/>
        <v>270</v>
      </c>
      <c r="L226" s="41">
        <f ca="1" t="shared" si="95"/>
        <v>188</v>
      </c>
      <c r="M226" s="14"/>
      <c r="N226" s="30" t="str">
        <f ca="1" t="shared" si="96"/>
        <v>Anders Erikson 226</v>
      </c>
      <c r="O226" s="30" t="str">
        <f ca="1" t="shared" si="97"/>
        <v>Erik Johanson 226</v>
      </c>
      <c r="P226" s="30" t="str">
        <f ca="1" t="shared" si="98"/>
        <v>Sarah Anderson 226</v>
      </c>
      <c r="Q226" s="30" t="str">
        <f ca="1" t="shared" si="99"/>
        <v>6.Nätavtal</v>
      </c>
      <c r="R226" s="45" t="str">
        <f ca="1" t="shared" si="100"/>
        <v/>
      </c>
      <c r="S226" s="45" t="str">
        <f ca="1" t="shared" si="101"/>
        <v/>
      </c>
      <c r="T226" s="45" t="str">
        <f ca="1" t="shared" si="102"/>
        <v/>
      </c>
      <c r="U226" s="16"/>
      <c r="V226" s="33"/>
      <c r="W226" s="49" t="str">
        <f ca="1" t="shared" si="103"/>
        <v>Ansluts till LN 20 kV</v>
      </c>
      <c r="X226" s="50" t="str">
        <f ca="1" t="shared" si="104"/>
        <v>Nej</v>
      </c>
      <c r="Y226" s="63" t="str">
        <f ca="1" t="shared" si="105"/>
        <v/>
      </c>
      <c r="Z226" s="63" t="str">
        <f ca="1" t="shared" si="106"/>
        <v/>
      </c>
      <c r="AA226" s="67"/>
      <c r="AB226" s="64" t="str">
        <f ca="1" t="shared" si="108"/>
        <v/>
      </c>
      <c r="AC226" s="73">
        <f ca="1">INDEX(Anslutningspunkt!$A$2:$A$108,RANDBETWEEN(2,108),1)</f>
        <v>35</v>
      </c>
      <c r="AD226" s="30"/>
      <c r="AE226" s="30" t="str">
        <f ca="1" t="shared" si="107"/>
        <v>Stamnät Regionnät</v>
      </c>
      <c r="AF226" s="79"/>
      <c r="AG226" s="122"/>
      <c r="AH226" s="123"/>
      <c r="AI226" s="123"/>
      <c r="AM226" s="7">
        <f ca="1">VLOOKUP(AC226,Anslutningspunkt!A:B,2,0)+RANDBETWEEN(-10000,10000)</f>
        <v>6046404.672</v>
      </c>
      <c r="AN226" s="7">
        <f ca="1">VLOOKUP(AC226,Anslutningspunkt!A:C,3,0)+RANDBETWEEN(-10000,10000)</f>
        <v>364362.438</v>
      </c>
      <c r="AP226" s="7" t="str">
        <f ca="1" t="shared" si="109"/>
        <v>Flytt</v>
      </c>
      <c r="AQ226" s="7" t="str">
        <f ca="1" t="shared" si="110"/>
        <v>Produktion</v>
      </c>
      <c r="AX226" s="31">
        <f ca="1" t="shared" si="111"/>
        <v>44160.1118002825</v>
      </c>
      <c r="AZ226" s="31">
        <f ca="1">IF(SUM(IF({"4.Projekteringsavtal","5.Anslutningsavtal","6.Nätavtal"}=Q226,1,0))&gt;0,EDATE(AX226,RANDBETWEEN(0,6)),"")</f>
        <v>44341</v>
      </c>
      <c r="BB226" s="21">
        <f ca="1">IF(SUM(IF({"5.Anslutningsavtal","6.Nätavtal"}=Q226,1,0))&gt;0,EDATE(AZ226,RANDBETWEEN(0,3)),"")</f>
        <v>44402</v>
      </c>
      <c r="BD226" s="21">
        <f ca="1" t="shared" si="112"/>
        <v>44402</v>
      </c>
    </row>
    <row r="227" s="7" customFormat="1" ht="12.75" customHeight="1" spans="1:56">
      <c r="A227" s="33" t="s">
        <v>68</v>
      </c>
      <c r="B227" s="31">
        <f ca="1" t="shared" si="85"/>
        <v>43125</v>
      </c>
      <c r="C227" s="32">
        <f ca="1" t="shared" si="86"/>
        <v>44259</v>
      </c>
      <c r="D227" s="30" t="str">
        <f t="shared" si="87"/>
        <v>Project 4227</v>
      </c>
      <c r="E227" s="30" t="str">
        <f t="shared" si="88"/>
        <v>Company AB 5227</v>
      </c>
      <c r="F227" s="30" t="str">
        <f ca="1" t="shared" si="89"/>
        <v>Kungsör</v>
      </c>
      <c r="G227" s="37">
        <f ca="1" t="shared" si="90"/>
        <v>30</v>
      </c>
      <c r="H227" s="38" t="str">
        <f ca="1" t="shared" si="91"/>
        <v>Ja</v>
      </c>
      <c r="I227" s="30" t="str">
        <f ca="1" t="shared" si="92"/>
        <v>Utökning</v>
      </c>
      <c r="J227" s="30" t="str">
        <f ca="1" t="shared" si="93"/>
        <v>Produktion</v>
      </c>
      <c r="K227" s="41">
        <f ca="1" t="shared" si="94"/>
        <v>260</v>
      </c>
      <c r="L227" s="41">
        <f ca="1" t="shared" si="95"/>
        <v>7</v>
      </c>
      <c r="M227" s="14"/>
      <c r="N227" s="30" t="str">
        <f ca="1" t="shared" si="96"/>
        <v>Erik Johanson 227</v>
      </c>
      <c r="O227" s="30" t="str">
        <f ca="1" t="shared" si="97"/>
        <v>Sarah Anderson 227</v>
      </c>
      <c r="P227" s="30" t="str">
        <f ca="1" t="shared" si="98"/>
        <v>Sarah Anderson 227</v>
      </c>
      <c r="Q227" s="30" t="str">
        <f ca="1" t="shared" si="99"/>
        <v>6.Nätavtal</v>
      </c>
      <c r="R227" s="45" t="str">
        <f ca="1" t="shared" si="100"/>
        <v>?</v>
      </c>
      <c r="S227" s="45" t="str">
        <f ca="1" t="shared" si="101"/>
        <v/>
      </c>
      <c r="T227" s="45" t="str">
        <f ca="1" t="shared" si="102"/>
        <v>x</v>
      </c>
      <c r="U227" s="16"/>
      <c r="V227" s="33"/>
      <c r="W227" s="49" t="str">
        <f ca="1" t="shared" si="103"/>
        <v>Ansluts till LN 20 kV</v>
      </c>
      <c r="X227" s="50" t="str">
        <f ca="1" t="shared" si="104"/>
        <v>Ja</v>
      </c>
      <c r="Y227" s="63">
        <f ca="1" t="shared" si="105"/>
        <v>45573</v>
      </c>
      <c r="Z227" s="63">
        <f ca="1" t="shared" si="106"/>
        <v>44997</v>
      </c>
      <c r="AA227" s="67"/>
      <c r="AB227" s="64" t="str">
        <f ca="1" t="shared" si="108"/>
        <v/>
      </c>
      <c r="AC227" s="73">
        <f ca="1">INDEX(Anslutningspunkt!$A$2:$A$108,RANDBETWEEN(2,108),1)</f>
        <v>64</v>
      </c>
      <c r="AD227" s="30"/>
      <c r="AE227" s="30" t="str">
        <f ca="1" t="shared" si="107"/>
        <v>Stamnät Regionnät</v>
      </c>
      <c r="AF227" s="79"/>
      <c r="AG227" s="122"/>
      <c r="AH227" s="123"/>
      <c r="AI227" s="127"/>
      <c r="AM227" s="7">
        <f ca="1">VLOOKUP(AC227,Anslutningspunkt!A:B,2,0)+RANDBETWEEN(-10000,10000)</f>
        <v>6074013.672</v>
      </c>
      <c r="AN227" s="7">
        <f ca="1">VLOOKUP(AC227,Anslutningspunkt!A:C,3,0)+RANDBETWEEN(-10000,10000)</f>
        <v>391111.438</v>
      </c>
      <c r="AP227" s="7" t="str">
        <f ca="1" t="shared" si="109"/>
        <v>Utökning</v>
      </c>
      <c r="AQ227" s="7" t="str">
        <f ca="1" t="shared" si="110"/>
        <v>Produktion</v>
      </c>
      <c r="AX227" s="31">
        <f ca="1" t="shared" si="111"/>
        <v>43792.1334280335</v>
      </c>
      <c r="AZ227" s="31">
        <f ca="1">IF(SUM(IF({"4.Projekteringsavtal","5.Anslutningsavtal","6.Nätavtal"}=Q227,1,0))&gt;0,EDATE(AX227,RANDBETWEEN(0,6)),"")</f>
        <v>43884</v>
      </c>
      <c r="BB227" s="21">
        <f ca="1">IF(SUM(IF({"5.Anslutningsavtal","6.Nätavtal"}=Q227,1,0))&gt;0,EDATE(AZ227,RANDBETWEEN(0,3)),"")</f>
        <v>43974</v>
      </c>
      <c r="BD227" s="21">
        <f ca="1" t="shared" si="112"/>
        <v>44066</v>
      </c>
    </row>
    <row r="228" s="7" customFormat="1" ht="15" customHeight="1" spans="1:56">
      <c r="A228" s="33" t="s">
        <v>65</v>
      </c>
      <c r="B228" s="31">
        <f ca="1" t="shared" si="85"/>
        <v>43998</v>
      </c>
      <c r="C228" s="32">
        <f ca="1" t="shared" si="86"/>
        <v>44482</v>
      </c>
      <c r="D228" s="30" t="str">
        <f t="shared" si="87"/>
        <v>Project 4228</v>
      </c>
      <c r="E228" s="30" t="str">
        <f t="shared" si="88"/>
        <v>Company AB 5228</v>
      </c>
      <c r="F228" s="30" t="str">
        <f ca="1" t="shared" si="89"/>
        <v>Eskilstuna</v>
      </c>
      <c r="G228" s="37">
        <f ca="1" t="shared" si="90"/>
        <v>31</v>
      </c>
      <c r="H228" s="38" t="str">
        <f ca="1" t="shared" si="91"/>
        <v/>
      </c>
      <c r="I228" s="30" t="str">
        <f ca="1" t="shared" si="92"/>
        <v>Flytt</v>
      </c>
      <c r="J228" s="30" t="str">
        <f ca="1" t="shared" si="93"/>
        <v>Konsumtion</v>
      </c>
      <c r="K228" s="41">
        <f ca="1" t="shared" si="94"/>
        <v>150</v>
      </c>
      <c r="L228" s="41">
        <f ca="1" t="shared" si="95"/>
        <v>47</v>
      </c>
      <c r="M228" s="14"/>
      <c r="N228" s="30" t="str">
        <f ca="1" t="shared" si="96"/>
        <v>Erik Johanson 228</v>
      </c>
      <c r="O228" s="30" t="str">
        <f ca="1" t="shared" si="97"/>
        <v>Anders Erikson 228</v>
      </c>
      <c r="P228" s="30" t="str">
        <f ca="1" t="shared" si="98"/>
        <v>Lars Johnson 228</v>
      </c>
      <c r="Q228" s="30" t="str">
        <f ca="1" t="shared" si="99"/>
        <v>1.Anslutningsmöjlighet</v>
      </c>
      <c r="R228" s="45" t="str">
        <f ca="1" t="shared" si="100"/>
        <v>?</v>
      </c>
      <c r="S228" s="45" t="str">
        <f ca="1" t="shared" si="101"/>
        <v/>
      </c>
      <c r="T228" s="45" t="str">
        <f ca="1" t="shared" si="102"/>
        <v/>
      </c>
      <c r="U228" s="16"/>
      <c r="V228" s="33"/>
      <c r="W228" s="49" t="str">
        <f ca="1" t="shared" si="103"/>
        <v/>
      </c>
      <c r="X228" s="50" t="str">
        <f ca="1" t="shared" si="104"/>
        <v>Ja</v>
      </c>
      <c r="Y228" s="63">
        <f ca="1" t="shared" si="105"/>
        <v>45547</v>
      </c>
      <c r="Z228" s="63">
        <f ca="1" t="shared" si="106"/>
        <v>45144</v>
      </c>
      <c r="AA228" s="67"/>
      <c r="AB228" s="64" t="str">
        <f ca="1" t="shared" si="108"/>
        <v/>
      </c>
      <c r="AC228" s="73">
        <f ca="1">INDEX(Anslutningspunkt!$A$2:$A$108,RANDBETWEEN(2,108),1)</f>
        <v>0</v>
      </c>
      <c r="AD228" s="30"/>
      <c r="AE228" s="30" t="str">
        <f ca="1" t="shared" si="107"/>
        <v>Stamnät</v>
      </c>
      <c r="AF228" s="79"/>
      <c r="AG228" s="122"/>
      <c r="AH228" s="123"/>
      <c r="AI228" s="127"/>
      <c r="AM228" s="7">
        <f ca="1">VLOOKUP(AC228,Anslutningspunkt!A:B,2,0)+RANDBETWEEN(-10000,10000)</f>
        <v>6083352.672</v>
      </c>
      <c r="AN228" s="7">
        <f ca="1">VLOOKUP(AC228,Anslutningspunkt!A:C,3,0)+RANDBETWEEN(-10000,10000)</f>
        <v>414328.438</v>
      </c>
      <c r="AP228" s="7" t="str">
        <f ca="1" t="shared" si="109"/>
        <v>Flytt</v>
      </c>
      <c r="AQ228" s="7" t="str">
        <f ca="1" t="shared" si="110"/>
        <v>Konsumtion</v>
      </c>
      <c r="AX228" s="31" t="str">
        <f ca="1" t="shared" si="111"/>
        <v/>
      </c>
      <c r="AZ228" s="31" t="str">
        <f ca="1">IF(SUM(IF({"4.Projekteringsavtal","5.Anslutningsavtal","6.Nätavtal"}=Q228,1,0))&gt;0,EDATE(AX228,RANDBETWEEN(0,6)),"")</f>
        <v/>
      </c>
      <c r="BB228" s="21" t="str">
        <f ca="1">IF(SUM(IF({"5.Anslutningsavtal","6.Nätavtal"}=Q228,1,0))&gt;0,EDATE(AZ228,RANDBETWEEN(0,3)),"")</f>
        <v/>
      </c>
      <c r="BD228" s="21" t="str">
        <f ca="1" t="shared" si="112"/>
        <v/>
      </c>
    </row>
    <row r="229" s="7" customFormat="1" ht="15" customHeight="1" spans="1:56">
      <c r="A229" s="33" t="s">
        <v>65</v>
      </c>
      <c r="B229" s="31">
        <f ca="1" t="shared" si="85"/>
        <v>44763</v>
      </c>
      <c r="C229" s="32">
        <f ca="1" t="shared" si="86"/>
        <v>45132</v>
      </c>
      <c r="D229" s="30" t="str">
        <f t="shared" si="87"/>
        <v>Project 4229</v>
      </c>
      <c r="E229" s="30" t="str">
        <f t="shared" si="88"/>
        <v>Company AB 5229</v>
      </c>
      <c r="F229" s="30" t="str">
        <f ca="1" t="shared" si="89"/>
        <v>Hallstahammar</v>
      </c>
      <c r="G229" s="37">
        <f ca="1" t="shared" si="90"/>
        <v>37</v>
      </c>
      <c r="H229" s="38" t="str">
        <f ca="1" t="shared" si="91"/>
        <v/>
      </c>
      <c r="I229" s="30" t="str">
        <f ca="1" t="shared" si="92"/>
        <v>Nyanslutning</v>
      </c>
      <c r="J229" s="30" t="str">
        <f ca="1" t="shared" si="93"/>
        <v>Konsumtion</v>
      </c>
      <c r="K229" s="41">
        <f ca="1" t="shared" si="94"/>
        <v>120</v>
      </c>
      <c r="L229" s="41">
        <f ca="1" t="shared" si="95"/>
        <v>7</v>
      </c>
      <c r="M229" s="14"/>
      <c r="N229" s="30" t="str">
        <f ca="1" t="shared" si="96"/>
        <v>Anders Erikson 229</v>
      </c>
      <c r="O229" s="30" t="str">
        <f ca="1" t="shared" si="97"/>
        <v>Lars Johnson 229</v>
      </c>
      <c r="P229" s="30" t="str">
        <f ca="1" t="shared" si="98"/>
        <v>Sarah Anderson 229</v>
      </c>
      <c r="Q229" s="30" t="str">
        <f ca="1" t="shared" si="99"/>
        <v>4.Projekteringsavtal</v>
      </c>
      <c r="R229" s="45" t="str">
        <f ca="1" t="shared" si="100"/>
        <v>N/A</v>
      </c>
      <c r="S229" s="45" t="str">
        <f ca="1" t="shared" si="101"/>
        <v>x</v>
      </c>
      <c r="T229" s="45" t="str">
        <f ca="1" t="shared" si="102"/>
        <v>x</v>
      </c>
      <c r="U229" s="16"/>
      <c r="V229" s="33"/>
      <c r="W229" s="49" t="str">
        <f ca="1" t="shared" si="103"/>
        <v>Länk</v>
      </c>
      <c r="X229" s="50" t="str">
        <f ca="1" t="shared" si="104"/>
        <v>Ja</v>
      </c>
      <c r="Y229" s="63">
        <f ca="1" t="shared" si="105"/>
        <v>45554</v>
      </c>
      <c r="Z229" s="63">
        <f ca="1" t="shared" si="106"/>
        <v>45505</v>
      </c>
      <c r="AA229" s="67"/>
      <c r="AB229" s="64" t="str">
        <f ca="1" t="shared" si="108"/>
        <v/>
      </c>
      <c r="AC229" s="73">
        <f ca="1">INDEX(Anslutningspunkt!$A$2:$A$108,RANDBETWEEN(2,108),1)</f>
        <v>75</v>
      </c>
      <c r="AD229" s="30"/>
      <c r="AE229" s="30" t="str">
        <f ca="1" t="shared" si="107"/>
        <v>Regionnät</v>
      </c>
      <c r="AF229" s="79"/>
      <c r="AG229" s="122"/>
      <c r="AH229" s="123"/>
      <c r="AI229" s="127"/>
      <c r="AM229" s="7">
        <f ca="1">VLOOKUP(AC229,Anslutningspunkt!A:B,2,0)+RANDBETWEEN(-10000,10000)</f>
        <v>6177448.672</v>
      </c>
      <c r="AN229" s="7">
        <f ca="1">VLOOKUP(AC229,Anslutningspunkt!A:C,3,0)+RANDBETWEEN(-10000,10000)</f>
        <v>403110.438</v>
      </c>
      <c r="AP229" s="7" t="str">
        <f ca="1" t="shared" si="109"/>
        <v>Nyanslutning</v>
      </c>
      <c r="AQ229" s="7" t="str">
        <f ca="1" t="shared" si="110"/>
        <v>Konsumtion</v>
      </c>
      <c r="AX229" s="31">
        <f ca="1" t="shared" si="111"/>
        <v>45117.8292454828</v>
      </c>
      <c r="AZ229" s="31">
        <f ca="1">IF(SUM(IF({"4.Projekteringsavtal","5.Anslutningsavtal","6.Nätavtal"}=Q229,1,0))&gt;0,EDATE(AX229,RANDBETWEEN(0,6)),"")</f>
        <v>45117</v>
      </c>
      <c r="BB229" s="21" t="str">
        <f ca="1">IF(SUM(IF({"5.Anslutningsavtal","6.Nätavtal"}=Q229,1,0))&gt;0,EDATE(AZ229,RANDBETWEEN(0,3)),"")</f>
        <v/>
      </c>
      <c r="BD229" s="21" t="str">
        <f ca="1" t="shared" si="112"/>
        <v/>
      </c>
    </row>
    <row r="230" s="7" customFormat="1" spans="1:56">
      <c r="A230" s="33" t="s">
        <v>65</v>
      </c>
      <c r="B230" s="31">
        <f ca="1" t="shared" si="85"/>
        <v>44370</v>
      </c>
      <c r="C230" s="32">
        <f ca="1" t="shared" si="86"/>
        <v>45161</v>
      </c>
      <c r="D230" s="30" t="str">
        <f t="shared" si="87"/>
        <v>Project 4230</v>
      </c>
      <c r="E230" s="30" t="str">
        <f t="shared" si="88"/>
        <v>Company AB 5230</v>
      </c>
      <c r="F230" s="30" t="str">
        <f ca="1" t="shared" si="89"/>
        <v>Horndal</v>
      </c>
      <c r="G230" s="37">
        <f ca="1" t="shared" si="90"/>
        <v>38</v>
      </c>
      <c r="H230" s="38" t="str">
        <f ca="1" t="shared" si="91"/>
        <v>Ja</v>
      </c>
      <c r="I230" s="30" t="str">
        <f ca="1" t="shared" si="92"/>
        <v>Utökning</v>
      </c>
      <c r="J230" s="30" t="str">
        <f ca="1" t="shared" si="93"/>
        <v>Produktion</v>
      </c>
      <c r="K230" s="41">
        <f ca="1" t="shared" si="94"/>
        <v>270</v>
      </c>
      <c r="L230" s="41">
        <f ca="1" t="shared" si="95"/>
        <v>171</v>
      </c>
      <c r="M230" s="14"/>
      <c r="N230" s="30" t="str">
        <f ca="1" t="shared" si="96"/>
        <v>Lars Johnson 230</v>
      </c>
      <c r="O230" s="30" t="str">
        <f ca="1" t="shared" si="97"/>
        <v>Lars Johnson 230</v>
      </c>
      <c r="P230" s="30" t="str">
        <f ca="1" t="shared" si="98"/>
        <v>Lars Johnson 230</v>
      </c>
      <c r="Q230" s="30" t="str">
        <f ca="1" t="shared" si="99"/>
        <v>6.Nätavtal</v>
      </c>
      <c r="R230" s="45" t="str">
        <f ca="1" t="shared" si="100"/>
        <v>?</v>
      </c>
      <c r="S230" s="45" t="str">
        <f ca="1" t="shared" si="101"/>
        <v/>
      </c>
      <c r="T230" s="45" t="str">
        <f ca="1" t="shared" si="102"/>
        <v/>
      </c>
      <c r="U230" s="16"/>
      <c r="V230" s="33"/>
      <c r="W230" s="49" t="str">
        <f ca="1" t="shared" si="103"/>
        <v/>
      </c>
      <c r="X230" s="50" t="str">
        <f ca="1" t="shared" si="104"/>
        <v>Ja</v>
      </c>
      <c r="Y230" s="63">
        <f ca="1" t="shared" si="105"/>
        <v>45486</v>
      </c>
      <c r="Z230" s="63">
        <f ca="1" t="shared" si="106"/>
        <v>45291</v>
      </c>
      <c r="AA230" s="67"/>
      <c r="AB230" s="64" t="str">
        <f ca="1" t="shared" si="108"/>
        <v/>
      </c>
      <c r="AC230" s="73">
        <f ca="1">INDEX(Anslutningspunkt!$A$2:$A$108,RANDBETWEEN(2,108),1)</f>
        <v>92</v>
      </c>
      <c r="AD230" s="30"/>
      <c r="AE230" s="30" t="str">
        <f ca="1" t="shared" si="107"/>
        <v>Regionnät</v>
      </c>
      <c r="AF230" s="79"/>
      <c r="AG230" s="122"/>
      <c r="AH230" s="123"/>
      <c r="AI230" s="127"/>
      <c r="AM230" s="7">
        <f ca="1">VLOOKUP(AC230,Anslutningspunkt!A:B,2,0)+RANDBETWEEN(-10000,10000)</f>
        <v>6034280.672</v>
      </c>
      <c r="AN230" s="7">
        <f ca="1">VLOOKUP(AC230,Anslutningspunkt!A:C,3,0)+RANDBETWEEN(-10000,10000)</f>
        <v>446443.438</v>
      </c>
      <c r="AP230" s="7" t="str">
        <f ca="1" t="shared" si="109"/>
        <v>Utökning</v>
      </c>
      <c r="AQ230" s="7" t="str">
        <f ca="1" t="shared" si="110"/>
        <v>Produktion</v>
      </c>
      <c r="AX230" s="31">
        <f ca="1" t="shared" si="111"/>
        <v>44911.3381779525</v>
      </c>
      <c r="AZ230" s="31">
        <f ca="1">IF(SUM(IF({"4.Projekteringsavtal","5.Anslutningsavtal","6.Nätavtal"}=Q230,1,0))&gt;0,EDATE(AX230,RANDBETWEEN(0,6)),"")</f>
        <v>44911</v>
      </c>
      <c r="BB230" s="21">
        <f ca="1">IF(SUM(IF({"5.Anslutningsavtal","6.Nätavtal"}=Q230,1,0))&gt;0,EDATE(AZ230,RANDBETWEEN(0,3)),"")</f>
        <v>45001</v>
      </c>
      <c r="BD230" s="21">
        <f ca="1" t="shared" si="112"/>
        <v>45093</v>
      </c>
    </row>
    <row r="231" s="7" customFormat="1" spans="1:56">
      <c r="A231" s="33" t="s">
        <v>65</v>
      </c>
      <c r="B231" s="31">
        <f ca="1" t="shared" si="85"/>
        <v>43550</v>
      </c>
      <c r="C231" s="32">
        <f ca="1" t="shared" si="86"/>
        <v>45291</v>
      </c>
      <c r="D231" s="30" t="str">
        <f t="shared" si="87"/>
        <v>Project 4231</v>
      </c>
      <c r="E231" s="30" t="str">
        <f t="shared" si="88"/>
        <v>Company AB 5231</v>
      </c>
      <c r="F231" s="30" t="str">
        <f ca="1" t="shared" si="89"/>
        <v>Falun</v>
      </c>
      <c r="G231" s="37">
        <f ca="1" t="shared" si="90"/>
        <v>37</v>
      </c>
      <c r="H231" s="38" t="str">
        <f ca="1" t="shared" si="91"/>
        <v>Ja</v>
      </c>
      <c r="I231" s="30" t="str">
        <f ca="1" t="shared" si="92"/>
        <v>Flytt</v>
      </c>
      <c r="J231" s="30" t="str">
        <f ca="1" t="shared" si="93"/>
        <v>Konsumtion</v>
      </c>
      <c r="K231" s="41">
        <f ca="1" t="shared" si="94"/>
        <v>500</v>
      </c>
      <c r="L231" s="41">
        <f ca="1" t="shared" si="95"/>
        <v>239</v>
      </c>
      <c r="M231" s="14"/>
      <c r="N231" s="30" t="str">
        <f ca="1" t="shared" si="96"/>
        <v>Sarah Anderson 231</v>
      </c>
      <c r="O231" s="30" t="str">
        <f ca="1" t="shared" si="97"/>
        <v>Sarah Anderson 231</v>
      </c>
      <c r="P231" s="30" t="str">
        <f ca="1" t="shared" si="98"/>
        <v>Erik Johanson 231</v>
      </c>
      <c r="Q231" s="30" t="str">
        <f ca="1" t="shared" si="99"/>
        <v>5.Anslutningsavtal</v>
      </c>
      <c r="R231" s="45" t="str">
        <f ca="1" t="shared" si="100"/>
        <v/>
      </c>
      <c r="S231" s="45" t="str">
        <f ca="1" t="shared" si="101"/>
        <v/>
      </c>
      <c r="T231" s="45" t="str">
        <f ca="1" t="shared" si="102"/>
        <v/>
      </c>
      <c r="U231" s="16"/>
      <c r="V231" s="33"/>
      <c r="W231" s="49" t="str">
        <f ca="1" t="shared" si="103"/>
        <v>Reservationsavtal ska tecknas</v>
      </c>
      <c r="X231" s="50" t="str">
        <f ca="1" t="shared" si="104"/>
        <v>Ja</v>
      </c>
      <c r="Y231" s="63">
        <f ca="1" t="shared" si="105"/>
        <v>45577</v>
      </c>
      <c r="Z231" s="63">
        <f ca="1" t="shared" si="106"/>
        <v>45567</v>
      </c>
      <c r="AA231" s="67"/>
      <c r="AB231" s="64" t="str">
        <f ca="1" t="shared" si="108"/>
        <v/>
      </c>
      <c r="AC231" s="73">
        <f ca="1">INDEX(Anslutningspunkt!$A$2:$A$108,RANDBETWEEN(2,108),1)</f>
        <v>105</v>
      </c>
      <c r="AD231" s="30"/>
      <c r="AE231" s="30" t="str">
        <f ca="1" t="shared" si="107"/>
        <v>Stamnät</v>
      </c>
      <c r="AF231" s="79"/>
      <c r="AG231" s="122"/>
      <c r="AH231" s="123"/>
      <c r="AI231" s="123"/>
      <c r="AM231" s="7">
        <f ca="1">VLOOKUP(AC231,Anslutningspunkt!A:B,2,0)+RANDBETWEEN(-10000,10000)</f>
        <v>6088513.672</v>
      </c>
      <c r="AN231" s="7">
        <f ca="1">VLOOKUP(AC231,Anslutningspunkt!A:C,3,0)+RANDBETWEEN(-10000,10000)</f>
        <v>445864.438</v>
      </c>
      <c r="AP231" s="7" t="str">
        <f ca="1" t="shared" si="109"/>
        <v>Flytt</v>
      </c>
      <c r="AQ231" s="7" t="str">
        <f ca="1" t="shared" si="110"/>
        <v>Konsumtion</v>
      </c>
      <c r="AX231" s="31">
        <f ca="1" t="shared" si="111"/>
        <v>44203.4670045922</v>
      </c>
      <c r="AZ231" s="31">
        <f ca="1">IF(SUM(IF({"4.Projekteringsavtal","5.Anslutningsavtal","6.Nätavtal"}=Q231,1,0))&gt;0,EDATE(AX231,RANDBETWEEN(0,6)),"")</f>
        <v>44234</v>
      </c>
      <c r="BB231" s="21">
        <f ca="1">IF(SUM(IF({"5.Anslutningsavtal","6.Nätavtal"}=Q231,1,0))&gt;0,EDATE(AZ231,RANDBETWEEN(0,3)),"")</f>
        <v>44234</v>
      </c>
      <c r="BD231" s="21" t="str">
        <f ca="1" t="shared" si="112"/>
        <v/>
      </c>
    </row>
    <row r="232" s="7" customFormat="1" spans="1:56">
      <c r="A232" s="33" t="s">
        <v>65</v>
      </c>
      <c r="B232" s="31">
        <f ca="1" t="shared" si="85"/>
        <v>43337</v>
      </c>
      <c r="C232" s="32">
        <f ca="1" t="shared" si="86"/>
        <v>44567</v>
      </c>
      <c r="D232" s="30" t="str">
        <f t="shared" si="87"/>
        <v>Project 4232</v>
      </c>
      <c r="E232" s="30" t="str">
        <f t="shared" si="88"/>
        <v>Company AB 5232</v>
      </c>
      <c r="F232" s="30" t="str">
        <f ca="1" t="shared" si="89"/>
        <v>Sala</v>
      </c>
      <c r="G232" s="37">
        <f ca="1" t="shared" si="90"/>
        <v>35</v>
      </c>
      <c r="H232" s="38" t="str">
        <f ca="1" t="shared" si="91"/>
        <v/>
      </c>
      <c r="I232" s="30" t="str">
        <f ca="1" t="shared" si="92"/>
        <v>Utökning</v>
      </c>
      <c r="J232" s="30" t="str">
        <f ca="1" t="shared" si="93"/>
        <v>Produktion</v>
      </c>
      <c r="K232" s="41">
        <f ca="1" t="shared" si="94"/>
        <v>230</v>
      </c>
      <c r="L232" s="41">
        <f ca="1" t="shared" si="95"/>
        <v>208</v>
      </c>
      <c r="M232" s="14"/>
      <c r="N232" s="30" t="str">
        <f ca="1" t="shared" si="96"/>
        <v>Anders Erikson 232</v>
      </c>
      <c r="O232" s="30" t="str">
        <f ca="1" t="shared" si="97"/>
        <v>Lars Johnson 232</v>
      </c>
      <c r="P232" s="30" t="str">
        <f ca="1" t="shared" si="98"/>
        <v>Lars Johnson 232</v>
      </c>
      <c r="Q232" s="30" t="str">
        <f ca="1" t="shared" si="99"/>
        <v>1.Anslutningsmöjlighet</v>
      </c>
      <c r="R232" s="45" t="str">
        <f ca="1" t="shared" si="100"/>
        <v/>
      </c>
      <c r="S232" s="45" t="str">
        <f ca="1" t="shared" si="101"/>
        <v/>
      </c>
      <c r="T232" s="45" t="str">
        <f ca="1" t="shared" si="102"/>
        <v>x</v>
      </c>
      <c r="U232" s="16"/>
      <c r="V232" s="33"/>
      <c r="W232" s="49" t="str">
        <f ca="1" t="shared" si="103"/>
        <v/>
      </c>
      <c r="X232" s="50" t="str">
        <f ca="1" t="shared" si="104"/>
        <v>Nej</v>
      </c>
      <c r="Y232" s="63" t="str">
        <f ca="1" t="shared" si="105"/>
        <v/>
      </c>
      <c r="Z232" s="63" t="str">
        <f ca="1" t="shared" si="106"/>
        <v/>
      </c>
      <c r="AA232" s="67"/>
      <c r="AB232" s="64">
        <f ca="1" t="shared" si="108"/>
        <v>43466.7839613377</v>
      </c>
      <c r="AC232" s="73">
        <f ca="1">INDEX(Anslutningspunkt!$A$2:$A$108,RANDBETWEEN(2,108),1)</f>
        <v>76</v>
      </c>
      <c r="AD232" s="30"/>
      <c r="AE232" s="30" t="str">
        <f ca="1" t="shared" si="107"/>
        <v>Stamnät Regionnät</v>
      </c>
      <c r="AF232" s="79"/>
      <c r="AG232" s="122"/>
      <c r="AH232" s="123"/>
      <c r="AI232" s="123"/>
      <c r="AM232" s="7">
        <f ca="1">VLOOKUP(AC232,Anslutningspunkt!A:B,2,0)+RANDBETWEEN(-10000,10000)</f>
        <v>6160332.672</v>
      </c>
      <c r="AN232" s="7">
        <f ca="1">VLOOKUP(AC232,Anslutningspunkt!A:C,3,0)+RANDBETWEEN(-10000,10000)</f>
        <v>266792.438</v>
      </c>
      <c r="AP232" s="7" t="str">
        <f ca="1" t="shared" si="109"/>
        <v>Utökning</v>
      </c>
      <c r="AQ232" s="7" t="str">
        <f ca="1" t="shared" si="110"/>
        <v>Produktion</v>
      </c>
      <c r="AX232" s="31" t="str">
        <f ca="1" t="shared" si="111"/>
        <v/>
      </c>
      <c r="AZ232" s="31" t="str">
        <f ca="1">IF(SUM(IF({"4.Projekteringsavtal","5.Anslutningsavtal","6.Nätavtal"}=Q232,1,0))&gt;0,EDATE(AX232,RANDBETWEEN(0,6)),"")</f>
        <v/>
      </c>
      <c r="BB232" s="21" t="str">
        <f ca="1">IF(SUM(IF({"5.Anslutningsavtal","6.Nätavtal"}=Q232,1,0))&gt;0,EDATE(AZ232,RANDBETWEEN(0,3)),"")</f>
        <v/>
      </c>
      <c r="BD232" s="21" t="str">
        <f ca="1" t="shared" si="112"/>
        <v/>
      </c>
    </row>
    <row r="233" s="7" customFormat="1" spans="1:56">
      <c r="A233" s="33" t="s">
        <v>65</v>
      </c>
      <c r="B233" s="31">
        <f ca="1" t="shared" si="85"/>
        <v>44723</v>
      </c>
      <c r="C233" s="32">
        <f ca="1" t="shared" si="86"/>
        <v>45171</v>
      </c>
      <c r="D233" s="30" t="str">
        <f t="shared" si="87"/>
        <v>Project 4233</v>
      </c>
      <c r="E233" s="30" t="str">
        <f t="shared" si="88"/>
        <v>Company AB 5233</v>
      </c>
      <c r="F233" s="30" t="str">
        <f ca="1" t="shared" si="89"/>
        <v>Strängnäs</v>
      </c>
      <c r="G233" s="37">
        <f ca="1" t="shared" si="90"/>
        <v>30</v>
      </c>
      <c r="H233" s="38" t="str">
        <f ca="1" t="shared" si="91"/>
        <v>Ja</v>
      </c>
      <c r="I233" s="30" t="str">
        <f ca="1" t="shared" si="92"/>
        <v>Flytt</v>
      </c>
      <c r="J233" s="30" t="str">
        <f ca="1" t="shared" si="93"/>
        <v>Produktion</v>
      </c>
      <c r="K233" s="41">
        <f ca="1" t="shared" si="94"/>
        <v>530</v>
      </c>
      <c r="L233" s="41">
        <f ca="1" t="shared" si="95"/>
        <v>294</v>
      </c>
      <c r="M233" s="14"/>
      <c r="N233" s="30" t="str">
        <f ca="1" t="shared" si="96"/>
        <v>Lars Johnson 233</v>
      </c>
      <c r="O233" s="30" t="str">
        <f ca="1" t="shared" si="97"/>
        <v>Sarah Anderson 233</v>
      </c>
      <c r="P233" s="30" t="str">
        <f ca="1" t="shared" si="98"/>
        <v>Anders Erikson 233</v>
      </c>
      <c r="Q233" s="30" t="str">
        <f ca="1" t="shared" si="99"/>
        <v>4.Projekteringsavtal</v>
      </c>
      <c r="R233" s="45" t="str">
        <f ca="1" t="shared" si="100"/>
        <v/>
      </c>
      <c r="S233" s="45" t="str">
        <f ca="1" t="shared" si="101"/>
        <v/>
      </c>
      <c r="T233" s="45" t="str">
        <f ca="1" t="shared" si="102"/>
        <v/>
      </c>
      <c r="U233" s="16"/>
      <c r="V233" s="33"/>
      <c r="W233" s="49" t="str">
        <f ca="1" t="shared" si="103"/>
        <v/>
      </c>
      <c r="X233" s="50" t="str">
        <f ca="1" t="shared" si="104"/>
        <v/>
      </c>
      <c r="Y233" s="63" t="str">
        <f ca="1" t="shared" si="105"/>
        <v/>
      </c>
      <c r="Z233" s="63" t="str">
        <f ca="1" t="shared" si="106"/>
        <v/>
      </c>
      <c r="AA233" s="67"/>
      <c r="AB233" s="64" t="str">
        <f ca="1" t="shared" si="108"/>
        <v/>
      </c>
      <c r="AC233" s="73">
        <f ca="1">INDEX(Anslutningspunkt!$A$2:$A$108,RANDBETWEEN(2,108),1)</f>
        <v>19</v>
      </c>
      <c r="AD233" s="30"/>
      <c r="AE233" s="30" t="str">
        <f ca="1" t="shared" si="107"/>
        <v/>
      </c>
      <c r="AF233" s="79"/>
      <c r="AG233" s="122"/>
      <c r="AH233" s="123"/>
      <c r="AI233" s="127"/>
      <c r="AM233" s="7">
        <f ca="1">VLOOKUP(AC233,Anslutningspunkt!A:B,2,0)+RANDBETWEEN(-10000,10000)</f>
        <v>6017536.672</v>
      </c>
      <c r="AN233" s="7">
        <f ca="1">VLOOKUP(AC233,Anslutningspunkt!A:C,3,0)+RANDBETWEEN(-10000,10000)</f>
        <v>340768.438</v>
      </c>
      <c r="AP233" s="7" t="str">
        <f ca="1" t="shared" si="109"/>
        <v>Flytt</v>
      </c>
      <c r="AQ233" s="7" t="str">
        <f ca="1" t="shared" si="110"/>
        <v>Produktion</v>
      </c>
      <c r="AX233" s="31">
        <f ca="1" t="shared" si="111"/>
        <v>44816.3806912842</v>
      </c>
      <c r="AZ233" s="31">
        <f ca="1">IF(SUM(IF({"4.Projekteringsavtal","5.Anslutningsavtal","6.Nätavtal"}=Q233,1,0))&gt;0,EDATE(AX233,RANDBETWEEN(0,6)),"")</f>
        <v>44938</v>
      </c>
      <c r="BB233" s="21" t="str">
        <f ca="1">IF(SUM(IF({"5.Anslutningsavtal","6.Nätavtal"}=Q233,1,0))&gt;0,EDATE(AZ233,RANDBETWEEN(0,3)),"")</f>
        <v/>
      </c>
      <c r="BD233" s="21" t="str">
        <f ca="1" t="shared" si="112"/>
        <v/>
      </c>
    </row>
    <row r="234" s="7" customFormat="1" spans="1:56">
      <c r="A234" s="33" t="s">
        <v>65</v>
      </c>
      <c r="B234" s="31">
        <f ca="1" t="shared" si="85"/>
        <v>43460</v>
      </c>
      <c r="C234" s="32">
        <f ca="1" t="shared" si="86"/>
        <v>43649</v>
      </c>
      <c r="D234" s="30" t="str">
        <f t="shared" si="87"/>
        <v>Project 4234</v>
      </c>
      <c r="E234" s="30" t="str">
        <f t="shared" si="88"/>
        <v>Company AB 5234</v>
      </c>
      <c r="F234" s="30" t="str">
        <f ca="1" t="shared" si="89"/>
        <v>Österåker</v>
      </c>
      <c r="G234" s="37">
        <f ca="1" t="shared" si="90"/>
        <v>35</v>
      </c>
      <c r="H234" s="38" t="str">
        <f ca="1" t="shared" si="91"/>
        <v/>
      </c>
      <c r="I234" s="30" t="str">
        <f ca="1" t="shared" si="92"/>
        <v>Nyanslutning</v>
      </c>
      <c r="J234" s="30" t="str">
        <f ca="1" t="shared" si="93"/>
        <v>Produktion</v>
      </c>
      <c r="K234" s="41">
        <f ca="1" t="shared" si="94"/>
        <v>380</v>
      </c>
      <c r="L234" s="41">
        <f ca="1" t="shared" si="95"/>
        <v>144</v>
      </c>
      <c r="M234" s="14"/>
      <c r="N234" s="30" t="str">
        <f ca="1" t="shared" si="96"/>
        <v>Lars Johnson 234</v>
      </c>
      <c r="O234" s="30" t="str">
        <f ca="1" t="shared" si="97"/>
        <v>Anders Erikson 234</v>
      </c>
      <c r="P234" s="30" t="str">
        <f ca="1" t="shared" si="98"/>
        <v>Lars Johnson 234</v>
      </c>
      <c r="Q234" s="30" t="str">
        <f ca="1" t="shared" si="99"/>
        <v>1.Anslutningsmöjlighet</v>
      </c>
      <c r="R234" s="45" t="str">
        <f ca="1" t="shared" si="100"/>
        <v>?</v>
      </c>
      <c r="S234" s="45" t="str">
        <f ca="1" t="shared" si="101"/>
        <v>x</v>
      </c>
      <c r="T234" s="45" t="str">
        <f ca="1" t="shared" si="102"/>
        <v/>
      </c>
      <c r="U234" s="16"/>
      <c r="V234" s="33"/>
      <c r="W234" s="49" t="str">
        <f ca="1" t="shared" si="103"/>
        <v>Ansluts till LN 20 kV</v>
      </c>
      <c r="X234" s="50" t="str">
        <f ca="1" t="shared" si="104"/>
        <v>Ja</v>
      </c>
      <c r="Y234" s="63">
        <f ca="1" t="shared" si="105"/>
        <v>45496</v>
      </c>
      <c r="Z234" s="63">
        <f ca="1" t="shared" si="106"/>
        <v>45494</v>
      </c>
      <c r="AA234" s="67"/>
      <c r="AB234" s="64" t="str">
        <f ca="1" t="shared" si="108"/>
        <v/>
      </c>
      <c r="AC234" s="73">
        <f ca="1">INDEX(Anslutningspunkt!$A$2:$A$108,RANDBETWEEN(2,108),1)</f>
        <v>14</v>
      </c>
      <c r="AD234" s="30"/>
      <c r="AE234" s="30" t="str">
        <f ca="1" t="shared" si="107"/>
        <v/>
      </c>
      <c r="AF234" s="79"/>
      <c r="AG234" s="122"/>
      <c r="AH234" s="123"/>
      <c r="AI234" s="123"/>
      <c r="AM234" s="7">
        <f ca="1">VLOOKUP(AC234,Anslutningspunkt!A:B,2,0)+RANDBETWEEN(-10000,10000)</f>
        <v>6037330.672</v>
      </c>
      <c r="AN234" s="7">
        <f ca="1">VLOOKUP(AC234,Anslutningspunkt!A:C,3,0)+RANDBETWEEN(-10000,10000)</f>
        <v>307792.438</v>
      </c>
      <c r="AP234" s="7" t="str">
        <f ca="1" t="shared" si="109"/>
        <v>Nyanslutning</v>
      </c>
      <c r="AQ234" s="7" t="str">
        <f ca="1" t="shared" si="110"/>
        <v>Produktion</v>
      </c>
      <c r="AX234" s="31" t="str">
        <f ca="1" t="shared" si="111"/>
        <v/>
      </c>
      <c r="AZ234" s="31" t="str">
        <f ca="1">IF(SUM(IF({"4.Projekteringsavtal","5.Anslutningsavtal","6.Nätavtal"}=Q234,1,0))&gt;0,EDATE(AX234,RANDBETWEEN(0,6)),"")</f>
        <v/>
      </c>
      <c r="BB234" s="21" t="str">
        <f ca="1">IF(SUM(IF({"5.Anslutningsavtal","6.Nätavtal"}=Q234,1,0))&gt;0,EDATE(AZ234,RANDBETWEEN(0,3)),"")</f>
        <v/>
      </c>
      <c r="BD234" s="21" t="str">
        <f ca="1" t="shared" si="112"/>
        <v/>
      </c>
    </row>
    <row r="235" s="7" customFormat="1" spans="1:56">
      <c r="A235" s="33" t="s">
        <v>65</v>
      </c>
      <c r="B235" s="31">
        <f ca="1" t="shared" si="85"/>
        <v>44426</v>
      </c>
      <c r="C235" s="32">
        <f ca="1" t="shared" si="86"/>
        <v>44482</v>
      </c>
      <c r="D235" s="30" t="str">
        <f t="shared" si="87"/>
        <v>Project 4235</v>
      </c>
      <c r="E235" s="30" t="str">
        <f t="shared" si="88"/>
        <v>Company AB 5235</v>
      </c>
      <c r="F235" s="30" t="str">
        <f ca="1" t="shared" si="89"/>
        <v>Täby</v>
      </c>
      <c r="G235" s="37">
        <f ca="1" t="shared" si="90"/>
        <v>36</v>
      </c>
      <c r="H235" s="38" t="str">
        <f ca="1" t="shared" si="91"/>
        <v/>
      </c>
      <c r="I235" s="30" t="str">
        <f ca="1" t="shared" si="92"/>
        <v>Nyanslutning</v>
      </c>
      <c r="J235" s="30" t="str">
        <f ca="1" t="shared" si="93"/>
        <v>Produktion</v>
      </c>
      <c r="K235" s="41">
        <f ca="1" t="shared" si="94"/>
        <v>600</v>
      </c>
      <c r="L235" s="41">
        <f ca="1" t="shared" si="95"/>
        <v>58</v>
      </c>
      <c r="M235" s="14"/>
      <c r="N235" s="30" t="str">
        <f ca="1" t="shared" si="96"/>
        <v>Lars Johnson 235</v>
      </c>
      <c r="O235" s="30" t="str">
        <f ca="1" t="shared" si="97"/>
        <v>Lars Johnson 235</v>
      </c>
      <c r="P235" s="30" t="str">
        <f ca="1" t="shared" si="98"/>
        <v>Lars Johnson 235</v>
      </c>
      <c r="Q235" s="30" t="str">
        <f ca="1" t="shared" si="99"/>
        <v>6.Nätavtal</v>
      </c>
      <c r="R235" s="45" t="str">
        <f ca="1" t="shared" si="100"/>
        <v/>
      </c>
      <c r="S235" s="45" t="str">
        <f ca="1" t="shared" si="101"/>
        <v/>
      </c>
      <c r="T235" s="45" t="str">
        <f ca="1" t="shared" si="102"/>
        <v/>
      </c>
      <c r="U235" s="16"/>
      <c r="V235" s="33"/>
      <c r="W235" s="49" t="str">
        <f ca="1" t="shared" si="103"/>
        <v>Länk</v>
      </c>
      <c r="X235" s="50" t="str">
        <f ca="1" t="shared" si="104"/>
        <v/>
      </c>
      <c r="Y235" s="63" t="str">
        <f ca="1" t="shared" si="105"/>
        <v/>
      </c>
      <c r="Z235" s="63" t="str">
        <f ca="1" t="shared" si="106"/>
        <v/>
      </c>
      <c r="AA235" s="67"/>
      <c r="AB235" s="64" t="str">
        <f ca="1" t="shared" si="108"/>
        <v/>
      </c>
      <c r="AC235" s="73">
        <f ca="1">INDEX(Anslutningspunkt!$A$2:$A$108,RANDBETWEEN(2,108),1)</f>
        <v>56</v>
      </c>
      <c r="AD235" s="30"/>
      <c r="AE235" s="30" t="str">
        <f ca="1" t="shared" si="107"/>
        <v>Stamnät Regionnät</v>
      </c>
      <c r="AF235" s="79"/>
      <c r="AG235" s="122"/>
      <c r="AH235" s="123"/>
      <c r="AI235" s="127"/>
      <c r="AM235" s="7">
        <f ca="1">VLOOKUP(AC235,Anslutningspunkt!A:B,2,0)+RANDBETWEEN(-10000,10000)</f>
        <v>6024803.672</v>
      </c>
      <c r="AN235" s="7">
        <f ca="1">VLOOKUP(AC235,Anslutningspunkt!A:C,3,0)+RANDBETWEEN(-10000,10000)</f>
        <v>345433.438</v>
      </c>
      <c r="AP235" s="7" t="str">
        <f ca="1" t="shared" si="109"/>
        <v>Nyanslutning</v>
      </c>
      <c r="AQ235" s="7" t="str">
        <f ca="1" t="shared" si="110"/>
        <v>Produktion</v>
      </c>
      <c r="AX235" s="31">
        <f ca="1" t="shared" si="111"/>
        <v>44505.2550234996</v>
      </c>
      <c r="AZ235" s="31">
        <f ca="1">IF(SUM(IF({"4.Projekteringsavtal","5.Anslutningsavtal","6.Nätavtal"}=Q235,1,0))&gt;0,EDATE(AX235,RANDBETWEEN(0,6)),"")</f>
        <v>44505</v>
      </c>
      <c r="BB235" s="21">
        <f ca="1">IF(SUM(IF({"5.Anslutningsavtal","6.Nätavtal"}=Q235,1,0))&gt;0,EDATE(AZ235,RANDBETWEEN(0,3)),"")</f>
        <v>44566</v>
      </c>
      <c r="BD235" s="21">
        <f ca="1" t="shared" si="112"/>
        <v>44597</v>
      </c>
    </row>
    <row r="236" s="7" customFormat="1" spans="1:56">
      <c r="A236" s="33" t="s">
        <v>65</v>
      </c>
      <c r="B236" s="31">
        <f ca="1" t="shared" si="85"/>
        <v>43747</v>
      </c>
      <c r="C236" s="32">
        <f ca="1" t="shared" si="86"/>
        <v>44821</v>
      </c>
      <c r="D236" s="30" t="str">
        <f t="shared" si="87"/>
        <v>Project 4236</v>
      </c>
      <c r="E236" s="30" t="str">
        <f t="shared" si="88"/>
        <v>Company AB 5236</v>
      </c>
      <c r="F236" s="30" t="str">
        <f ca="1" t="shared" si="89"/>
        <v>Täby</v>
      </c>
      <c r="G236" s="37">
        <f ca="1" t="shared" si="90"/>
        <v>30</v>
      </c>
      <c r="H236" s="38" t="str">
        <f ca="1" t="shared" si="91"/>
        <v/>
      </c>
      <c r="I236" s="30" t="str">
        <f ca="1" t="shared" si="92"/>
        <v>Nyanslutning</v>
      </c>
      <c r="J236" s="30" t="str">
        <f ca="1" t="shared" si="93"/>
        <v>Produktion</v>
      </c>
      <c r="K236" s="41">
        <f ca="1" t="shared" si="94"/>
        <v>170</v>
      </c>
      <c r="L236" s="41">
        <f ca="1" t="shared" si="95"/>
        <v>64</v>
      </c>
      <c r="M236" s="14"/>
      <c r="N236" s="30" t="str">
        <f ca="1" t="shared" si="96"/>
        <v>Sarah Anderson 236</v>
      </c>
      <c r="O236" s="30" t="str">
        <f ca="1" t="shared" si="97"/>
        <v>Sarah Anderson 236</v>
      </c>
      <c r="P236" s="30" t="str">
        <f ca="1" t="shared" si="98"/>
        <v>Sarah Anderson 236</v>
      </c>
      <c r="Q236" s="30" t="str">
        <f ca="1" t="shared" si="99"/>
        <v>2.Reservationsavtal</v>
      </c>
      <c r="R236" s="45" t="str">
        <f ca="1" t="shared" si="100"/>
        <v/>
      </c>
      <c r="S236" s="45" t="str">
        <f ca="1" t="shared" si="101"/>
        <v>x</v>
      </c>
      <c r="T236" s="45" t="str">
        <f ca="1" t="shared" si="102"/>
        <v/>
      </c>
      <c r="U236" s="16"/>
      <c r="V236" s="33"/>
      <c r="W236" s="49" t="str">
        <f ca="1" t="shared" si="103"/>
        <v>Länk</v>
      </c>
      <c r="X236" s="50" t="str">
        <f ca="1" t="shared" si="104"/>
        <v/>
      </c>
      <c r="Y236" s="63" t="str">
        <f ca="1" t="shared" si="105"/>
        <v/>
      </c>
      <c r="Z236" s="63" t="str">
        <f ca="1" t="shared" si="106"/>
        <v/>
      </c>
      <c r="AA236" s="67"/>
      <c r="AB236" s="64" t="str">
        <f ca="1" t="shared" si="108"/>
        <v/>
      </c>
      <c r="AC236" s="73">
        <f ca="1">INDEX(Anslutningspunkt!$A$2:$A$108,RANDBETWEEN(2,108),1)</f>
        <v>84</v>
      </c>
      <c r="AD236" s="30"/>
      <c r="AE236" s="30" t="str">
        <f ca="1" t="shared" si="107"/>
        <v>Regionnät</v>
      </c>
      <c r="AF236" s="79"/>
      <c r="AG236" s="122"/>
      <c r="AH236" s="123"/>
      <c r="AI236" s="123"/>
      <c r="AM236" s="7">
        <f ca="1">VLOOKUP(AC236,Anslutningspunkt!A:B,2,0)+RANDBETWEEN(-10000,10000)</f>
        <v>6040370.672</v>
      </c>
      <c r="AN236" s="7">
        <f ca="1">VLOOKUP(AC236,Anslutningspunkt!A:C,3,0)+RANDBETWEEN(-10000,10000)</f>
        <v>443918.438</v>
      </c>
      <c r="AP236" s="7" t="str">
        <f ca="1" t="shared" si="109"/>
        <v>Nyanslutning</v>
      </c>
      <c r="AQ236" s="7" t="str">
        <f ca="1" t="shared" si="110"/>
        <v>Produktion</v>
      </c>
      <c r="AX236" s="31">
        <f ca="1" t="shared" si="111"/>
        <v>43853.82211323</v>
      </c>
      <c r="AZ236" s="31" t="str">
        <f ca="1">IF(SUM(IF({"4.Projekteringsavtal","5.Anslutningsavtal","6.Nätavtal"}=Q236,1,0))&gt;0,EDATE(AX236,RANDBETWEEN(0,6)),"")</f>
        <v/>
      </c>
      <c r="BB236" s="21" t="str">
        <f ca="1">IF(SUM(IF({"5.Anslutningsavtal","6.Nätavtal"}=Q236,1,0))&gt;0,EDATE(AZ236,RANDBETWEEN(0,3)),"")</f>
        <v/>
      </c>
      <c r="BD236" s="21" t="str">
        <f ca="1" t="shared" si="112"/>
        <v/>
      </c>
    </row>
    <row r="237" s="7" customFormat="1" spans="1:56">
      <c r="A237" s="33" t="s">
        <v>65</v>
      </c>
      <c r="B237" s="31">
        <f ca="1" t="shared" si="85"/>
        <v>44744</v>
      </c>
      <c r="C237" s="32">
        <f ca="1" t="shared" si="86"/>
        <v>45301</v>
      </c>
      <c r="D237" s="30" t="str">
        <f t="shared" si="87"/>
        <v>Project 4237</v>
      </c>
      <c r="E237" s="30" t="str">
        <f t="shared" si="88"/>
        <v>Company AB 5237</v>
      </c>
      <c r="F237" s="30" t="str">
        <f ca="1" t="shared" si="89"/>
        <v>Enköping</v>
      </c>
      <c r="G237" s="37">
        <f ca="1" t="shared" si="90"/>
        <v>34</v>
      </c>
      <c r="H237" s="38" t="str">
        <f ca="1" t="shared" si="91"/>
        <v>Nej</v>
      </c>
      <c r="I237" s="30" t="str">
        <f ca="1" t="shared" si="92"/>
        <v>Nyanslutning</v>
      </c>
      <c r="J237" s="30" t="str">
        <f ca="1" t="shared" si="93"/>
        <v>Produktion</v>
      </c>
      <c r="K237" s="41">
        <f ca="1" t="shared" si="94"/>
        <v>580</v>
      </c>
      <c r="L237" s="41">
        <f ca="1" t="shared" si="95"/>
        <v>143</v>
      </c>
      <c r="M237" s="14"/>
      <c r="N237" s="30" t="str">
        <f ca="1" t="shared" si="96"/>
        <v>Sarah Anderson 237</v>
      </c>
      <c r="O237" s="30" t="str">
        <f ca="1" t="shared" si="97"/>
        <v>Lars Johnson 237</v>
      </c>
      <c r="P237" s="30" t="str">
        <f ca="1" t="shared" si="98"/>
        <v>Sarah Anderson 237</v>
      </c>
      <c r="Q237" s="30" t="str">
        <f ca="1" t="shared" si="99"/>
        <v>4.Projekteringsavtal</v>
      </c>
      <c r="R237" s="45" t="str">
        <f ca="1" t="shared" si="100"/>
        <v/>
      </c>
      <c r="S237" s="45" t="str">
        <f ca="1" t="shared" si="101"/>
        <v/>
      </c>
      <c r="T237" s="45" t="str">
        <f ca="1" t="shared" si="102"/>
        <v/>
      </c>
      <c r="U237" s="16"/>
      <c r="V237" s="33"/>
      <c r="W237" s="49" t="str">
        <f ca="1" t="shared" si="103"/>
        <v/>
      </c>
      <c r="X237" s="50" t="str">
        <f ca="1" t="shared" si="104"/>
        <v>Ja</v>
      </c>
      <c r="Y237" s="63">
        <f ca="1" t="shared" si="105"/>
        <v>45573</v>
      </c>
      <c r="Z237" s="63">
        <f ca="1" t="shared" si="106"/>
        <v>45557</v>
      </c>
      <c r="AA237" s="67"/>
      <c r="AB237" s="64" t="str">
        <f ca="1" t="shared" si="108"/>
        <v/>
      </c>
      <c r="AC237" s="73">
        <f ca="1">INDEX(Anslutningspunkt!$A$2:$A$108,RANDBETWEEN(2,108),1)</f>
        <v>55</v>
      </c>
      <c r="AD237" s="30"/>
      <c r="AE237" s="30" t="str">
        <f ca="1" t="shared" si="107"/>
        <v>Stamnät</v>
      </c>
      <c r="AF237" s="79"/>
      <c r="AG237" s="122"/>
      <c r="AH237" s="123"/>
      <c r="AI237" s="127"/>
      <c r="AM237" s="7">
        <f ca="1">VLOOKUP(AC237,Anslutningspunkt!A:B,2,0)+RANDBETWEEN(-10000,10000)</f>
        <v>6007780.672</v>
      </c>
      <c r="AN237" s="7">
        <f ca="1">VLOOKUP(AC237,Anslutningspunkt!A:C,3,0)+RANDBETWEEN(-10000,10000)</f>
        <v>421331.438</v>
      </c>
      <c r="AP237" s="7" t="str">
        <f ca="1" t="shared" si="109"/>
        <v>Nyanslutning</v>
      </c>
      <c r="AQ237" s="7" t="str">
        <f ca="1" t="shared" si="110"/>
        <v>Produktion</v>
      </c>
      <c r="AX237" s="31">
        <f ca="1" t="shared" si="111"/>
        <v>44802.7166108148</v>
      </c>
      <c r="AZ237" s="31">
        <f ca="1">IF(SUM(IF({"4.Projekteringsavtal","5.Anslutningsavtal","6.Nätavtal"}=Q237,1,0))&gt;0,EDATE(AX237,RANDBETWEEN(0,6)),"")</f>
        <v>44985</v>
      </c>
      <c r="BB237" s="21" t="str">
        <f ca="1">IF(SUM(IF({"5.Anslutningsavtal","6.Nätavtal"}=Q237,1,0))&gt;0,EDATE(AZ237,RANDBETWEEN(0,3)),"")</f>
        <v/>
      </c>
      <c r="BD237" s="21" t="str">
        <f ca="1" t="shared" si="112"/>
        <v/>
      </c>
    </row>
    <row r="238" s="7" customFormat="1" spans="1:56">
      <c r="A238" s="33" t="s">
        <v>65</v>
      </c>
      <c r="B238" s="31">
        <f ca="1" t="shared" si="85"/>
        <v>44694</v>
      </c>
      <c r="C238" s="32">
        <f ca="1" t="shared" si="86"/>
        <v>44999</v>
      </c>
      <c r="D238" s="30" t="str">
        <f t="shared" si="87"/>
        <v>Project 4238</v>
      </c>
      <c r="E238" s="30" t="str">
        <f t="shared" si="88"/>
        <v>Company AB 5238</v>
      </c>
      <c r="F238" s="30" t="str">
        <f ca="1" t="shared" si="89"/>
        <v>Eskiltuna</v>
      </c>
      <c r="G238" s="37">
        <f ca="1" t="shared" si="90"/>
        <v>32</v>
      </c>
      <c r="H238" s="38" t="str">
        <f ca="1" t="shared" si="91"/>
        <v/>
      </c>
      <c r="I238" s="30" t="str">
        <f ca="1" t="shared" si="92"/>
        <v>Nyanslutning</v>
      </c>
      <c r="J238" s="30" t="str">
        <f ca="1" t="shared" si="93"/>
        <v>Konsumtion</v>
      </c>
      <c r="K238" s="41">
        <f ca="1" t="shared" si="94"/>
        <v>320</v>
      </c>
      <c r="L238" s="41">
        <f ca="1" t="shared" si="95"/>
        <v>310</v>
      </c>
      <c r="M238" s="14"/>
      <c r="N238" s="30" t="str">
        <f ca="1" t="shared" si="96"/>
        <v>Lars Johnson 238</v>
      </c>
      <c r="O238" s="30" t="str">
        <f ca="1" t="shared" si="97"/>
        <v>Sarah Anderson 238</v>
      </c>
      <c r="P238" s="30" t="str">
        <f ca="1" t="shared" si="98"/>
        <v>Erik Johanson 238</v>
      </c>
      <c r="Q238" s="30" t="str">
        <f ca="1" t="shared" si="99"/>
        <v>2.Reservationsavtal</v>
      </c>
      <c r="R238" s="45" t="str">
        <f ca="1" t="shared" si="100"/>
        <v>nej</v>
      </c>
      <c r="S238" s="45" t="str">
        <f ca="1" t="shared" si="101"/>
        <v>x</v>
      </c>
      <c r="T238" s="45" t="str">
        <f ca="1" t="shared" si="102"/>
        <v/>
      </c>
      <c r="U238" s="16"/>
      <c r="V238" s="33"/>
      <c r="W238" s="49" t="str">
        <f ca="1" t="shared" si="103"/>
        <v>Ansluts till LN 20 kV</v>
      </c>
      <c r="X238" s="50" t="str">
        <f ca="1" t="shared" si="104"/>
        <v>Ja</v>
      </c>
      <c r="Y238" s="63">
        <f ca="1" t="shared" si="105"/>
        <v>45344</v>
      </c>
      <c r="Z238" s="63">
        <f ca="1" t="shared" si="106"/>
        <v>45003</v>
      </c>
      <c r="AA238" s="67"/>
      <c r="AB238" s="64" t="str">
        <f ca="1" t="shared" si="108"/>
        <v/>
      </c>
      <c r="AC238" s="73">
        <f ca="1">INDEX(Anslutningspunkt!$A$2:$A$108,RANDBETWEEN(2,108),1)</f>
        <v>92</v>
      </c>
      <c r="AD238" s="30"/>
      <c r="AE238" s="30" t="str">
        <f ca="1" t="shared" si="107"/>
        <v/>
      </c>
      <c r="AF238" s="79"/>
      <c r="AG238" s="122"/>
      <c r="AH238" s="123"/>
      <c r="AI238" s="123"/>
      <c r="AM238" s="7">
        <f ca="1">VLOOKUP(AC238,Anslutningspunkt!A:B,2,0)+RANDBETWEEN(-10000,10000)</f>
        <v>6030134.672</v>
      </c>
      <c r="AN238" s="7">
        <f ca="1">VLOOKUP(AC238,Anslutningspunkt!A:C,3,0)+RANDBETWEEN(-10000,10000)</f>
        <v>452148.438</v>
      </c>
      <c r="AP238" s="7" t="str">
        <f ca="1" t="shared" si="109"/>
        <v>Nyanslutning</v>
      </c>
      <c r="AQ238" s="7" t="str">
        <f ca="1" t="shared" si="110"/>
        <v>Konsumtion</v>
      </c>
      <c r="AX238" s="31">
        <f ca="1" t="shared" si="111"/>
        <v>44752.8008670979</v>
      </c>
      <c r="AZ238" s="31" t="str">
        <f ca="1">IF(SUM(IF({"4.Projekteringsavtal","5.Anslutningsavtal","6.Nätavtal"}=Q238,1,0))&gt;0,EDATE(AX238,RANDBETWEEN(0,6)),"")</f>
        <v/>
      </c>
      <c r="BB238" s="21" t="str">
        <f ca="1">IF(SUM(IF({"5.Anslutningsavtal","6.Nätavtal"}=Q238,1,0))&gt;0,EDATE(AZ238,RANDBETWEEN(0,3)),"")</f>
        <v/>
      </c>
      <c r="BD238" s="21" t="str">
        <f ca="1" t="shared" si="112"/>
        <v/>
      </c>
    </row>
    <row r="239" s="7" customFormat="1" spans="1:56">
      <c r="A239" s="33" t="s">
        <v>65</v>
      </c>
      <c r="B239" s="31">
        <f ca="1" t="shared" si="85"/>
        <v>44288</v>
      </c>
      <c r="C239" s="32">
        <f ca="1" t="shared" si="86"/>
        <v>44338</v>
      </c>
      <c r="D239" s="30" t="str">
        <f t="shared" si="87"/>
        <v>Project 4239</v>
      </c>
      <c r="E239" s="30" t="str">
        <f t="shared" si="88"/>
        <v>Company AB 5239</v>
      </c>
      <c r="F239" s="30" t="str">
        <f ca="1" t="shared" si="89"/>
        <v>Äkers Styckebruk</v>
      </c>
      <c r="G239" s="37">
        <f ca="1" t="shared" si="90"/>
        <v>30</v>
      </c>
      <c r="H239" s="38" t="str">
        <f ca="1" t="shared" si="91"/>
        <v>Nej</v>
      </c>
      <c r="I239" s="30" t="str">
        <f ca="1" t="shared" si="92"/>
        <v>Flytt</v>
      </c>
      <c r="J239" s="30" t="str">
        <f ca="1" t="shared" si="93"/>
        <v>Konsumtion</v>
      </c>
      <c r="K239" s="41">
        <f ca="1" t="shared" si="94"/>
        <v>230</v>
      </c>
      <c r="L239" s="41">
        <f ca="1" t="shared" si="95"/>
        <v>98</v>
      </c>
      <c r="M239" s="14"/>
      <c r="N239" s="30" t="str">
        <f ca="1" t="shared" si="96"/>
        <v>Anders Erikson 239</v>
      </c>
      <c r="O239" s="30" t="str">
        <f ca="1" t="shared" si="97"/>
        <v>Lars Johnson 239</v>
      </c>
      <c r="P239" s="30" t="str">
        <f ca="1" t="shared" si="98"/>
        <v>Sarah Anderson 239</v>
      </c>
      <c r="Q239" s="30" t="str">
        <f ca="1" t="shared" si="99"/>
        <v>2.Reservationsavtal</v>
      </c>
      <c r="R239" s="45" t="str">
        <f ca="1" t="shared" si="100"/>
        <v/>
      </c>
      <c r="S239" s="45" t="str">
        <f ca="1" t="shared" si="101"/>
        <v/>
      </c>
      <c r="T239" s="45" t="str">
        <f ca="1" t="shared" si="102"/>
        <v/>
      </c>
      <c r="U239" s="16"/>
      <c r="V239" s="33"/>
      <c r="W239" s="49" t="str">
        <f ca="1" t="shared" si="103"/>
        <v>Reservationsavtal ska tecknas</v>
      </c>
      <c r="X239" s="50" t="str">
        <f ca="1" t="shared" si="104"/>
        <v>Ja</v>
      </c>
      <c r="Y239" s="63">
        <f ca="1" t="shared" si="105"/>
        <v>44943</v>
      </c>
      <c r="Z239" s="63">
        <f ca="1" t="shared" si="106"/>
        <v>44803</v>
      </c>
      <c r="AA239" s="67"/>
      <c r="AB239" s="64" t="str">
        <f ca="1" t="shared" si="108"/>
        <v/>
      </c>
      <c r="AC239" s="73">
        <f ca="1">INDEX(Anslutningspunkt!$A$2:$A$108,RANDBETWEEN(2,108),1)</f>
        <v>40</v>
      </c>
      <c r="AD239" s="30"/>
      <c r="AE239" s="30" t="str">
        <f ca="1" t="shared" si="107"/>
        <v>Regionnät</v>
      </c>
      <c r="AF239" s="79"/>
      <c r="AG239" s="122"/>
      <c r="AH239" s="123"/>
      <c r="AI239" s="127"/>
      <c r="AM239" s="7">
        <f ca="1">VLOOKUP(AC239,Anslutningspunkt!A:B,2,0)+RANDBETWEEN(-10000,10000)</f>
        <v>6154142.672</v>
      </c>
      <c r="AN239" s="7">
        <f ca="1">VLOOKUP(AC239,Anslutningspunkt!A:C,3,0)+RANDBETWEEN(-10000,10000)</f>
        <v>359031.438</v>
      </c>
      <c r="AP239" s="7" t="str">
        <f ca="1" t="shared" si="109"/>
        <v>Flytt</v>
      </c>
      <c r="AQ239" s="7" t="str">
        <f ca="1" t="shared" si="110"/>
        <v>Konsumtion</v>
      </c>
      <c r="AX239" s="31">
        <f ca="1" t="shared" si="111"/>
        <v>44364.696981095</v>
      </c>
      <c r="AZ239" s="31" t="str">
        <f ca="1">IF(SUM(IF({"4.Projekteringsavtal","5.Anslutningsavtal","6.Nätavtal"}=Q239,1,0))&gt;0,EDATE(AX239,RANDBETWEEN(0,6)),"")</f>
        <v/>
      </c>
      <c r="BB239" s="21" t="str">
        <f ca="1">IF(SUM(IF({"5.Anslutningsavtal","6.Nätavtal"}=Q239,1,0))&gt;0,EDATE(AZ239,RANDBETWEEN(0,3)),"")</f>
        <v/>
      </c>
      <c r="BD239" s="21" t="str">
        <f ca="1" t="shared" si="112"/>
        <v/>
      </c>
    </row>
    <row r="240" s="7" customFormat="1" spans="1:56">
      <c r="A240" s="33" t="s">
        <v>65</v>
      </c>
      <c r="B240" s="31">
        <f ca="1" t="shared" si="85"/>
        <v>43848</v>
      </c>
      <c r="C240" s="32">
        <f ca="1" t="shared" si="86"/>
        <v>44631</v>
      </c>
      <c r="D240" s="30" t="str">
        <f t="shared" si="87"/>
        <v>Project 4240</v>
      </c>
      <c r="E240" s="30" t="str">
        <f t="shared" si="88"/>
        <v>Company AB 5240</v>
      </c>
      <c r="F240" s="30" t="str">
        <f ca="1" t="shared" si="89"/>
        <v>Upplands Vsäby</v>
      </c>
      <c r="G240" s="37">
        <f ca="1" t="shared" si="90"/>
        <v>33</v>
      </c>
      <c r="H240" s="38" t="str">
        <f ca="1" t="shared" si="91"/>
        <v/>
      </c>
      <c r="I240" s="30" t="str">
        <f ca="1" t="shared" si="92"/>
        <v>Flytt</v>
      </c>
      <c r="J240" s="30" t="str">
        <f ca="1" t="shared" si="93"/>
        <v>Produktion</v>
      </c>
      <c r="K240" s="41">
        <f ca="1" t="shared" si="94"/>
        <v>470</v>
      </c>
      <c r="L240" s="41">
        <f ca="1" t="shared" si="95"/>
        <v>321</v>
      </c>
      <c r="M240" s="14"/>
      <c r="N240" s="30" t="str">
        <f ca="1" t="shared" si="96"/>
        <v>Lars Johnson 240</v>
      </c>
      <c r="O240" s="30" t="str">
        <f ca="1" t="shared" si="97"/>
        <v>Anders Erikson 240</v>
      </c>
      <c r="P240" s="30" t="str">
        <f ca="1" t="shared" si="98"/>
        <v>Sarah Anderson 240</v>
      </c>
      <c r="Q240" s="30" t="str">
        <f ca="1" t="shared" si="99"/>
        <v>1.Anslutningsmöjlighet</v>
      </c>
      <c r="R240" s="45" t="str">
        <f ca="1" t="shared" si="100"/>
        <v>N/A</v>
      </c>
      <c r="S240" s="45" t="str">
        <f ca="1" t="shared" si="101"/>
        <v>x</v>
      </c>
      <c r="T240" s="45" t="str">
        <f ca="1" t="shared" si="102"/>
        <v/>
      </c>
      <c r="U240" s="16"/>
      <c r="V240" s="33"/>
      <c r="W240" s="49" t="str">
        <f ca="1" t="shared" si="103"/>
        <v/>
      </c>
      <c r="X240" s="50" t="str">
        <f ca="1" t="shared" si="104"/>
        <v>Ja</v>
      </c>
      <c r="Y240" s="63">
        <f ca="1" t="shared" si="105"/>
        <v>45330</v>
      </c>
      <c r="Z240" s="63">
        <f ca="1" t="shared" si="106"/>
        <v>45320</v>
      </c>
      <c r="AA240" s="67"/>
      <c r="AB240" s="64" t="str">
        <f ca="1" t="shared" si="108"/>
        <v/>
      </c>
      <c r="AC240" s="73">
        <f ca="1">INDEX(Anslutningspunkt!$A$2:$A$108,RANDBETWEEN(2,108),1)</f>
        <v>63</v>
      </c>
      <c r="AD240" s="30"/>
      <c r="AE240" s="30" t="str">
        <f ca="1" t="shared" si="107"/>
        <v/>
      </c>
      <c r="AF240" s="79"/>
      <c r="AG240" s="122"/>
      <c r="AH240" s="123"/>
      <c r="AI240" s="123"/>
      <c r="AM240" s="7">
        <f ca="1">VLOOKUP(AC240,Anslutningspunkt!A:B,2,0)+RANDBETWEEN(-10000,10000)</f>
        <v>6170916.672</v>
      </c>
      <c r="AN240" s="7">
        <f ca="1">VLOOKUP(AC240,Anslutningspunkt!A:C,3,0)+RANDBETWEEN(-10000,10000)</f>
        <v>401245.438</v>
      </c>
      <c r="AP240" s="7" t="str">
        <f ca="1" t="shared" si="109"/>
        <v>Flytt</v>
      </c>
      <c r="AQ240" s="7" t="str">
        <f ca="1" t="shared" si="110"/>
        <v>Produktion</v>
      </c>
      <c r="AX240" s="31" t="str">
        <f ca="1" t="shared" si="111"/>
        <v/>
      </c>
      <c r="AZ240" s="31" t="str">
        <f ca="1">IF(SUM(IF({"4.Projekteringsavtal","5.Anslutningsavtal","6.Nätavtal"}=Q240,1,0))&gt;0,EDATE(AX240,RANDBETWEEN(0,6)),"")</f>
        <v/>
      </c>
      <c r="BB240" s="21" t="str">
        <f ca="1">IF(SUM(IF({"5.Anslutningsavtal","6.Nätavtal"}=Q240,1,0))&gt;0,EDATE(AZ240,RANDBETWEEN(0,3)),"")</f>
        <v/>
      </c>
      <c r="BD240" s="21" t="str">
        <f ca="1" t="shared" si="112"/>
        <v/>
      </c>
    </row>
    <row r="241" s="7" customFormat="1" spans="1:56">
      <c r="A241" s="33" t="s">
        <v>65</v>
      </c>
      <c r="B241" s="31">
        <f ca="1" t="shared" si="85"/>
        <v>44039</v>
      </c>
      <c r="C241" s="32">
        <f ca="1" t="shared" si="86"/>
        <v>45152</v>
      </c>
      <c r="D241" s="30" t="str">
        <f t="shared" si="87"/>
        <v>Project 4241</v>
      </c>
      <c r="E241" s="30" t="str">
        <f t="shared" si="88"/>
        <v>Company AB 5241</v>
      </c>
      <c r="F241" s="30" t="str">
        <f ca="1" t="shared" si="89"/>
        <v>Upplans Bro</v>
      </c>
      <c r="G241" s="37">
        <f ca="1" t="shared" si="90"/>
        <v>35</v>
      </c>
      <c r="H241" s="38" t="str">
        <f ca="1" t="shared" si="91"/>
        <v/>
      </c>
      <c r="I241" s="30" t="str">
        <f ca="1" t="shared" si="92"/>
        <v>Flytt</v>
      </c>
      <c r="J241" s="30" t="str">
        <f ca="1" t="shared" si="93"/>
        <v>Konsumtion</v>
      </c>
      <c r="K241" s="41">
        <f ca="1" t="shared" si="94"/>
        <v>440</v>
      </c>
      <c r="L241" s="41">
        <f ca="1" t="shared" si="95"/>
        <v>223</v>
      </c>
      <c r="M241" s="14"/>
      <c r="N241" s="30" t="str">
        <f ca="1" t="shared" si="96"/>
        <v>Erik Johanson 241</v>
      </c>
      <c r="O241" s="30" t="str">
        <f ca="1" t="shared" si="97"/>
        <v>Lars Johnson 241</v>
      </c>
      <c r="P241" s="30" t="str">
        <f ca="1" t="shared" si="98"/>
        <v>Sarah Anderson 241</v>
      </c>
      <c r="Q241" s="30" t="str">
        <f ca="1" t="shared" si="99"/>
        <v>4.Projekteringsavtal</v>
      </c>
      <c r="R241" s="45" t="str">
        <f ca="1" t="shared" si="100"/>
        <v>nej</v>
      </c>
      <c r="S241" s="45" t="str">
        <f ca="1" t="shared" si="101"/>
        <v/>
      </c>
      <c r="T241" s="45" t="str">
        <f ca="1" t="shared" si="102"/>
        <v/>
      </c>
      <c r="U241" s="16"/>
      <c r="V241" s="33"/>
      <c r="W241" s="49" t="str">
        <f ca="1" t="shared" si="103"/>
        <v/>
      </c>
      <c r="X241" s="50" t="str">
        <f ca="1" t="shared" si="104"/>
        <v>Ja</v>
      </c>
      <c r="Y241" s="63">
        <f ca="1" t="shared" si="105"/>
        <v>45163</v>
      </c>
      <c r="Z241" s="63">
        <f ca="1" t="shared" si="106"/>
        <v>45161</v>
      </c>
      <c r="AA241" s="67"/>
      <c r="AB241" s="64" t="str">
        <f ca="1" t="shared" si="108"/>
        <v/>
      </c>
      <c r="AC241" s="73">
        <f ca="1">INDEX(Anslutningspunkt!$A$2:$A$108,RANDBETWEEN(2,108),1)</f>
        <v>88</v>
      </c>
      <c r="AD241" s="30"/>
      <c r="AE241" s="30" t="str">
        <f ca="1" t="shared" si="107"/>
        <v>Stamnät Regionnät</v>
      </c>
      <c r="AF241" s="79"/>
      <c r="AG241" s="122"/>
      <c r="AH241" s="123"/>
      <c r="AI241" s="127"/>
      <c r="AM241" s="7">
        <f ca="1">VLOOKUP(AC241,Anslutningspunkt!A:B,2,0)+RANDBETWEEN(-10000,10000)</f>
        <v>6116763.672</v>
      </c>
      <c r="AN241" s="7">
        <f ca="1">VLOOKUP(AC241,Anslutningspunkt!A:C,3,0)+RANDBETWEEN(-10000,10000)</f>
        <v>357390.438</v>
      </c>
      <c r="AP241" s="7" t="str">
        <f ca="1" t="shared" si="109"/>
        <v>Flytt</v>
      </c>
      <c r="AQ241" s="7" t="str">
        <f ca="1" t="shared" si="110"/>
        <v>Konsumtion</v>
      </c>
      <c r="AX241" s="31">
        <f ca="1" t="shared" si="111"/>
        <v>45116.0502511305</v>
      </c>
      <c r="AZ241" s="31">
        <f ca="1">IF(SUM(IF({"4.Projekteringsavtal","5.Anslutningsavtal","6.Nätavtal"}=Q241,1,0))&gt;0,EDATE(AX241,RANDBETWEEN(0,6)),"")</f>
        <v>45208</v>
      </c>
      <c r="BB241" s="21" t="str">
        <f ca="1">IF(SUM(IF({"5.Anslutningsavtal","6.Nätavtal"}=Q241,1,0))&gt;0,EDATE(AZ241,RANDBETWEEN(0,3)),"")</f>
        <v/>
      </c>
      <c r="BD241" s="21" t="str">
        <f ca="1" t="shared" si="112"/>
        <v/>
      </c>
    </row>
    <row r="242" s="7" customFormat="1" spans="1:56">
      <c r="A242" s="33" t="s">
        <v>65</v>
      </c>
      <c r="B242" s="31">
        <f ca="1" t="shared" si="85"/>
        <v>43550</v>
      </c>
      <c r="C242" s="32">
        <f ca="1" t="shared" si="86"/>
        <v>44911</v>
      </c>
      <c r="D242" s="30" t="str">
        <f t="shared" si="87"/>
        <v>Project 4242</v>
      </c>
      <c r="E242" s="30" t="str">
        <f t="shared" si="88"/>
        <v>Company AB 5242</v>
      </c>
      <c r="F242" s="30" t="str">
        <f ca="1" t="shared" si="89"/>
        <v>Stockholm</v>
      </c>
      <c r="G242" s="37">
        <f ca="1" t="shared" si="90"/>
        <v>37</v>
      </c>
      <c r="H242" s="38" t="str">
        <f ca="1" t="shared" si="91"/>
        <v/>
      </c>
      <c r="I242" s="30" t="str">
        <f ca="1" t="shared" si="92"/>
        <v>Utökning</v>
      </c>
      <c r="J242" s="30" t="str">
        <f ca="1" t="shared" si="93"/>
        <v>Produktion</v>
      </c>
      <c r="K242" s="41">
        <f ca="1" t="shared" si="94"/>
        <v>180</v>
      </c>
      <c r="L242" s="41">
        <f ca="1" t="shared" si="95"/>
        <v>170</v>
      </c>
      <c r="M242" s="14"/>
      <c r="N242" s="30" t="str">
        <f ca="1" t="shared" si="96"/>
        <v>Lars Johnson 242</v>
      </c>
      <c r="O242" s="30" t="str">
        <f ca="1" t="shared" si="97"/>
        <v>Sarah Anderson 242</v>
      </c>
      <c r="P242" s="30" t="str">
        <f ca="1" t="shared" si="98"/>
        <v>Lars Johnson 242</v>
      </c>
      <c r="Q242" s="30" t="str">
        <f ca="1" t="shared" si="99"/>
        <v>5.Anslutningsavtal</v>
      </c>
      <c r="R242" s="45" t="str">
        <f ca="1" t="shared" si="100"/>
        <v>Ja</v>
      </c>
      <c r="S242" s="45" t="str">
        <f ca="1" t="shared" si="101"/>
        <v/>
      </c>
      <c r="T242" s="45" t="str">
        <f ca="1" t="shared" si="102"/>
        <v/>
      </c>
      <c r="U242" s="16"/>
      <c r="V242" s="33"/>
      <c r="W242" s="49" t="str">
        <f ca="1" t="shared" si="103"/>
        <v/>
      </c>
      <c r="X242" s="50" t="str">
        <f ca="1" t="shared" si="104"/>
        <v/>
      </c>
      <c r="Y242" s="63" t="str">
        <f ca="1" t="shared" si="105"/>
        <v/>
      </c>
      <c r="Z242" s="63" t="str">
        <f ca="1" t="shared" si="106"/>
        <v/>
      </c>
      <c r="AA242" s="67"/>
      <c r="AB242" s="64" t="str">
        <f ca="1" t="shared" si="108"/>
        <v/>
      </c>
      <c r="AC242" s="73">
        <f ca="1">INDEX(Anslutningspunkt!$A$2:$A$108,RANDBETWEEN(2,108),1)</f>
        <v>106</v>
      </c>
      <c r="AD242" s="30"/>
      <c r="AE242" s="30" t="str">
        <f ca="1" t="shared" si="107"/>
        <v>Stamnät Regionnät</v>
      </c>
      <c r="AF242" s="79"/>
      <c r="AG242" s="122"/>
      <c r="AH242" s="123"/>
      <c r="AI242" s="123"/>
      <c r="AM242" s="7">
        <f ca="1">VLOOKUP(AC242,Anslutningspunkt!A:B,2,0)+RANDBETWEEN(-10000,10000)</f>
        <v>6166775.672</v>
      </c>
      <c r="AN242" s="7">
        <f ca="1">VLOOKUP(AC242,Anslutningspunkt!A:C,3,0)+RANDBETWEEN(-10000,10000)</f>
        <v>449347.438</v>
      </c>
      <c r="AP242" s="7" t="str">
        <f ca="1" t="shared" si="109"/>
        <v>Utökning</v>
      </c>
      <c r="AQ242" s="7" t="str">
        <f ca="1" t="shared" si="110"/>
        <v>Produktion</v>
      </c>
      <c r="AX242" s="31">
        <f ca="1" t="shared" si="111"/>
        <v>43865.4961766835</v>
      </c>
      <c r="AZ242" s="31">
        <f ca="1">IF(SUM(IF({"4.Projekteringsavtal","5.Anslutningsavtal","6.Nätavtal"}=Q242,1,0))&gt;0,EDATE(AX242,RANDBETWEEN(0,6)),"")</f>
        <v>43955</v>
      </c>
      <c r="BB242" s="21">
        <f ca="1">IF(SUM(IF({"5.Anslutningsavtal","6.Nätavtal"}=Q242,1,0))&gt;0,EDATE(AZ242,RANDBETWEEN(0,3)),"")</f>
        <v>44016</v>
      </c>
      <c r="BD242" s="21" t="str">
        <f ca="1" t="shared" si="112"/>
        <v/>
      </c>
    </row>
    <row r="243" s="7" customFormat="1" spans="1:56">
      <c r="A243" s="33" t="s">
        <v>65</v>
      </c>
      <c r="B243" s="31">
        <f ca="1" t="shared" si="85"/>
        <v>44425</v>
      </c>
      <c r="C243" s="32">
        <f ca="1" t="shared" si="86"/>
        <v>44591</v>
      </c>
      <c r="D243" s="30" t="str">
        <f t="shared" si="87"/>
        <v>Project 4243</v>
      </c>
      <c r="E243" s="30" t="str">
        <f t="shared" si="88"/>
        <v>Company AB 5243</v>
      </c>
      <c r="F243" s="30" t="str">
        <f ca="1" t="shared" si="89"/>
        <v>Tierp</v>
      </c>
      <c r="G243" s="37">
        <f ca="1" t="shared" si="90"/>
        <v>34</v>
      </c>
      <c r="H243" s="38" t="str">
        <f ca="1" t="shared" si="91"/>
        <v>Nej</v>
      </c>
      <c r="I243" s="30" t="str">
        <f ca="1" t="shared" si="92"/>
        <v>Utökning</v>
      </c>
      <c r="J243" s="30" t="str">
        <f ca="1" t="shared" si="93"/>
        <v>Produktion</v>
      </c>
      <c r="K243" s="41">
        <f ca="1" t="shared" si="94"/>
        <v>570</v>
      </c>
      <c r="L243" s="41">
        <f ca="1" t="shared" si="95"/>
        <v>128</v>
      </c>
      <c r="M243" s="14"/>
      <c r="N243" s="30" t="str">
        <f ca="1" t="shared" si="96"/>
        <v>Lars Johnson 243</v>
      </c>
      <c r="O243" s="30" t="str">
        <f ca="1" t="shared" si="97"/>
        <v>Lars Johnson 243</v>
      </c>
      <c r="P243" s="30" t="str">
        <f ca="1" t="shared" si="98"/>
        <v>Anders Erikson 243</v>
      </c>
      <c r="Q243" s="30" t="str">
        <f ca="1" t="shared" si="99"/>
        <v>5.Anslutningsavtal</v>
      </c>
      <c r="R243" s="45" t="str">
        <f ca="1" t="shared" si="100"/>
        <v>n</v>
      </c>
      <c r="S243" s="45" t="str">
        <f ca="1" t="shared" si="101"/>
        <v/>
      </c>
      <c r="T243" s="45" t="str">
        <f ca="1" t="shared" si="102"/>
        <v/>
      </c>
      <c r="U243" s="16"/>
      <c r="V243" s="33"/>
      <c r="W243" s="49" t="str">
        <f ca="1" t="shared" si="103"/>
        <v>Länk</v>
      </c>
      <c r="X243" s="50" t="str">
        <f ca="1" t="shared" si="104"/>
        <v/>
      </c>
      <c r="Y243" s="63" t="str">
        <f ca="1" t="shared" si="105"/>
        <v/>
      </c>
      <c r="Z243" s="63" t="str">
        <f ca="1" t="shared" si="106"/>
        <v/>
      </c>
      <c r="AA243" s="67"/>
      <c r="AB243" s="64" t="str">
        <f ca="1" t="shared" si="108"/>
        <v/>
      </c>
      <c r="AC243" s="73">
        <f ca="1">INDEX(Anslutningspunkt!$A$2:$A$108,RANDBETWEEN(2,108),1)</f>
        <v>26</v>
      </c>
      <c r="AD243" s="30"/>
      <c r="AE243" s="30" t="str">
        <f ca="1" t="shared" si="107"/>
        <v/>
      </c>
      <c r="AF243" s="79"/>
      <c r="AG243" s="122"/>
      <c r="AH243" s="123"/>
      <c r="AI243" s="127"/>
      <c r="AM243" s="7">
        <f ca="1">VLOOKUP(AC243,Anslutningspunkt!A:B,2,0)+RANDBETWEEN(-10000,10000)</f>
        <v>6117313.672</v>
      </c>
      <c r="AN243" s="7">
        <f ca="1">VLOOKUP(AC243,Anslutningspunkt!A:C,3,0)+RANDBETWEEN(-10000,10000)</f>
        <v>391707.438</v>
      </c>
      <c r="AP243" s="7" t="str">
        <f ca="1" t="shared" si="109"/>
        <v>Utökning</v>
      </c>
      <c r="AQ243" s="7" t="str">
        <f ca="1" t="shared" si="110"/>
        <v>Produktion</v>
      </c>
      <c r="AX243" s="31">
        <f ca="1" t="shared" si="111"/>
        <v>44572.8148459212</v>
      </c>
      <c r="AZ243" s="31">
        <f ca="1">IF(SUM(IF({"4.Projekteringsavtal","5.Anslutningsavtal","6.Nätavtal"}=Q243,1,0))&gt;0,EDATE(AX243,RANDBETWEEN(0,6)),"")</f>
        <v>44692</v>
      </c>
      <c r="BB243" s="21">
        <f ca="1">IF(SUM(IF({"5.Anslutningsavtal","6.Nätavtal"}=Q243,1,0))&gt;0,EDATE(AZ243,RANDBETWEEN(0,3)),"")</f>
        <v>44723</v>
      </c>
      <c r="BD243" s="21" t="str">
        <f ca="1" t="shared" si="112"/>
        <v/>
      </c>
    </row>
    <row r="244" s="7" customFormat="1" spans="1:56">
      <c r="A244" s="33" t="s">
        <v>65</v>
      </c>
      <c r="B244" s="31">
        <f ca="1" t="shared" si="85"/>
        <v>44727</v>
      </c>
      <c r="C244" s="32">
        <f ca="1" t="shared" si="86"/>
        <v>45038</v>
      </c>
      <c r="D244" s="30" t="str">
        <f t="shared" si="87"/>
        <v>Project 4244</v>
      </c>
      <c r="E244" s="30" t="str">
        <f t="shared" si="88"/>
        <v>Company AB 5244</v>
      </c>
      <c r="F244" s="30" t="str">
        <f ca="1" t="shared" si="89"/>
        <v>Botkyrka</v>
      </c>
      <c r="G244" s="37">
        <f ca="1" t="shared" si="90"/>
        <v>37</v>
      </c>
      <c r="H244" s="38" t="str">
        <f ca="1" t="shared" si="91"/>
        <v/>
      </c>
      <c r="I244" s="30" t="str">
        <f ca="1" t="shared" si="92"/>
        <v>Flytt</v>
      </c>
      <c r="J244" s="30" t="str">
        <f ca="1" t="shared" si="93"/>
        <v>Konsumtion</v>
      </c>
      <c r="K244" s="41">
        <f ca="1" t="shared" si="94"/>
        <v>160</v>
      </c>
      <c r="L244" s="41">
        <f ca="1" t="shared" si="95"/>
        <v>138</v>
      </c>
      <c r="M244" s="34"/>
      <c r="N244" s="30" t="str">
        <f ca="1" t="shared" si="96"/>
        <v>Anders Erikson 244</v>
      </c>
      <c r="O244" s="30" t="str">
        <f ca="1" t="shared" si="97"/>
        <v>Sarah Anderson 244</v>
      </c>
      <c r="P244" s="30" t="str">
        <f ca="1" t="shared" si="98"/>
        <v>Anders Erikson 244</v>
      </c>
      <c r="Q244" s="30" t="str">
        <f ca="1" t="shared" si="99"/>
        <v>5.Anslutningsavtal</v>
      </c>
      <c r="R244" s="45" t="str">
        <f ca="1" t="shared" si="100"/>
        <v>nej</v>
      </c>
      <c r="S244" s="45" t="str">
        <f ca="1" t="shared" si="101"/>
        <v/>
      </c>
      <c r="T244" s="45" t="str">
        <f ca="1" t="shared" si="102"/>
        <v/>
      </c>
      <c r="U244" s="33"/>
      <c r="V244" s="33"/>
      <c r="W244" s="49" t="str">
        <f ca="1" t="shared" si="103"/>
        <v>Reservationsavtal ska tecknas</v>
      </c>
      <c r="X244" s="50" t="str">
        <f ca="1" t="shared" si="104"/>
        <v>Nej</v>
      </c>
      <c r="Y244" s="63" t="str">
        <f ca="1" t="shared" si="105"/>
        <v/>
      </c>
      <c r="Z244" s="63" t="str">
        <f ca="1" t="shared" si="106"/>
        <v/>
      </c>
      <c r="AA244" s="67"/>
      <c r="AB244" s="64" t="str">
        <f ca="1" t="shared" si="108"/>
        <v/>
      </c>
      <c r="AC244" s="73">
        <f ca="1">INDEX(Anslutningspunkt!$A$2:$A$108,RANDBETWEEN(2,108),1)</f>
        <v>15</v>
      </c>
      <c r="AD244" s="30"/>
      <c r="AE244" s="30" t="str">
        <f ca="1" t="shared" si="107"/>
        <v/>
      </c>
      <c r="AF244" s="79"/>
      <c r="AG244" s="128"/>
      <c r="AH244" s="123"/>
      <c r="AI244" s="127"/>
      <c r="AM244" s="7">
        <f ca="1">VLOOKUP(AC244,Anslutningspunkt!A:B,2,0)+RANDBETWEEN(-10000,10000)</f>
        <v>6099708.672</v>
      </c>
      <c r="AN244" s="7">
        <f ca="1">VLOOKUP(AC244,Anslutningspunkt!A:C,3,0)+RANDBETWEEN(-10000,10000)</f>
        <v>286891.438</v>
      </c>
      <c r="AP244" s="7" t="str">
        <f ca="1" t="shared" si="109"/>
        <v>Flytt</v>
      </c>
      <c r="AQ244" s="7" t="str">
        <f ca="1" t="shared" si="110"/>
        <v>Konsumtion</v>
      </c>
      <c r="AX244" s="31">
        <f ca="1" t="shared" si="111"/>
        <v>44738.4584316746</v>
      </c>
      <c r="AZ244" s="31">
        <f ca="1">IF(SUM(IF({"4.Projekteringsavtal","5.Anslutningsavtal","6.Nätavtal"}=Q244,1,0))&gt;0,EDATE(AX244,RANDBETWEEN(0,6)),"")</f>
        <v>44921</v>
      </c>
      <c r="BB244" s="21">
        <f ca="1">IF(SUM(IF({"5.Anslutningsavtal","6.Nätavtal"}=Q244,1,0))&gt;0,EDATE(AZ244,RANDBETWEEN(0,3)),"")</f>
        <v>44983</v>
      </c>
      <c r="BD244" s="21" t="str">
        <f ca="1" t="shared" si="112"/>
        <v/>
      </c>
    </row>
    <row r="245" s="7" customFormat="1" spans="1:56">
      <c r="A245" s="33" t="s">
        <v>65</v>
      </c>
      <c r="B245" s="31">
        <f ca="1" t="shared" si="85"/>
        <v>44178</v>
      </c>
      <c r="C245" s="32">
        <f ca="1" t="shared" si="86"/>
        <v>44737</v>
      </c>
      <c r="D245" s="30" t="str">
        <f t="shared" si="87"/>
        <v>Project 4245</v>
      </c>
      <c r="E245" s="30" t="str">
        <f t="shared" si="88"/>
        <v>Company AB 5245</v>
      </c>
      <c r="F245" s="30" t="str">
        <f ca="1" t="shared" si="89"/>
        <v>Upplands Vsäby</v>
      </c>
      <c r="G245" s="37">
        <f ca="1" t="shared" si="90"/>
        <v>31</v>
      </c>
      <c r="H245" s="38" t="str">
        <f ca="1" t="shared" si="91"/>
        <v>Ja</v>
      </c>
      <c r="I245" s="30" t="str">
        <f ca="1" t="shared" si="92"/>
        <v>Nyanslutning</v>
      </c>
      <c r="J245" s="30" t="str">
        <f ca="1" t="shared" si="93"/>
        <v>Konsumtion</v>
      </c>
      <c r="K245" s="41">
        <f ca="1" t="shared" si="94"/>
        <v>580</v>
      </c>
      <c r="L245" s="41">
        <f ca="1" t="shared" si="95"/>
        <v>96</v>
      </c>
      <c r="M245" s="14"/>
      <c r="N245" s="30" t="str">
        <f ca="1" t="shared" si="96"/>
        <v>Anders Erikson 245</v>
      </c>
      <c r="O245" s="30" t="str">
        <f ca="1" t="shared" si="97"/>
        <v>Sarah Anderson 245</v>
      </c>
      <c r="P245" s="30" t="str">
        <f ca="1" t="shared" si="98"/>
        <v>Lars Johnson 245</v>
      </c>
      <c r="Q245" s="30" t="str">
        <f ca="1" t="shared" si="99"/>
        <v>4.Projekteringsavtal</v>
      </c>
      <c r="R245" s="45" t="str">
        <f ca="1" t="shared" si="100"/>
        <v/>
      </c>
      <c r="S245" s="45" t="str">
        <f ca="1" t="shared" si="101"/>
        <v>x</v>
      </c>
      <c r="T245" s="45" t="str">
        <f ca="1" t="shared" si="102"/>
        <v/>
      </c>
      <c r="U245" s="16"/>
      <c r="V245" s="33"/>
      <c r="W245" s="49" t="str">
        <f ca="1" t="shared" si="103"/>
        <v/>
      </c>
      <c r="X245" s="50" t="str">
        <f ca="1" t="shared" si="104"/>
        <v/>
      </c>
      <c r="Y245" s="63" t="str">
        <f ca="1" t="shared" si="105"/>
        <v/>
      </c>
      <c r="Z245" s="63" t="str">
        <f ca="1" t="shared" si="106"/>
        <v/>
      </c>
      <c r="AA245" s="67"/>
      <c r="AB245" s="64" t="str">
        <f ca="1" t="shared" si="108"/>
        <v/>
      </c>
      <c r="AC245" s="73">
        <f ca="1">INDEX(Anslutningspunkt!$A$2:$A$108,RANDBETWEEN(2,108),1)</f>
        <v>99</v>
      </c>
      <c r="AD245" s="30"/>
      <c r="AE245" s="30" t="str">
        <f ca="1" t="shared" si="107"/>
        <v>Stamnät</v>
      </c>
      <c r="AF245" s="79"/>
      <c r="AG245" s="122"/>
      <c r="AH245" s="123"/>
      <c r="AI245" s="127"/>
      <c r="AM245" s="7">
        <f ca="1">VLOOKUP(AC245,Anslutningspunkt!A:B,2,0)+RANDBETWEEN(-10000,10000)</f>
        <v>6116231.672</v>
      </c>
      <c r="AN245" s="7">
        <f ca="1">VLOOKUP(AC245,Anslutningspunkt!A:C,3,0)+RANDBETWEEN(-10000,10000)</f>
        <v>400123.438</v>
      </c>
      <c r="AP245" s="7" t="str">
        <f ca="1" t="shared" si="109"/>
        <v>Nyanslutning</v>
      </c>
      <c r="AQ245" s="7" t="str">
        <f ca="1" t="shared" si="110"/>
        <v>Konsumtion</v>
      </c>
      <c r="AX245" s="31">
        <f ca="1" t="shared" si="111"/>
        <v>44504.6133135318</v>
      </c>
      <c r="AZ245" s="31">
        <f ca="1">IF(SUM(IF({"4.Projekteringsavtal","5.Anslutningsavtal","6.Nätavtal"}=Q245,1,0))&gt;0,EDATE(AX245,RANDBETWEEN(0,6)),"")</f>
        <v>44596</v>
      </c>
      <c r="BB245" s="21" t="str">
        <f ca="1">IF(SUM(IF({"5.Anslutningsavtal","6.Nätavtal"}=Q245,1,0))&gt;0,EDATE(AZ245,RANDBETWEEN(0,3)),"")</f>
        <v/>
      </c>
      <c r="BD245" s="21" t="str">
        <f ca="1" t="shared" si="112"/>
        <v/>
      </c>
    </row>
    <row r="246" s="7" customFormat="1" spans="1:56">
      <c r="A246" s="33" t="s">
        <v>65</v>
      </c>
      <c r="B246" s="31">
        <f ca="1" t="shared" si="85"/>
        <v>43264</v>
      </c>
      <c r="C246" s="32">
        <f ca="1" t="shared" si="86"/>
        <v>43753</v>
      </c>
      <c r="D246" s="30" t="str">
        <f t="shared" si="87"/>
        <v>Project 4246</v>
      </c>
      <c r="E246" s="30" t="str">
        <f t="shared" si="88"/>
        <v>Company AB 5246</v>
      </c>
      <c r="F246" s="30" t="str">
        <f ca="1" t="shared" si="89"/>
        <v>Norrtälje</v>
      </c>
      <c r="G246" s="37">
        <f ca="1" t="shared" si="90"/>
        <v>32</v>
      </c>
      <c r="H246" s="38" t="str">
        <f ca="1" t="shared" si="91"/>
        <v/>
      </c>
      <c r="I246" s="30" t="str">
        <f ca="1" t="shared" si="92"/>
        <v>Flytt</v>
      </c>
      <c r="J246" s="30" t="str">
        <f ca="1" t="shared" si="93"/>
        <v>Produktion</v>
      </c>
      <c r="K246" s="41">
        <f ca="1" t="shared" si="94"/>
        <v>330</v>
      </c>
      <c r="L246" s="41">
        <f ca="1" t="shared" si="95"/>
        <v>236</v>
      </c>
      <c r="M246" s="14"/>
      <c r="N246" s="30" t="str">
        <f ca="1" t="shared" si="96"/>
        <v>Anders Erikson 246</v>
      </c>
      <c r="O246" s="30" t="str">
        <f ca="1" t="shared" si="97"/>
        <v>Erik Johanson 246</v>
      </c>
      <c r="P246" s="30" t="str">
        <f ca="1" t="shared" si="98"/>
        <v>Lars Johnson 246</v>
      </c>
      <c r="Q246" s="30" t="str">
        <f ca="1" t="shared" si="99"/>
        <v>5.Anslutningsavtal</v>
      </c>
      <c r="R246" s="45" t="str">
        <f ca="1" t="shared" si="100"/>
        <v/>
      </c>
      <c r="S246" s="45" t="str">
        <f ca="1" t="shared" si="101"/>
        <v/>
      </c>
      <c r="T246" s="45" t="str">
        <f ca="1" t="shared" si="102"/>
        <v>x</v>
      </c>
      <c r="U246" s="16"/>
      <c r="V246" s="33"/>
      <c r="W246" s="49" t="str">
        <f ca="1" t="shared" si="103"/>
        <v>Länk</v>
      </c>
      <c r="X246" s="50" t="str">
        <f ca="1" t="shared" si="104"/>
        <v>Ja</v>
      </c>
      <c r="Y246" s="63">
        <f ca="1" t="shared" si="105"/>
        <v>45474</v>
      </c>
      <c r="Z246" s="63">
        <f ca="1" t="shared" si="106"/>
        <v>45431</v>
      </c>
      <c r="AA246" s="67"/>
      <c r="AB246" s="64" t="str">
        <f ca="1" t="shared" si="108"/>
        <v/>
      </c>
      <c r="AC246" s="73">
        <f ca="1">INDEX(Anslutningspunkt!$A$2:$A$108,RANDBETWEEN(2,108),1)</f>
        <v>34</v>
      </c>
      <c r="AD246" s="30"/>
      <c r="AE246" s="30" t="str">
        <f ca="1" t="shared" si="107"/>
        <v>Regionnät</v>
      </c>
      <c r="AF246" s="79"/>
      <c r="AG246" s="122"/>
      <c r="AH246" s="123"/>
      <c r="AI246" s="123"/>
      <c r="AM246" s="7">
        <f ca="1">VLOOKUP(AC246,Anslutningspunkt!A:B,2,0)+RANDBETWEEN(-10000,10000)</f>
        <v>6090969.672</v>
      </c>
      <c r="AN246" s="7">
        <f ca="1">VLOOKUP(AC246,Anslutningspunkt!A:C,3,0)+RANDBETWEEN(-10000,10000)</f>
        <v>336677.438</v>
      </c>
      <c r="AP246" s="7" t="str">
        <f ca="1" t="shared" si="109"/>
        <v>Flytt</v>
      </c>
      <c r="AQ246" s="7" t="str">
        <f ca="1" t="shared" si="110"/>
        <v>Produktion</v>
      </c>
      <c r="AX246" s="31">
        <f ca="1" t="shared" si="111"/>
        <v>43607.3618594555</v>
      </c>
      <c r="AZ246" s="31">
        <f ca="1">IF(SUM(IF({"4.Projekteringsavtal","5.Anslutningsavtal","6.Nätavtal"}=Q246,1,0))&gt;0,EDATE(AX246,RANDBETWEEN(0,6)),"")</f>
        <v>43791</v>
      </c>
      <c r="BB246" s="21">
        <f ca="1">IF(SUM(IF({"5.Anslutningsavtal","6.Nätavtal"}=Q246,1,0))&gt;0,EDATE(AZ246,RANDBETWEEN(0,3)),"")</f>
        <v>43883</v>
      </c>
      <c r="BD246" s="21" t="str">
        <f ca="1" t="shared" si="112"/>
        <v/>
      </c>
    </row>
    <row r="247" s="7" customFormat="1" spans="1:56">
      <c r="A247" s="33" t="s">
        <v>65</v>
      </c>
      <c r="B247" s="31">
        <f ca="1" t="shared" si="85"/>
        <v>44073</v>
      </c>
      <c r="C247" s="32">
        <f ca="1" t="shared" si="86"/>
        <v>44672</v>
      </c>
      <c r="D247" s="30" t="str">
        <f t="shared" si="87"/>
        <v>Project 4247</v>
      </c>
      <c r="E247" s="30" t="str">
        <f t="shared" si="88"/>
        <v>Company AB 5247</v>
      </c>
      <c r="F247" s="30" t="str">
        <f ca="1" t="shared" si="89"/>
        <v>Nykvarn</v>
      </c>
      <c r="G247" s="37">
        <f ca="1" t="shared" si="90"/>
        <v>33</v>
      </c>
      <c r="H247" s="38" t="str">
        <f ca="1" t="shared" si="91"/>
        <v>Ja</v>
      </c>
      <c r="I247" s="30" t="str">
        <f ca="1" t="shared" si="92"/>
        <v>Utökning</v>
      </c>
      <c r="J247" s="30" t="str">
        <f ca="1" t="shared" si="93"/>
        <v>Konsumtion</v>
      </c>
      <c r="K247" s="41">
        <f ca="1" t="shared" si="94"/>
        <v>90</v>
      </c>
      <c r="L247" s="41">
        <f ca="1" t="shared" si="95"/>
        <v>46</v>
      </c>
      <c r="M247" s="14"/>
      <c r="N247" s="30" t="str">
        <f ca="1" t="shared" si="96"/>
        <v>Lars Johnson 247</v>
      </c>
      <c r="O247" s="30" t="str">
        <f ca="1" t="shared" si="97"/>
        <v>Anders Erikson 247</v>
      </c>
      <c r="P247" s="30" t="str">
        <f ca="1" t="shared" si="98"/>
        <v>Lars Johnson 247</v>
      </c>
      <c r="Q247" s="30" t="str">
        <f ca="1" t="shared" si="99"/>
        <v>5.Anslutningsavtal</v>
      </c>
      <c r="R247" s="45" t="str">
        <f ca="1" t="shared" si="100"/>
        <v/>
      </c>
      <c r="S247" s="45" t="str">
        <f ca="1" t="shared" si="101"/>
        <v>x</v>
      </c>
      <c r="T247" s="45" t="str">
        <f ca="1" t="shared" si="102"/>
        <v/>
      </c>
      <c r="U247" s="16"/>
      <c r="V247" s="33"/>
      <c r="W247" s="49" t="str">
        <f ca="1" t="shared" si="103"/>
        <v/>
      </c>
      <c r="X247" s="50" t="str">
        <f ca="1" t="shared" si="104"/>
        <v>Ja</v>
      </c>
      <c r="Y247" s="63">
        <f ca="1" t="shared" si="105"/>
        <v>45330</v>
      </c>
      <c r="Z247" s="63">
        <f ca="1" t="shared" si="106"/>
        <v>45225</v>
      </c>
      <c r="AA247" s="67"/>
      <c r="AB247" s="64" t="str">
        <f ca="1" t="shared" si="108"/>
        <v/>
      </c>
      <c r="AC247" s="73">
        <f ca="1">INDEX(Anslutningspunkt!$A$2:$A$108,RANDBETWEEN(2,108),1)</f>
        <v>3</v>
      </c>
      <c r="AD247" s="30"/>
      <c r="AE247" s="30" t="str">
        <f ca="1" t="shared" si="107"/>
        <v>Stamnät</v>
      </c>
      <c r="AF247" s="79"/>
      <c r="AG247" s="122"/>
      <c r="AH247" s="123"/>
      <c r="AI247" s="127"/>
      <c r="AM247" s="7">
        <f ca="1">VLOOKUP(AC247,Anslutningspunkt!A:B,2,0)+RANDBETWEEN(-10000,10000)</f>
        <v>6187475.672</v>
      </c>
      <c r="AN247" s="7">
        <f ca="1">VLOOKUP(AC247,Anslutningspunkt!A:C,3,0)+RANDBETWEEN(-10000,10000)</f>
        <v>386955.438</v>
      </c>
      <c r="AP247" s="7" t="str">
        <f ca="1" t="shared" si="109"/>
        <v>Utökning</v>
      </c>
      <c r="AQ247" s="7" t="str">
        <f ca="1" t="shared" si="110"/>
        <v>Konsumtion</v>
      </c>
      <c r="AX247" s="31">
        <f ca="1" t="shared" si="111"/>
        <v>44581.3466795515</v>
      </c>
      <c r="AZ247" s="31">
        <f ca="1">IF(SUM(IF({"4.Projekteringsavtal","5.Anslutningsavtal","6.Nätavtal"}=Q247,1,0))&gt;0,EDATE(AX247,RANDBETWEEN(0,6)),"")</f>
        <v>44701</v>
      </c>
      <c r="BB247" s="21">
        <f ca="1">IF(SUM(IF({"5.Anslutningsavtal","6.Nätavtal"}=Q247,1,0))&gt;0,EDATE(AZ247,RANDBETWEEN(0,3)),"")</f>
        <v>44701</v>
      </c>
      <c r="BD247" s="21" t="str">
        <f ca="1" t="shared" si="112"/>
        <v/>
      </c>
    </row>
    <row r="248" s="7" customFormat="1" spans="1:56">
      <c r="A248" s="33" t="s">
        <v>65</v>
      </c>
      <c r="B248" s="31">
        <f ca="1" t="shared" si="85"/>
        <v>43560</v>
      </c>
      <c r="C248" s="32">
        <f ca="1" t="shared" si="86"/>
        <v>43902</v>
      </c>
      <c r="D248" s="30" t="str">
        <f t="shared" si="87"/>
        <v>Project 4248</v>
      </c>
      <c r="E248" s="30" t="str">
        <f t="shared" si="88"/>
        <v>Company AB 5248</v>
      </c>
      <c r="F248" s="30" t="str">
        <f ca="1" t="shared" si="89"/>
        <v>Västerås</v>
      </c>
      <c r="G248" s="37">
        <f ca="1" t="shared" si="90"/>
        <v>34</v>
      </c>
      <c r="H248" s="38" t="str">
        <f ca="1" t="shared" si="91"/>
        <v>Nej</v>
      </c>
      <c r="I248" s="30" t="str">
        <f ca="1" t="shared" si="92"/>
        <v>Utökning</v>
      </c>
      <c r="J248" s="30" t="str">
        <f ca="1" t="shared" si="93"/>
        <v>Produktion</v>
      </c>
      <c r="K248" s="41">
        <f ca="1" t="shared" si="94"/>
        <v>590</v>
      </c>
      <c r="L248" s="41">
        <f ca="1" t="shared" si="95"/>
        <v>165</v>
      </c>
      <c r="M248" s="14"/>
      <c r="N248" s="30" t="str">
        <f ca="1" t="shared" si="96"/>
        <v>Sarah Anderson 248</v>
      </c>
      <c r="O248" s="30" t="str">
        <f ca="1" t="shared" si="97"/>
        <v>Lars Johnson 248</v>
      </c>
      <c r="P248" s="30" t="str">
        <f ca="1" t="shared" si="98"/>
        <v>Anders Erikson 248</v>
      </c>
      <c r="Q248" s="30" t="str">
        <f ca="1" t="shared" si="99"/>
        <v>2.Reservationsavtal</v>
      </c>
      <c r="R248" s="45" t="str">
        <f ca="1" t="shared" si="100"/>
        <v>N/A</v>
      </c>
      <c r="S248" s="45" t="str">
        <f ca="1" t="shared" si="101"/>
        <v/>
      </c>
      <c r="T248" s="45" t="str">
        <f ca="1" t="shared" si="102"/>
        <v/>
      </c>
      <c r="U248" s="16"/>
      <c r="V248" s="33"/>
      <c r="W248" s="49" t="str">
        <f ca="1" t="shared" si="103"/>
        <v>Reservationsavtal ska tecknas</v>
      </c>
      <c r="X248" s="50" t="str">
        <f ca="1" t="shared" si="104"/>
        <v>Ja</v>
      </c>
      <c r="Y248" s="63">
        <f ca="1" t="shared" si="105"/>
        <v>44086</v>
      </c>
      <c r="Z248" s="63">
        <f ca="1" t="shared" si="106"/>
        <v>44079</v>
      </c>
      <c r="AA248" s="67"/>
      <c r="AB248" s="64" t="str">
        <f ca="1" t="shared" si="108"/>
        <v/>
      </c>
      <c r="AC248" s="73">
        <f ca="1">INDEX(Anslutningspunkt!$A$2:$A$108,RANDBETWEEN(2,108),1)</f>
        <v>13</v>
      </c>
      <c r="AD248" s="30"/>
      <c r="AE248" s="30" t="str">
        <f ca="1" t="shared" si="107"/>
        <v/>
      </c>
      <c r="AF248" s="79"/>
      <c r="AG248" s="122"/>
      <c r="AH248" s="123"/>
      <c r="AI248" s="123"/>
      <c r="AM248" s="7">
        <f ca="1">VLOOKUP(AC248,Anslutningspunkt!A:B,2,0)+RANDBETWEEN(-10000,10000)</f>
        <v>6170077.672</v>
      </c>
      <c r="AN248" s="7">
        <f ca="1">VLOOKUP(AC248,Anslutningspunkt!A:C,3,0)+RANDBETWEEN(-10000,10000)</f>
        <v>382913.438</v>
      </c>
      <c r="AP248" s="7" t="str">
        <f ca="1" t="shared" si="109"/>
        <v>Utökning</v>
      </c>
      <c r="AQ248" s="7" t="str">
        <f ca="1" t="shared" si="110"/>
        <v>Produktion</v>
      </c>
      <c r="AX248" s="31">
        <f ca="1" t="shared" si="111"/>
        <v>43880.9727608736</v>
      </c>
      <c r="AZ248" s="31" t="str">
        <f ca="1">IF(SUM(IF({"4.Projekteringsavtal","5.Anslutningsavtal","6.Nätavtal"}=Q248,1,0))&gt;0,EDATE(AX248,RANDBETWEEN(0,6)),"")</f>
        <v/>
      </c>
      <c r="BB248" s="21" t="str">
        <f ca="1">IF(SUM(IF({"5.Anslutningsavtal","6.Nätavtal"}=Q248,1,0))&gt;0,EDATE(AZ248,RANDBETWEEN(0,3)),"")</f>
        <v/>
      </c>
      <c r="BD248" s="21" t="str">
        <f ca="1" t="shared" si="112"/>
        <v/>
      </c>
    </row>
    <row r="249" s="7" customFormat="1" spans="1:56">
      <c r="A249" s="33" t="s">
        <v>65</v>
      </c>
      <c r="B249" s="31">
        <f ca="1" t="shared" si="85"/>
        <v>44820</v>
      </c>
      <c r="C249" s="32">
        <f ca="1" t="shared" si="86"/>
        <v>45582</v>
      </c>
      <c r="D249" s="30" t="str">
        <f t="shared" si="87"/>
        <v>Project 4249</v>
      </c>
      <c r="E249" s="30" t="str">
        <f t="shared" si="88"/>
        <v>Company AB 5249</v>
      </c>
      <c r="F249" s="30" t="str">
        <f ca="1" t="shared" si="89"/>
        <v>Tierp</v>
      </c>
      <c r="G249" s="37">
        <f ca="1" t="shared" si="90"/>
        <v>30</v>
      </c>
      <c r="H249" s="38" t="str">
        <f ca="1" t="shared" si="91"/>
        <v/>
      </c>
      <c r="I249" s="30" t="str">
        <f ca="1" t="shared" si="92"/>
        <v>Nyanslutning</v>
      </c>
      <c r="J249" s="30" t="str">
        <f ca="1" t="shared" si="93"/>
        <v>Konsumtion</v>
      </c>
      <c r="K249" s="41">
        <f ca="1" t="shared" si="94"/>
        <v>510</v>
      </c>
      <c r="L249" s="41">
        <f ca="1" t="shared" si="95"/>
        <v>391</v>
      </c>
      <c r="M249" s="14"/>
      <c r="N249" s="30" t="str">
        <f ca="1" t="shared" si="96"/>
        <v>Lars Johnson 249</v>
      </c>
      <c r="O249" s="30" t="str">
        <f ca="1" t="shared" si="97"/>
        <v>Lars Johnson 249</v>
      </c>
      <c r="P249" s="30" t="str">
        <f ca="1" t="shared" si="98"/>
        <v>Anders Erikson 249</v>
      </c>
      <c r="Q249" s="30" t="str">
        <f ca="1" t="shared" si="99"/>
        <v>5.Anslutningsavtal</v>
      </c>
      <c r="R249" s="45" t="str">
        <f ca="1" t="shared" si="100"/>
        <v>nej</v>
      </c>
      <c r="S249" s="45" t="str">
        <f ca="1" t="shared" si="101"/>
        <v>x</v>
      </c>
      <c r="T249" s="45" t="str">
        <f ca="1" t="shared" si="102"/>
        <v/>
      </c>
      <c r="U249" s="16"/>
      <c r="V249" s="33"/>
      <c r="W249" s="49" t="str">
        <f ca="1" t="shared" si="103"/>
        <v/>
      </c>
      <c r="X249" s="50" t="str">
        <f ca="1" t="shared" si="104"/>
        <v/>
      </c>
      <c r="Y249" s="63" t="str">
        <f ca="1" t="shared" si="105"/>
        <v/>
      </c>
      <c r="Z249" s="63" t="str">
        <f ca="1" t="shared" si="106"/>
        <v/>
      </c>
      <c r="AA249" s="67"/>
      <c r="AB249" s="64" t="str">
        <f ca="1" t="shared" si="108"/>
        <v/>
      </c>
      <c r="AC249" s="73">
        <f ca="1">INDEX(Anslutningspunkt!$A$2:$A$108,RANDBETWEEN(2,108),1)</f>
        <v>47</v>
      </c>
      <c r="AD249" s="30"/>
      <c r="AE249" s="30" t="str">
        <f ca="1" t="shared" si="107"/>
        <v>Stamnät</v>
      </c>
      <c r="AF249" s="79"/>
      <c r="AG249" s="122"/>
      <c r="AH249" s="123"/>
      <c r="AI249" s="127"/>
      <c r="AM249" s="7">
        <f ca="1">VLOOKUP(AC249,Anslutningspunkt!A:B,2,0)+RANDBETWEEN(-10000,10000)</f>
        <v>6026422.672</v>
      </c>
      <c r="AN249" s="7">
        <f ca="1">VLOOKUP(AC249,Anslutningspunkt!A:C,3,0)+RANDBETWEEN(-10000,10000)</f>
        <v>437046.438</v>
      </c>
      <c r="AP249" s="7" t="str">
        <f ca="1" t="shared" si="109"/>
        <v>Nyanslutning</v>
      </c>
      <c r="AQ249" s="7" t="str">
        <f ca="1" t="shared" si="110"/>
        <v>Konsumtion</v>
      </c>
      <c r="AX249" s="31">
        <f ca="1" t="shared" si="111"/>
        <v>44918.1860067144</v>
      </c>
      <c r="AZ249" s="31">
        <f ca="1">IF(SUM(IF({"4.Projekteringsavtal","5.Anslutningsavtal","6.Nätavtal"}=Q249,1,0))&gt;0,EDATE(AX249,RANDBETWEEN(0,6)),"")</f>
        <v>44949</v>
      </c>
      <c r="BB249" s="21">
        <f ca="1">IF(SUM(IF({"5.Anslutningsavtal","6.Nätavtal"}=Q249,1,0))&gt;0,EDATE(AZ249,RANDBETWEEN(0,3)),"")</f>
        <v>44980</v>
      </c>
      <c r="BD249" s="21" t="str">
        <f ca="1" t="shared" si="112"/>
        <v/>
      </c>
    </row>
    <row r="250" s="7" customFormat="1" spans="1:56">
      <c r="A250" s="33" t="s">
        <v>65</v>
      </c>
      <c r="B250" s="31">
        <f ca="1" t="shared" si="85"/>
        <v>44605</v>
      </c>
      <c r="C250" s="32">
        <f ca="1" t="shared" si="86"/>
        <v>45455</v>
      </c>
      <c r="D250" s="30" t="str">
        <f t="shared" si="87"/>
        <v>Project 4250</v>
      </c>
      <c r="E250" s="30" t="str">
        <f t="shared" si="88"/>
        <v>Company AB 5250</v>
      </c>
      <c r="F250" s="30" t="str">
        <f ca="1" t="shared" si="89"/>
        <v>Gnesta</v>
      </c>
      <c r="G250" s="37">
        <f ca="1" t="shared" si="90"/>
        <v>31</v>
      </c>
      <c r="H250" s="38" t="str">
        <f ca="1" t="shared" si="91"/>
        <v>Nej</v>
      </c>
      <c r="I250" s="30" t="str">
        <f ca="1" t="shared" si="92"/>
        <v>Nyanslutning</v>
      </c>
      <c r="J250" s="30" t="str">
        <f ca="1" t="shared" si="93"/>
        <v>Konsumtion</v>
      </c>
      <c r="K250" s="41">
        <f ca="1" t="shared" si="94"/>
        <v>410</v>
      </c>
      <c r="L250" s="41">
        <f ca="1" t="shared" si="95"/>
        <v>117</v>
      </c>
      <c r="M250" s="14"/>
      <c r="N250" s="30" t="str">
        <f ca="1" t="shared" si="96"/>
        <v>Anders Erikson 250</v>
      </c>
      <c r="O250" s="30" t="str">
        <f ca="1" t="shared" si="97"/>
        <v>Erik Johanson 250</v>
      </c>
      <c r="P250" s="30" t="str">
        <f ca="1" t="shared" si="98"/>
        <v>Sarah Anderson 250</v>
      </c>
      <c r="Q250" s="30" t="str">
        <f ca="1" t="shared" si="99"/>
        <v>2.Reservationsavtal</v>
      </c>
      <c r="R250" s="45" t="str">
        <f ca="1" t="shared" si="100"/>
        <v/>
      </c>
      <c r="S250" s="45" t="str">
        <f ca="1" t="shared" si="101"/>
        <v>x</v>
      </c>
      <c r="T250" s="45" t="str">
        <f ca="1" t="shared" si="102"/>
        <v>x</v>
      </c>
      <c r="U250" s="16"/>
      <c r="V250" s="33"/>
      <c r="W250" s="49" t="str">
        <f ca="1" t="shared" si="103"/>
        <v>Länk</v>
      </c>
      <c r="X250" s="50" t="str">
        <f ca="1" t="shared" si="104"/>
        <v>Ja</v>
      </c>
      <c r="Y250" s="63">
        <f ca="1" t="shared" si="105"/>
        <v>45539</v>
      </c>
      <c r="Z250" s="63">
        <f ca="1" t="shared" si="106"/>
        <v>45484</v>
      </c>
      <c r="AA250" s="67"/>
      <c r="AB250" s="64" t="str">
        <f ca="1" t="shared" si="108"/>
        <v/>
      </c>
      <c r="AC250" s="73">
        <f ca="1">INDEX(Anslutningspunkt!$A$2:$A$108,RANDBETWEEN(2,108),1)</f>
        <v>21</v>
      </c>
      <c r="AD250" s="30"/>
      <c r="AE250" s="30" t="str">
        <f ca="1" t="shared" si="107"/>
        <v/>
      </c>
      <c r="AF250" s="79"/>
      <c r="AG250" s="122"/>
      <c r="AH250" s="123"/>
      <c r="AI250" s="123"/>
      <c r="AM250" s="7">
        <f ca="1">VLOOKUP(AC250,Anslutningspunkt!A:B,2,0)+RANDBETWEEN(-10000,10000)</f>
        <v>6193768.672</v>
      </c>
      <c r="AN250" s="7">
        <f ca="1">VLOOKUP(AC250,Anslutningspunkt!A:C,3,0)+RANDBETWEEN(-10000,10000)</f>
        <v>308535.438</v>
      </c>
      <c r="AP250" s="7" t="str">
        <f ca="1" t="shared" si="109"/>
        <v>Nyanslutning</v>
      </c>
      <c r="AQ250" s="7" t="str">
        <f ca="1" t="shared" si="110"/>
        <v>Konsumtion</v>
      </c>
      <c r="AX250" s="31">
        <f ca="1" t="shared" si="111"/>
        <v>45068.9494956913</v>
      </c>
      <c r="AZ250" s="31" t="str">
        <f ca="1">IF(SUM(IF({"4.Projekteringsavtal","5.Anslutningsavtal","6.Nätavtal"}=Q250,1,0))&gt;0,EDATE(AX250,RANDBETWEEN(0,6)),"")</f>
        <v/>
      </c>
      <c r="BB250" s="21" t="str">
        <f ca="1">IF(SUM(IF({"5.Anslutningsavtal","6.Nätavtal"}=Q250,1,0))&gt;0,EDATE(AZ250,RANDBETWEEN(0,3)),"")</f>
        <v/>
      </c>
      <c r="BD250" s="21" t="str">
        <f ca="1" t="shared" si="112"/>
        <v/>
      </c>
    </row>
    <row r="251" s="7" customFormat="1" spans="1:56">
      <c r="A251" s="33" t="s">
        <v>65</v>
      </c>
      <c r="B251" s="31">
        <f ca="1" t="shared" si="85"/>
        <v>43682</v>
      </c>
      <c r="C251" s="32">
        <f ca="1" t="shared" si="86"/>
        <v>44077</v>
      </c>
      <c r="D251" s="30" t="str">
        <f t="shared" si="87"/>
        <v>Project 4251</v>
      </c>
      <c r="E251" s="30" t="str">
        <f t="shared" si="88"/>
        <v>Company AB 5251</v>
      </c>
      <c r="F251" s="30" t="str">
        <f ca="1" t="shared" si="89"/>
        <v>Norberg</v>
      </c>
      <c r="G251" s="37">
        <f ca="1" t="shared" si="90"/>
        <v>31</v>
      </c>
      <c r="H251" s="38" t="str">
        <f ca="1" t="shared" si="91"/>
        <v>Nej</v>
      </c>
      <c r="I251" s="30" t="str">
        <f ca="1" t="shared" si="92"/>
        <v>Flytt</v>
      </c>
      <c r="J251" s="30" t="s">
        <v>69</v>
      </c>
      <c r="K251" s="41">
        <f ca="1" t="shared" si="94"/>
        <v>570</v>
      </c>
      <c r="L251" s="41">
        <f ca="1" t="shared" si="95"/>
        <v>327</v>
      </c>
      <c r="M251" s="14"/>
      <c r="N251" s="30" t="str">
        <f ca="1" t="shared" si="96"/>
        <v>Lars Johnson 251</v>
      </c>
      <c r="O251" s="30" t="str">
        <f ca="1" t="shared" si="97"/>
        <v>Erik Johanson 251</v>
      </c>
      <c r="P251" s="30" t="str">
        <f ca="1" t="shared" si="98"/>
        <v>Sarah Anderson 251</v>
      </c>
      <c r="Q251" s="30" t="str">
        <f ca="1" t="shared" si="99"/>
        <v>2.Reservationsavtal</v>
      </c>
      <c r="R251" s="45" t="str">
        <f ca="1" t="shared" si="100"/>
        <v/>
      </c>
      <c r="S251" s="45" t="str">
        <f ca="1" t="shared" si="101"/>
        <v/>
      </c>
      <c r="T251" s="45" t="str">
        <f ca="1" t="shared" si="102"/>
        <v>x</v>
      </c>
      <c r="U251" s="16"/>
      <c r="V251" s="33"/>
      <c r="W251" s="49" t="str">
        <f ca="1" t="shared" si="103"/>
        <v/>
      </c>
      <c r="X251" s="50" t="str">
        <f ca="1" t="shared" si="104"/>
        <v>Ja</v>
      </c>
      <c r="Y251" s="63">
        <f ca="1" t="shared" si="105"/>
        <v>45508</v>
      </c>
      <c r="Z251" s="63">
        <f ca="1" t="shared" si="106"/>
        <v>45067</v>
      </c>
      <c r="AA251" s="67"/>
      <c r="AB251" s="64" t="str">
        <f ca="1" t="shared" si="108"/>
        <v/>
      </c>
      <c r="AC251" s="73">
        <f ca="1">INDEX(Anslutningspunkt!$A$2:$A$108,RANDBETWEEN(2,108),1)</f>
        <v>86</v>
      </c>
      <c r="AD251" s="30"/>
      <c r="AE251" s="30" t="str">
        <f ca="1" t="shared" si="107"/>
        <v>Regionnät</v>
      </c>
      <c r="AF251" s="79"/>
      <c r="AG251" s="122"/>
      <c r="AH251" s="123"/>
      <c r="AI251" s="127"/>
      <c r="AM251" s="7">
        <f ca="1">VLOOKUP(AC251,Anslutningspunkt!A:B,2,0)+RANDBETWEEN(-10000,10000)</f>
        <v>6134450.672</v>
      </c>
      <c r="AN251" s="7">
        <f ca="1">VLOOKUP(AC251,Anslutningspunkt!A:C,3,0)+RANDBETWEEN(-10000,10000)</f>
        <v>403082.438</v>
      </c>
      <c r="AP251" s="7" t="str">
        <f ca="1" t="shared" si="109"/>
        <v>Flytt</v>
      </c>
      <c r="AQ251" s="7" t="str">
        <f t="shared" si="110"/>
        <v>Konsumtion/Produktion</v>
      </c>
      <c r="AX251" s="31">
        <f ca="1" t="shared" si="111"/>
        <v>43691.9589553992</v>
      </c>
      <c r="AZ251" s="31" t="str">
        <f ca="1">IF(SUM(IF({"4.Projekteringsavtal","5.Anslutningsavtal","6.Nätavtal"}=Q251,1,0))&gt;0,EDATE(AX251,RANDBETWEEN(0,6)),"")</f>
        <v/>
      </c>
      <c r="BB251" s="21" t="str">
        <f ca="1">IF(SUM(IF({"5.Anslutningsavtal","6.Nätavtal"}=Q251,1,0))&gt;0,EDATE(AZ251,RANDBETWEEN(0,3)),"")</f>
        <v/>
      </c>
      <c r="BD251" s="21" t="str">
        <f ca="1" t="shared" si="112"/>
        <v/>
      </c>
    </row>
    <row r="252" s="7" customFormat="1" spans="1:56">
      <c r="A252" s="33" t="s">
        <v>65</v>
      </c>
      <c r="B252" s="31">
        <f ca="1" t="shared" ref="B252:B261" si="113">RANDBETWEEN(DATE(2018,1,1),DATE(2022,10,20))</f>
        <v>44770</v>
      </c>
      <c r="C252" s="32">
        <f ca="1" t="shared" ref="C252:C315" si="114">RANDBETWEEN(B252,DATE(2024,10,20))</f>
        <v>45332</v>
      </c>
      <c r="D252" s="30" t="str">
        <f t="shared" ref="D252:D315" si="115">_xlfn.CONCAT("Project ",COLUMN(D252),ROW(D252))</f>
        <v>Project 4252</v>
      </c>
      <c r="E252" s="30" t="str">
        <f t="shared" ref="E252:E315" si="116">_xlfn.CONCAT("Company AB ",COLUMN(E252),ROW(E252))</f>
        <v>Company AB 5252</v>
      </c>
      <c r="F252" s="30" t="str">
        <f ca="1" t="shared" ref="F252:F261" si="11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Lindesberg</v>
      </c>
      <c r="G252" s="37">
        <f ca="1" t="shared" ref="G252:G261" si="118">RANDBETWEEN(30,38)</f>
        <v>33</v>
      </c>
      <c r="H252" s="38" t="str">
        <f ca="1" t="shared" ref="H252:H261" si="119">CHOOSE(RANDBETWEEN(1,3),"Ja","Nej","")</f>
        <v/>
      </c>
      <c r="I252" s="30" t="str">
        <f ca="1" t="shared" ref="I252:I261" si="120">CHOOSE(RANDBETWEEN(1,3),"Nyanslutning","Utökning","Flytt")</f>
        <v>Flytt</v>
      </c>
      <c r="J252" s="30" t="s">
        <v>69</v>
      </c>
      <c r="K252" s="41">
        <f ca="1" t="shared" ref="K252:K261" si="121">RANDBETWEEN(1,60)*10</f>
        <v>60</v>
      </c>
      <c r="L252" s="41">
        <f ca="1" t="shared" ref="L252:L315" si="122">RANDBETWEEN(1,K252)</f>
        <v>30</v>
      </c>
      <c r="M252" s="14"/>
      <c r="N252" s="30" t="str">
        <f ca="1" t="shared" ref="N252:N315" si="123">_xlfn.CONCAT(CHOOSE(RANDBETWEEN(1,4),"Anders Erikson","Erik Johanson","Sarah Anderson","Lars Johnson")," ",ROW(N252))</f>
        <v>Lars Johnson 252</v>
      </c>
      <c r="O252" s="30" t="str">
        <f ca="1" t="shared" ref="O252:O315" si="124">_xlfn.CONCAT(CHOOSE(RANDBETWEEN(1,4),"Anders Erikson","Erik Johanson","Sarah Anderson","Lars Johnson")," ",ROW(O252))</f>
        <v>Erik Johanson 252</v>
      </c>
      <c r="P252" s="30" t="str">
        <f ca="1" t="shared" ref="P252:P315" si="125">_xlfn.CONCAT(CHOOSE(RANDBETWEEN(1,4),"Anders Erikson","Erik Johanson","Sarah Anderson","Lars Johnson")," ",ROW(P252))</f>
        <v>Lars Johnson 252</v>
      </c>
      <c r="Q252" s="30" t="str">
        <f ca="1" t="shared" ref="Q252:Q261" si="126">CHOOSE(RANDBETWEEN(1,5),"5.Anslutningsavtal","4.Projekteringsavtal","6.Nätavtal","2.Reservationsavtal","1.Anslutningsmöjlighet")</f>
        <v>5.Anslutningsavtal</v>
      </c>
      <c r="R252" s="45" t="str">
        <f ca="1" t="shared" ref="R252:R261" si="127">CHOOSE(RANDBETWEEN(1,8),"Ja","","","","n","nej","?","N/A")</f>
        <v>n</v>
      </c>
      <c r="S252" s="45" t="str">
        <f ca="1" t="shared" ref="S252:S261" si="128">CHOOSE(RANDBETWEEN(1,3),"x","","")</f>
        <v>x</v>
      </c>
      <c r="T252" s="45" t="str">
        <f ca="1" t="shared" ref="T252:T261" si="129">CHOOSE(RANDBETWEEN(1,4),"x","","","")</f>
        <v>x</v>
      </c>
      <c r="U252" s="16"/>
      <c r="V252" s="33"/>
      <c r="W252" s="49" t="str">
        <f ca="1" t="shared" ref="W252:W261" si="130">CHOOSE(RANDBETWEEN(1,7),"Länk","","","","","Ansluts till LN 20 kV","Reservationsavtal ska tecknas")</f>
        <v>Länk</v>
      </c>
      <c r="X252" s="50" t="str">
        <f ca="1" t="shared" ref="X252:X261" si="131">CHOOSE(RANDBETWEEN(1,4),"Ja","Ja","Nej","")</f>
        <v/>
      </c>
      <c r="Y252" s="63" t="str">
        <f ca="1" t="shared" ref="Y252:Y315" si="132">IF(Z252&lt;&gt;"",RANDBETWEEN(Z252,DATE(2024,10,20)),"")</f>
        <v/>
      </c>
      <c r="Z252" s="63" t="str">
        <f ca="1" t="shared" ref="Z252:Z315" si="133">IF(X252="Ja",RANDBETWEEN(C252,DATE(2024,10,20)),"")</f>
        <v/>
      </c>
      <c r="AA252" s="67"/>
      <c r="AB252" s="64" t="str">
        <f ca="1" t="shared" ref="AB252:AB315" si="134">IF(Q252="1.Anslutningsmöjlighet",IF(RAND()*10&lt;3,B252+RAND()*(EDATE(C252,1)-B252),""),"")</f>
        <v/>
      </c>
      <c r="AC252" s="73">
        <f ca="1">INDEX(Anslutningspunkt!$A$2:$A$108,RANDBETWEEN(2,108),1)</f>
        <v>96</v>
      </c>
      <c r="AD252" s="30"/>
      <c r="AE252" s="30" t="str">
        <f ca="1" t="shared" ref="AE252:AE261" si="135">CHOOSE(RANDBETWEEN(1,4),"Regionnät","Stamnät Regionnät","Stamnät","")</f>
        <v/>
      </c>
      <c r="AF252" s="79"/>
      <c r="AG252" s="122"/>
      <c r="AH252" s="123"/>
      <c r="AI252" s="127"/>
      <c r="AM252" s="7">
        <f ca="1">VLOOKUP(AC252,Anslutningspunkt!A:B,2,0)+RANDBETWEEN(-10000,10000)</f>
        <v>6079961.672</v>
      </c>
      <c r="AN252" s="7">
        <f ca="1">VLOOKUP(AC252,Anslutningspunkt!A:C,3,0)+RANDBETWEEN(-10000,10000)</f>
        <v>359055.438</v>
      </c>
      <c r="AP252" s="7" t="str">
        <f ca="1" t="shared" ref="AP252:AP315" si="136">I252</f>
        <v>Flytt</v>
      </c>
      <c r="AQ252" s="7" t="str">
        <f t="shared" ref="AQ252:AQ315" si="137">J252</f>
        <v>Konsumtion/Produktion</v>
      </c>
      <c r="AX252" s="31">
        <f ca="1" t="shared" ref="AX252:AX315" si="138">IF(Q252&lt;&gt;"1.Anslutningsmöjlighet",B252+RAND()*(EDATE(C252,1)-B252),"")</f>
        <v>45310.5104927264</v>
      </c>
      <c r="AZ252" s="31">
        <f ca="1">IF(SUM(IF({"4.Projekteringsavtal","5.Anslutningsavtal","6.Nätavtal"}=Q252,1,0))&gt;0,EDATE(AX252,RANDBETWEEN(0,6)),"")</f>
        <v>45370</v>
      </c>
      <c r="BB252" s="21">
        <f ca="1">IF(SUM(IF({"5.Anslutningsavtal","6.Nätavtal"}=Q252,1,0))&gt;0,EDATE(AZ252,RANDBETWEEN(0,3)),"")</f>
        <v>45401</v>
      </c>
      <c r="BD252" s="21" t="str">
        <f ca="1" t="shared" ref="BD252:BD315" si="139">IF("6.Nätavtal"=Q252,EDATE(BB252,RANDBETWEEN(0,3)),"")</f>
        <v/>
      </c>
    </row>
    <row r="253" s="7" customFormat="1" spans="1:56">
      <c r="A253" s="33" t="s">
        <v>65</v>
      </c>
      <c r="B253" s="31">
        <f ca="1" t="shared" si="113"/>
        <v>44682</v>
      </c>
      <c r="C253" s="32">
        <f ca="1" t="shared" si="114"/>
        <v>45470</v>
      </c>
      <c r="D253" s="30" t="str">
        <f t="shared" si="115"/>
        <v>Project 4253</v>
      </c>
      <c r="E253" s="30" t="str">
        <f t="shared" si="116"/>
        <v>Company AB 5253</v>
      </c>
      <c r="F253" s="30" t="str">
        <f ca="1" t="shared" si="117"/>
        <v>Älvkarleby</v>
      </c>
      <c r="G253" s="37">
        <f ca="1" t="shared" si="118"/>
        <v>30</v>
      </c>
      <c r="H253" s="38" t="str">
        <f ca="1" t="shared" si="119"/>
        <v>Nej</v>
      </c>
      <c r="I253" s="30" t="str">
        <f ca="1" t="shared" si="120"/>
        <v>Utökning</v>
      </c>
      <c r="J253" s="30" t="s">
        <v>69</v>
      </c>
      <c r="K253" s="41">
        <f ca="1" t="shared" si="121"/>
        <v>510</v>
      </c>
      <c r="L253" s="41">
        <f ca="1" t="shared" si="122"/>
        <v>16</v>
      </c>
      <c r="M253" s="14"/>
      <c r="N253" s="30" t="str">
        <f ca="1" t="shared" si="123"/>
        <v>Anders Erikson 253</v>
      </c>
      <c r="O253" s="30" t="str">
        <f ca="1" t="shared" si="124"/>
        <v>Sarah Anderson 253</v>
      </c>
      <c r="P253" s="30" t="str">
        <f ca="1" t="shared" si="125"/>
        <v>Lars Johnson 253</v>
      </c>
      <c r="Q253" s="30" t="str">
        <f ca="1" t="shared" si="126"/>
        <v>6.Nätavtal</v>
      </c>
      <c r="R253" s="45" t="str">
        <f ca="1" t="shared" si="127"/>
        <v>nej</v>
      </c>
      <c r="S253" s="45" t="str">
        <f ca="1" t="shared" si="128"/>
        <v>x</v>
      </c>
      <c r="T253" s="45" t="str">
        <f ca="1" t="shared" si="129"/>
        <v/>
      </c>
      <c r="U253" s="16"/>
      <c r="V253" s="33"/>
      <c r="W253" s="49" t="str">
        <f ca="1" t="shared" si="130"/>
        <v>Länk</v>
      </c>
      <c r="X253" s="50" t="str">
        <f ca="1" t="shared" si="131"/>
        <v/>
      </c>
      <c r="Y253" s="63" t="str">
        <f ca="1" t="shared" si="132"/>
        <v/>
      </c>
      <c r="Z253" s="63" t="str">
        <f ca="1" t="shared" si="133"/>
        <v/>
      </c>
      <c r="AA253" s="67"/>
      <c r="AB253" s="64" t="str">
        <f ca="1" t="shared" si="134"/>
        <v/>
      </c>
      <c r="AC253" s="73">
        <f ca="1">INDEX(Anslutningspunkt!$A$2:$A$108,RANDBETWEEN(2,108),1)</f>
        <v>37</v>
      </c>
      <c r="AD253" s="30"/>
      <c r="AE253" s="30" t="str">
        <f ca="1" t="shared" si="135"/>
        <v>Stamnät Regionnät</v>
      </c>
      <c r="AF253" s="79"/>
      <c r="AG253" s="122"/>
      <c r="AH253" s="123"/>
      <c r="AI253" s="127"/>
      <c r="AM253" s="7">
        <f ca="1">VLOOKUP(AC253,Anslutningspunkt!A:B,2,0)+RANDBETWEEN(-10000,10000)</f>
        <v>6143542.672</v>
      </c>
      <c r="AN253" s="7">
        <f ca="1">VLOOKUP(AC253,Anslutningspunkt!A:C,3,0)+RANDBETWEEN(-10000,10000)</f>
        <v>285863.438</v>
      </c>
      <c r="AP253" s="7" t="str">
        <f ca="1" t="shared" si="136"/>
        <v>Utökning</v>
      </c>
      <c r="AQ253" s="7" t="str">
        <f t="shared" si="137"/>
        <v>Konsumtion/Produktion</v>
      </c>
      <c r="AX253" s="31">
        <f ca="1" t="shared" si="138"/>
        <v>45076.6339575848</v>
      </c>
      <c r="AZ253" s="31">
        <f ca="1">IF(SUM(IF({"4.Projekteringsavtal","5.Anslutningsavtal","6.Nätavtal"}=Q253,1,0))&gt;0,EDATE(AX253,RANDBETWEEN(0,6)),"")</f>
        <v>45107</v>
      </c>
      <c r="BB253" s="21">
        <f ca="1">IF(SUM(IF({"5.Anslutningsavtal","6.Nätavtal"}=Q253,1,0))&gt;0,EDATE(AZ253,RANDBETWEEN(0,3)),"")</f>
        <v>45199</v>
      </c>
      <c r="BD253" s="21">
        <f ca="1" t="shared" si="139"/>
        <v>45290</v>
      </c>
    </row>
    <row r="254" s="7" customFormat="1" spans="1:56">
      <c r="A254" s="33" t="s">
        <v>65</v>
      </c>
      <c r="B254" s="31">
        <f ca="1" t="shared" si="113"/>
        <v>44828</v>
      </c>
      <c r="C254" s="32">
        <f ca="1" t="shared" si="114"/>
        <v>45068</v>
      </c>
      <c r="D254" s="30" t="str">
        <f t="shared" si="115"/>
        <v>Project 4254</v>
      </c>
      <c r="E254" s="30" t="str">
        <f t="shared" si="116"/>
        <v>Company AB 5254</v>
      </c>
      <c r="F254" s="30" t="str">
        <f ca="1" t="shared" si="117"/>
        <v>Heby</v>
      </c>
      <c r="G254" s="37">
        <f ca="1" t="shared" si="118"/>
        <v>33</v>
      </c>
      <c r="H254" s="38" t="str">
        <f ca="1" t="shared" si="119"/>
        <v>Nej</v>
      </c>
      <c r="I254" s="30" t="str">
        <f ca="1" t="shared" si="120"/>
        <v>Nyanslutning</v>
      </c>
      <c r="J254" s="30" t="s">
        <v>69</v>
      </c>
      <c r="K254" s="41">
        <f ca="1" t="shared" si="121"/>
        <v>530</v>
      </c>
      <c r="L254" s="41">
        <f ca="1" t="shared" si="122"/>
        <v>164</v>
      </c>
      <c r="M254" s="14"/>
      <c r="N254" s="30" t="str">
        <f ca="1" t="shared" si="123"/>
        <v>Sarah Anderson 254</v>
      </c>
      <c r="O254" s="30" t="str">
        <f ca="1" t="shared" si="124"/>
        <v>Anders Erikson 254</v>
      </c>
      <c r="P254" s="30" t="str">
        <f ca="1" t="shared" si="125"/>
        <v>Lars Johnson 254</v>
      </c>
      <c r="Q254" s="30" t="str">
        <f ca="1" t="shared" si="126"/>
        <v>6.Nätavtal</v>
      </c>
      <c r="R254" s="45" t="str">
        <f ca="1" t="shared" si="127"/>
        <v>nej</v>
      </c>
      <c r="S254" s="45" t="str">
        <f ca="1" t="shared" si="128"/>
        <v/>
      </c>
      <c r="T254" s="45" t="str">
        <f ca="1" t="shared" si="129"/>
        <v/>
      </c>
      <c r="U254" s="16"/>
      <c r="V254" s="33"/>
      <c r="W254" s="49" t="str">
        <f ca="1" t="shared" si="130"/>
        <v>Reservationsavtal ska tecknas</v>
      </c>
      <c r="X254" s="50" t="str">
        <f ca="1" t="shared" si="131"/>
        <v/>
      </c>
      <c r="Y254" s="63" t="str">
        <f ca="1" t="shared" si="132"/>
        <v/>
      </c>
      <c r="Z254" s="63" t="str">
        <f ca="1" t="shared" si="133"/>
        <v/>
      </c>
      <c r="AA254" s="67"/>
      <c r="AB254" s="64" t="str">
        <f ca="1" t="shared" si="134"/>
        <v/>
      </c>
      <c r="AC254" s="73">
        <f ca="1">INDEX(Anslutningspunkt!$A$2:$A$108,RANDBETWEEN(2,108),1)</f>
        <v>40</v>
      </c>
      <c r="AD254" s="30"/>
      <c r="AE254" s="30" t="str">
        <f ca="1" t="shared" si="135"/>
        <v>Stamnät</v>
      </c>
      <c r="AF254" s="79"/>
      <c r="AG254" s="122"/>
      <c r="AH254" s="123"/>
      <c r="AI254" s="127"/>
      <c r="AM254" s="7">
        <f ca="1">VLOOKUP(AC254,Anslutningspunkt!A:B,2,0)+RANDBETWEEN(-10000,10000)</f>
        <v>6157369.672</v>
      </c>
      <c r="AN254" s="7">
        <f ca="1">VLOOKUP(AC254,Anslutningspunkt!A:C,3,0)+RANDBETWEEN(-10000,10000)</f>
        <v>362513.438</v>
      </c>
      <c r="AP254" s="7" t="str">
        <f ca="1" t="shared" si="136"/>
        <v>Nyanslutning</v>
      </c>
      <c r="AQ254" s="7" t="str">
        <f t="shared" si="137"/>
        <v>Konsumtion/Produktion</v>
      </c>
      <c r="AX254" s="31">
        <f ca="1" t="shared" si="138"/>
        <v>44987.3082129393</v>
      </c>
      <c r="AZ254" s="31">
        <f ca="1">IF(SUM(IF({"4.Projekteringsavtal","5.Anslutningsavtal","6.Nätavtal"}=Q254,1,0))&gt;0,EDATE(AX254,RANDBETWEEN(0,6)),"")</f>
        <v>45109</v>
      </c>
      <c r="BB254" s="21">
        <f ca="1">IF(SUM(IF({"5.Anslutningsavtal","6.Nätavtal"}=Q254,1,0))&gt;0,EDATE(AZ254,RANDBETWEEN(0,3)),"")</f>
        <v>45109</v>
      </c>
      <c r="BD254" s="21">
        <f ca="1" t="shared" si="139"/>
        <v>45140</v>
      </c>
    </row>
    <row r="255" s="7" customFormat="1" spans="1:56">
      <c r="A255" s="33" t="s">
        <v>65</v>
      </c>
      <c r="B255" s="31">
        <f ca="1" t="shared" si="113"/>
        <v>43460</v>
      </c>
      <c r="C255" s="32">
        <f ca="1" t="shared" si="114"/>
        <v>45537</v>
      </c>
      <c r="D255" s="30" t="str">
        <f t="shared" si="115"/>
        <v>Project 4255</v>
      </c>
      <c r="E255" s="30" t="str">
        <f t="shared" si="116"/>
        <v>Company AB 5255</v>
      </c>
      <c r="F255" s="30" t="str">
        <f ca="1" t="shared" si="117"/>
        <v>Upplans Bro</v>
      </c>
      <c r="G255" s="37">
        <f ca="1" t="shared" si="118"/>
        <v>31</v>
      </c>
      <c r="H255" s="38" t="str">
        <f ca="1" t="shared" si="119"/>
        <v>Nej</v>
      </c>
      <c r="I255" s="30" t="str">
        <f ca="1" t="shared" si="120"/>
        <v>Flytt</v>
      </c>
      <c r="J255" s="30" t="s">
        <v>69</v>
      </c>
      <c r="K255" s="41">
        <f ca="1" t="shared" si="121"/>
        <v>160</v>
      </c>
      <c r="L255" s="41">
        <f ca="1" t="shared" si="122"/>
        <v>93</v>
      </c>
      <c r="M255" s="14"/>
      <c r="N255" s="30" t="str">
        <f ca="1" t="shared" si="123"/>
        <v>Erik Johanson 255</v>
      </c>
      <c r="O255" s="30" t="str">
        <f ca="1" t="shared" si="124"/>
        <v>Anders Erikson 255</v>
      </c>
      <c r="P255" s="30" t="str">
        <f ca="1" t="shared" si="125"/>
        <v>Sarah Anderson 255</v>
      </c>
      <c r="Q255" s="30" t="str">
        <f ca="1" t="shared" si="126"/>
        <v>1.Anslutningsmöjlighet</v>
      </c>
      <c r="R255" s="45" t="str">
        <f ca="1" t="shared" si="127"/>
        <v>N/A</v>
      </c>
      <c r="S255" s="45" t="str">
        <f ca="1" t="shared" si="128"/>
        <v/>
      </c>
      <c r="T255" s="45" t="str">
        <f ca="1" t="shared" si="129"/>
        <v/>
      </c>
      <c r="U255" s="16"/>
      <c r="V255" s="33"/>
      <c r="W255" s="49" t="str">
        <f ca="1" t="shared" si="130"/>
        <v/>
      </c>
      <c r="X255" s="50" t="str">
        <f ca="1" t="shared" si="131"/>
        <v/>
      </c>
      <c r="Y255" s="63" t="str">
        <f ca="1" t="shared" si="132"/>
        <v/>
      </c>
      <c r="Z255" s="63" t="str">
        <f ca="1" t="shared" si="133"/>
        <v/>
      </c>
      <c r="AA255" s="67"/>
      <c r="AB255" s="64" t="str">
        <f ca="1" t="shared" si="134"/>
        <v/>
      </c>
      <c r="AC255" s="73">
        <f ca="1">INDEX(Anslutningspunkt!$A$2:$A$108,RANDBETWEEN(2,108),1)</f>
        <v>70</v>
      </c>
      <c r="AD255" s="30"/>
      <c r="AE255" s="30" t="str">
        <f ca="1" t="shared" si="135"/>
        <v>Regionnät</v>
      </c>
      <c r="AF255" s="79"/>
      <c r="AG255" s="122"/>
      <c r="AH255" s="123"/>
      <c r="AI255" s="127"/>
      <c r="AM255" s="7">
        <f ca="1">VLOOKUP(AC255,Anslutningspunkt!A:B,2,0)+RANDBETWEEN(-10000,10000)</f>
        <v>6004802.672</v>
      </c>
      <c r="AN255" s="7">
        <f ca="1">VLOOKUP(AC255,Anslutningspunkt!A:C,3,0)+RANDBETWEEN(-10000,10000)</f>
        <v>322286.438</v>
      </c>
      <c r="AP255" s="7" t="str">
        <f ca="1" t="shared" si="136"/>
        <v>Flytt</v>
      </c>
      <c r="AQ255" s="7" t="str">
        <f t="shared" si="137"/>
        <v>Konsumtion/Produktion</v>
      </c>
      <c r="AX255" s="31" t="str">
        <f ca="1" t="shared" si="138"/>
        <v/>
      </c>
      <c r="AZ255" s="31" t="str">
        <f ca="1">IF(SUM(IF({"4.Projekteringsavtal","5.Anslutningsavtal","6.Nätavtal"}=Q255,1,0))&gt;0,EDATE(AX255,RANDBETWEEN(0,6)),"")</f>
        <v/>
      </c>
      <c r="BB255" s="21" t="str">
        <f ca="1">IF(SUM(IF({"5.Anslutningsavtal","6.Nätavtal"}=Q255,1,0))&gt;0,EDATE(AZ255,RANDBETWEEN(0,3)),"")</f>
        <v/>
      </c>
      <c r="BD255" s="21" t="str">
        <f ca="1" t="shared" si="139"/>
        <v/>
      </c>
    </row>
    <row r="256" s="7" customFormat="1" spans="1:56">
      <c r="A256" s="33" t="s">
        <v>65</v>
      </c>
      <c r="B256" s="31">
        <f ca="1" t="shared" si="113"/>
        <v>43482</v>
      </c>
      <c r="C256" s="32">
        <f ca="1" t="shared" si="114"/>
        <v>44795</v>
      </c>
      <c r="D256" s="30" t="str">
        <f t="shared" si="115"/>
        <v>Project 4256</v>
      </c>
      <c r="E256" s="30" t="str">
        <f t="shared" si="116"/>
        <v>Company AB 5256</v>
      </c>
      <c r="F256" s="30" t="str">
        <f ca="1" t="shared" si="117"/>
        <v>Gävle/Sandviken</v>
      </c>
      <c r="G256" s="37">
        <f ca="1" t="shared" si="118"/>
        <v>31</v>
      </c>
      <c r="H256" s="38" t="str">
        <f ca="1" t="shared" si="119"/>
        <v>Ja</v>
      </c>
      <c r="I256" s="30" t="str">
        <f ca="1" t="shared" si="120"/>
        <v>Flytt</v>
      </c>
      <c r="J256" s="30" t="s">
        <v>69</v>
      </c>
      <c r="K256" s="41">
        <f ca="1" t="shared" si="121"/>
        <v>80</v>
      </c>
      <c r="L256" s="41">
        <f ca="1" t="shared" si="122"/>
        <v>25</v>
      </c>
      <c r="M256" s="14"/>
      <c r="N256" s="30" t="str">
        <f ca="1" t="shared" si="123"/>
        <v>Anders Erikson 256</v>
      </c>
      <c r="O256" s="30" t="str">
        <f ca="1" t="shared" si="124"/>
        <v>Erik Johanson 256</v>
      </c>
      <c r="P256" s="30" t="str">
        <f ca="1" t="shared" si="125"/>
        <v>Anders Erikson 256</v>
      </c>
      <c r="Q256" s="30" t="str">
        <f ca="1" t="shared" si="126"/>
        <v>4.Projekteringsavtal</v>
      </c>
      <c r="R256" s="45" t="str">
        <f ca="1" t="shared" si="127"/>
        <v/>
      </c>
      <c r="S256" s="45" t="str">
        <f ca="1" t="shared" si="128"/>
        <v>x</v>
      </c>
      <c r="T256" s="45" t="str">
        <f ca="1" t="shared" si="129"/>
        <v>x</v>
      </c>
      <c r="U256" s="16"/>
      <c r="V256" s="33"/>
      <c r="W256" s="49" t="str">
        <f ca="1" t="shared" si="130"/>
        <v>Reservationsavtal ska tecknas</v>
      </c>
      <c r="X256" s="50" t="str">
        <f ca="1" t="shared" si="131"/>
        <v>Ja</v>
      </c>
      <c r="Y256" s="63">
        <f ca="1" t="shared" si="132"/>
        <v>45537</v>
      </c>
      <c r="Z256" s="63">
        <f ca="1" t="shared" si="133"/>
        <v>45384</v>
      </c>
      <c r="AA256" s="67"/>
      <c r="AB256" s="64" t="str">
        <f ca="1" t="shared" si="134"/>
        <v/>
      </c>
      <c r="AC256" s="73">
        <f ca="1">INDEX(Anslutningspunkt!$A$2:$A$108,RANDBETWEEN(2,108),1)</f>
        <v>77</v>
      </c>
      <c r="AD256" s="30"/>
      <c r="AE256" s="30" t="str">
        <f ca="1" t="shared" si="135"/>
        <v/>
      </c>
      <c r="AF256" s="79"/>
      <c r="AG256" s="122"/>
      <c r="AH256" s="123"/>
      <c r="AI256" s="127"/>
      <c r="AM256" s="7">
        <f ca="1">VLOOKUP(AC256,Anslutningspunkt!A:B,2,0)+RANDBETWEEN(-10000,10000)</f>
        <v>6181480.672</v>
      </c>
      <c r="AN256" s="7">
        <f ca="1">VLOOKUP(AC256,Anslutningspunkt!A:C,3,0)+RANDBETWEEN(-10000,10000)</f>
        <v>395328.438</v>
      </c>
      <c r="AP256" s="7" t="str">
        <f ca="1" t="shared" si="136"/>
        <v>Flytt</v>
      </c>
      <c r="AQ256" s="7" t="str">
        <f t="shared" si="137"/>
        <v>Konsumtion/Produktion</v>
      </c>
      <c r="AX256" s="31">
        <f ca="1" t="shared" si="138"/>
        <v>43952.280414974</v>
      </c>
      <c r="AZ256" s="31">
        <f ca="1">IF(SUM(IF({"4.Projekteringsavtal","5.Anslutningsavtal","6.Nätavtal"}=Q256,1,0))&gt;0,EDATE(AX256,RANDBETWEEN(0,6)),"")</f>
        <v>44136</v>
      </c>
      <c r="BB256" s="21" t="str">
        <f ca="1">IF(SUM(IF({"5.Anslutningsavtal","6.Nätavtal"}=Q256,1,0))&gt;0,EDATE(AZ256,RANDBETWEEN(0,3)),"")</f>
        <v/>
      </c>
      <c r="BD256" s="21" t="str">
        <f ca="1" t="shared" si="139"/>
        <v/>
      </c>
    </row>
    <row r="257" s="7" customFormat="1" spans="1:56">
      <c r="A257" s="33" t="s">
        <v>65</v>
      </c>
      <c r="B257" s="31">
        <f ca="1" t="shared" si="113"/>
        <v>43744</v>
      </c>
      <c r="C257" s="32">
        <f ca="1" t="shared" si="114"/>
        <v>44583</v>
      </c>
      <c r="D257" s="30" t="str">
        <f t="shared" si="115"/>
        <v>Project 4257</v>
      </c>
      <c r="E257" s="30" t="str">
        <f t="shared" si="116"/>
        <v>Company AB 5257</v>
      </c>
      <c r="F257" s="30" t="str">
        <f ca="1" t="shared" si="117"/>
        <v>Surahammar</v>
      </c>
      <c r="G257" s="37">
        <f ca="1" t="shared" si="118"/>
        <v>30</v>
      </c>
      <c r="H257" s="38" t="str">
        <f ca="1" t="shared" si="119"/>
        <v>Nej</v>
      </c>
      <c r="I257" s="30" t="str">
        <f ca="1" t="shared" si="120"/>
        <v>Flytt</v>
      </c>
      <c r="J257" s="30" t="s">
        <v>69</v>
      </c>
      <c r="K257" s="41">
        <f ca="1" t="shared" si="121"/>
        <v>280</v>
      </c>
      <c r="L257" s="41">
        <f ca="1" t="shared" si="122"/>
        <v>65</v>
      </c>
      <c r="M257" s="14"/>
      <c r="N257" s="30" t="str">
        <f ca="1" t="shared" si="123"/>
        <v>Sarah Anderson 257</v>
      </c>
      <c r="O257" s="30" t="str">
        <f ca="1" t="shared" si="124"/>
        <v>Sarah Anderson 257</v>
      </c>
      <c r="P257" s="30" t="str">
        <f ca="1" t="shared" si="125"/>
        <v>Sarah Anderson 257</v>
      </c>
      <c r="Q257" s="30" t="str">
        <f ca="1" t="shared" si="126"/>
        <v>4.Projekteringsavtal</v>
      </c>
      <c r="R257" s="45" t="str">
        <f ca="1" t="shared" si="127"/>
        <v>?</v>
      </c>
      <c r="S257" s="45" t="str">
        <f ca="1" t="shared" si="128"/>
        <v>x</v>
      </c>
      <c r="T257" s="45" t="str">
        <f ca="1" t="shared" si="129"/>
        <v/>
      </c>
      <c r="U257" s="16"/>
      <c r="V257" s="33"/>
      <c r="W257" s="49" t="str">
        <f ca="1" t="shared" si="130"/>
        <v>Länk</v>
      </c>
      <c r="X257" s="50" t="str">
        <f ca="1" t="shared" si="131"/>
        <v>Ja</v>
      </c>
      <c r="Y257" s="63">
        <f ca="1" t="shared" si="132"/>
        <v>45161</v>
      </c>
      <c r="Z257" s="63">
        <f ca="1" t="shared" si="133"/>
        <v>44861</v>
      </c>
      <c r="AA257" s="67"/>
      <c r="AB257" s="64" t="str">
        <f ca="1" t="shared" si="134"/>
        <v/>
      </c>
      <c r="AC257" s="73">
        <f ca="1">INDEX(Anslutningspunkt!$A$2:$A$108,RANDBETWEEN(2,108),1)</f>
        <v>102</v>
      </c>
      <c r="AD257" s="30"/>
      <c r="AE257" s="30" t="str">
        <f ca="1" t="shared" si="135"/>
        <v/>
      </c>
      <c r="AF257" s="79"/>
      <c r="AG257" s="122"/>
      <c r="AH257" s="123"/>
      <c r="AI257" s="127"/>
      <c r="AM257" s="7">
        <f ca="1">VLOOKUP(AC257,Anslutningspunkt!A:B,2,0)+RANDBETWEEN(-10000,10000)</f>
        <v>6055497.672</v>
      </c>
      <c r="AN257" s="7">
        <f ca="1">VLOOKUP(AC257,Anslutningspunkt!A:C,3,0)+RANDBETWEEN(-10000,10000)</f>
        <v>327037.438</v>
      </c>
      <c r="AP257" s="7" t="str">
        <f ca="1" t="shared" si="136"/>
        <v>Flytt</v>
      </c>
      <c r="AQ257" s="7" t="str">
        <f t="shared" si="137"/>
        <v>Konsumtion/Produktion</v>
      </c>
      <c r="AX257" s="31">
        <f ca="1" t="shared" si="138"/>
        <v>44039.1154269142</v>
      </c>
      <c r="AZ257" s="31">
        <f ca="1">IF(SUM(IF({"4.Projekteringsavtal","5.Anslutningsavtal","6.Nätavtal"}=Q257,1,0))&gt;0,EDATE(AX257,RANDBETWEEN(0,6)),"")</f>
        <v>44039</v>
      </c>
      <c r="BB257" s="21" t="str">
        <f ca="1">IF(SUM(IF({"5.Anslutningsavtal","6.Nätavtal"}=Q257,1,0))&gt;0,EDATE(AZ257,RANDBETWEEN(0,3)),"")</f>
        <v/>
      </c>
      <c r="BD257" s="21" t="str">
        <f ca="1" t="shared" si="139"/>
        <v/>
      </c>
    </row>
    <row r="258" s="7" customFormat="1" spans="1:56">
      <c r="A258" s="33" t="s">
        <v>65</v>
      </c>
      <c r="B258" s="31">
        <f ca="1" t="shared" si="113"/>
        <v>44230</v>
      </c>
      <c r="C258" s="32">
        <f ca="1" t="shared" si="114"/>
        <v>44627</v>
      </c>
      <c r="D258" s="30" t="str">
        <f t="shared" si="115"/>
        <v>Project 4258</v>
      </c>
      <c r="E258" s="30" t="str">
        <f t="shared" si="116"/>
        <v>Company AB 5258</v>
      </c>
      <c r="F258" s="30" t="str">
        <f ca="1" t="shared" si="117"/>
        <v>Tierp</v>
      </c>
      <c r="G258" s="37">
        <f ca="1" t="shared" si="118"/>
        <v>37</v>
      </c>
      <c r="H258" s="38" t="str">
        <f ca="1" t="shared" si="119"/>
        <v>Nej</v>
      </c>
      <c r="I258" s="30" t="str">
        <f ca="1" t="shared" si="120"/>
        <v>Nyanslutning</v>
      </c>
      <c r="J258" s="30" t="s">
        <v>69</v>
      </c>
      <c r="K258" s="41">
        <f ca="1" t="shared" si="121"/>
        <v>280</v>
      </c>
      <c r="L258" s="41">
        <f ca="1" t="shared" si="122"/>
        <v>163</v>
      </c>
      <c r="M258" s="14"/>
      <c r="N258" s="30" t="str">
        <f ca="1" t="shared" si="123"/>
        <v>Lars Johnson 258</v>
      </c>
      <c r="O258" s="30" t="str">
        <f ca="1" t="shared" si="124"/>
        <v>Lars Johnson 258</v>
      </c>
      <c r="P258" s="30" t="str">
        <f ca="1" t="shared" si="125"/>
        <v>Sarah Anderson 258</v>
      </c>
      <c r="Q258" s="30" t="str">
        <f ca="1" t="shared" si="126"/>
        <v>2.Reservationsavtal</v>
      </c>
      <c r="R258" s="45" t="str">
        <f ca="1" t="shared" si="127"/>
        <v>Ja</v>
      </c>
      <c r="S258" s="45" t="str">
        <f ca="1" t="shared" si="128"/>
        <v/>
      </c>
      <c r="T258" s="45" t="str">
        <f ca="1" t="shared" si="129"/>
        <v/>
      </c>
      <c r="U258" s="16"/>
      <c r="V258" s="33"/>
      <c r="W258" s="49" t="str">
        <f ca="1" t="shared" si="130"/>
        <v>Länk</v>
      </c>
      <c r="X258" s="50" t="str">
        <f ca="1" t="shared" si="131"/>
        <v>Ja</v>
      </c>
      <c r="Y258" s="63">
        <f ca="1" t="shared" si="132"/>
        <v>45474</v>
      </c>
      <c r="Z258" s="63">
        <f ca="1" t="shared" si="133"/>
        <v>44887</v>
      </c>
      <c r="AA258" s="67"/>
      <c r="AB258" s="64" t="str">
        <f ca="1" t="shared" si="134"/>
        <v/>
      </c>
      <c r="AC258" s="73">
        <f ca="1">INDEX(Anslutningspunkt!$A$2:$A$108,RANDBETWEEN(2,108),1)</f>
        <v>45</v>
      </c>
      <c r="AD258" s="30"/>
      <c r="AE258" s="30" t="str">
        <f ca="1" t="shared" si="135"/>
        <v>Regionnät</v>
      </c>
      <c r="AF258" s="79"/>
      <c r="AG258" s="122"/>
      <c r="AH258" s="123"/>
      <c r="AI258" s="127"/>
      <c r="AM258" s="7">
        <f ca="1">VLOOKUP(AC258,Anslutningspunkt!A:B,2,0)+RANDBETWEEN(-10000,10000)</f>
        <v>6114143.672</v>
      </c>
      <c r="AN258" s="7">
        <f ca="1">VLOOKUP(AC258,Anslutningspunkt!A:C,3,0)+RANDBETWEEN(-10000,10000)</f>
        <v>322829.438</v>
      </c>
      <c r="AP258" s="7" t="str">
        <f ca="1" t="shared" si="136"/>
        <v>Nyanslutning</v>
      </c>
      <c r="AQ258" s="7" t="str">
        <f t="shared" si="137"/>
        <v>Konsumtion/Produktion</v>
      </c>
      <c r="AX258" s="31">
        <f ca="1" t="shared" si="138"/>
        <v>44476.2552369703</v>
      </c>
      <c r="AZ258" s="31" t="str">
        <f ca="1">IF(SUM(IF({"4.Projekteringsavtal","5.Anslutningsavtal","6.Nätavtal"}=Q258,1,0))&gt;0,EDATE(AX258,RANDBETWEEN(0,6)),"")</f>
        <v/>
      </c>
      <c r="BB258" s="21" t="str">
        <f ca="1">IF(SUM(IF({"5.Anslutningsavtal","6.Nätavtal"}=Q258,1,0))&gt;0,EDATE(AZ258,RANDBETWEEN(0,3)),"")</f>
        <v/>
      </c>
      <c r="BD258" s="21" t="str">
        <f ca="1" t="shared" si="139"/>
        <v/>
      </c>
    </row>
    <row r="259" s="7" customFormat="1" spans="1:56">
      <c r="A259" s="33" t="s">
        <v>65</v>
      </c>
      <c r="B259" s="31">
        <f ca="1" t="shared" si="113"/>
        <v>43996</v>
      </c>
      <c r="C259" s="32">
        <f ca="1" t="shared" si="114"/>
        <v>44430</v>
      </c>
      <c r="D259" s="30" t="str">
        <f t="shared" si="115"/>
        <v>Project 4259</v>
      </c>
      <c r="E259" s="30" t="str">
        <f t="shared" si="116"/>
        <v>Company AB 5259</v>
      </c>
      <c r="F259" s="30" t="str">
        <f ca="1" t="shared" si="117"/>
        <v>Enköping</v>
      </c>
      <c r="G259" s="37">
        <f ca="1" t="shared" si="118"/>
        <v>35</v>
      </c>
      <c r="H259" s="38" t="str">
        <f ca="1" t="shared" si="119"/>
        <v/>
      </c>
      <c r="I259" s="30" t="str">
        <f ca="1" t="shared" si="120"/>
        <v>Flytt</v>
      </c>
      <c r="J259" s="30" t="s">
        <v>69</v>
      </c>
      <c r="K259" s="41">
        <f ca="1" t="shared" si="121"/>
        <v>30</v>
      </c>
      <c r="L259" s="41">
        <f ca="1" t="shared" si="122"/>
        <v>16</v>
      </c>
      <c r="M259" s="14"/>
      <c r="N259" s="30" t="str">
        <f ca="1" t="shared" si="123"/>
        <v>Anders Erikson 259</v>
      </c>
      <c r="O259" s="30" t="str">
        <f ca="1" t="shared" si="124"/>
        <v>Lars Johnson 259</v>
      </c>
      <c r="P259" s="30" t="str">
        <f ca="1" t="shared" si="125"/>
        <v>Anders Erikson 259</v>
      </c>
      <c r="Q259" s="30" t="str">
        <f ca="1" t="shared" si="126"/>
        <v>2.Reservationsavtal</v>
      </c>
      <c r="R259" s="45" t="str">
        <f ca="1" t="shared" si="127"/>
        <v/>
      </c>
      <c r="S259" s="45" t="str">
        <f ca="1" t="shared" si="128"/>
        <v/>
      </c>
      <c r="T259" s="45" t="str">
        <f ca="1" t="shared" si="129"/>
        <v>x</v>
      </c>
      <c r="U259" s="16"/>
      <c r="V259" s="33"/>
      <c r="W259" s="49" t="str">
        <f ca="1" t="shared" si="130"/>
        <v>Länk</v>
      </c>
      <c r="X259" s="50" t="str">
        <f ca="1" t="shared" si="131"/>
        <v>Ja</v>
      </c>
      <c r="Y259" s="63">
        <f ca="1" t="shared" si="132"/>
        <v>44678</v>
      </c>
      <c r="Z259" s="63">
        <f ca="1" t="shared" si="133"/>
        <v>44601</v>
      </c>
      <c r="AA259" s="67"/>
      <c r="AB259" s="64" t="str">
        <f ca="1" t="shared" si="134"/>
        <v/>
      </c>
      <c r="AC259" s="73">
        <f ca="1">INDEX(Anslutningspunkt!$A$2:$A$108,RANDBETWEEN(2,108),1)</f>
        <v>91</v>
      </c>
      <c r="AD259" s="30"/>
      <c r="AE259" s="30" t="str">
        <f ca="1" t="shared" si="135"/>
        <v/>
      </c>
      <c r="AF259" s="79"/>
      <c r="AG259" s="122"/>
      <c r="AH259" s="123"/>
      <c r="AI259" s="127"/>
      <c r="AM259" s="7">
        <f ca="1">VLOOKUP(AC259,Anslutningspunkt!A:B,2,0)+RANDBETWEEN(-10000,10000)</f>
        <v>6162272.672</v>
      </c>
      <c r="AN259" s="7">
        <f ca="1">VLOOKUP(AC259,Anslutningspunkt!A:C,3,0)+RANDBETWEEN(-10000,10000)</f>
        <v>451042.438</v>
      </c>
      <c r="AP259" s="7" t="str">
        <f ca="1" t="shared" si="136"/>
        <v>Flytt</v>
      </c>
      <c r="AQ259" s="7" t="str">
        <f t="shared" si="137"/>
        <v>Konsumtion/Produktion</v>
      </c>
      <c r="AX259" s="31">
        <f ca="1" t="shared" si="138"/>
        <v>44015.7868280262</v>
      </c>
      <c r="AZ259" s="31" t="str">
        <f ca="1">IF(SUM(IF({"4.Projekteringsavtal","5.Anslutningsavtal","6.Nätavtal"}=Q259,1,0))&gt;0,EDATE(AX259,RANDBETWEEN(0,6)),"")</f>
        <v/>
      </c>
      <c r="BB259" s="21" t="str">
        <f ca="1">IF(SUM(IF({"5.Anslutningsavtal","6.Nätavtal"}=Q259,1,0))&gt;0,EDATE(AZ259,RANDBETWEEN(0,3)),"")</f>
        <v/>
      </c>
      <c r="BD259" s="21" t="str">
        <f ca="1" t="shared" si="139"/>
        <v/>
      </c>
    </row>
    <row r="260" s="7" customFormat="1" spans="1:56">
      <c r="A260" s="33" t="s">
        <v>65</v>
      </c>
      <c r="B260" s="31">
        <f ca="1" t="shared" si="113"/>
        <v>44107</v>
      </c>
      <c r="C260" s="32">
        <f ca="1" t="shared" si="114"/>
        <v>45254</v>
      </c>
      <c r="D260" s="30" t="str">
        <f t="shared" si="115"/>
        <v>Project 4260</v>
      </c>
      <c r="E260" s="30" t="str">
        <f t="shared" si="116"/>
        <v>Company AB 5260</v>
      </c>
      <c r="F260" s="30" t="str">
        <f ca="1" t="shared" si="117"/>
        <v>Strängnäs</v>
      </c>
      <c r="G260" s="37">
        <f ca="1" t="shared" si="118"/>
        <v>34</v>
      </c>
      <c r="H260" s="38" t="str">
        <f ca="1" t="shared" si="119"/>
        <v/>
      </c>
      <c r="I260" s="30" t="str">
        <f ca="1" t="shared" si="120"/>
        <v>Nyanslutning</v>
      </c>
      <c r="J260" s="30" t="s">
        <v>69</v>
      </c>
      <c r="K260" s="41">
        <f ca="1" t="shared" si="121"/>
        <v>200</v>
      </c>
      <c r="L260" s="41">
        <f ca="1" t="shared" si="122"/>
        <v>154</v>
      </c>
      <c r="M260" s="14"/>
      <c r="N260" s="30" t="str">
        <f ca="1" t="shared" si="123"/>
        <v>Lars Johnson 260</v>
      </c>
      <c r="O260" s="30" t="str">
        <f ca="1" t="shared" si="124"/>
        <v>Lars Johnson 260</v>
      </c>
      <c r="P260" s="30" t="str">
        <f ca="1" t="shared" si="125"/>
        <v>Lars Johnson 260</v>
      </c>
      <c r="Q260" s="30" t="str">
        <f ca="1" t="shared" si="126"/>
        <v>4.Projekteringsavtal</v>
      </c>
      <c r="R260" s="45" t="str">
        <f ca="1" t="shared" si="127"/>
        <v/>
      </c>
      <c r="S260" s="45" t="str">
        <f ca="1" t="shared" si="128"/>
        <v>x</v>
      </c>
      <c r="T260" s="45" t="str">
        <f ca="1" t="shared" si="129"/>
        <v/>
      </c>
      <c r="U260" s="16"/>
      <c r="V260" s="33"/>
      <c r="W260" s="49" t="str">
        <f ca="1" t="shared" si="130"/>
        <v/>
      </c>
      <c r="X260" s="50" t="str">
        <f ca="1" t="shared" si="131"/>
        <v/>
      </c>
      <c r="Y260" s="63" t="str">
        <f ca="1" t="shared" si="132"/>
        <v/>
      </c>
      <c r="Z260" s="63" t="str">
        <f ca="1" t="shared" si="133"/>
        <v/>
      </c>
      <c r="AA260" s="67"/>
      <c r="AB260" s="64" t="str">
        <f ca="1" t="shared" si="134"/>
        <v/>
      </c>
      <c r="AC260" s="73">
        <f ca="1">INDEX(Anslutningspunkt!$A$2:$A$108,RANDBETWEEN(2,108),1)</f>
        <v>27</v>
      </c>
      <c r="AD260" s="30"/>
      <c r="AE260" s="30" t="str">
        <f ca="1" t="shared" si="135"/>
        <v>Regionnät</v>
      </c>
      <c r="AF260" s="79"/>
      <c r="AG260" s="122"/>
      <c r="AH260" s="123"/>
      <c r="AI260" s="127"/>
      <c r="AM260" s="7">
        <f ca="1">VLOOKUP(AC260,Anslutningspunkt!A:B,2,0)+RANDBETWEEN(-10000,10000)</f>
        <v>6031890.672</v>
      </c>
      <c r="AN260" s="7">
        <f ca="1">VLOOKUP(AC260,Anslutningspunkt!A:C,3,0)+RANDBETWEEN(-10000,10000)</f>
        <v>379046.438</v>
      </c>
      <c r="AP260" s="7" t="str">
        <f ca="1" t="shared" si="136"/>
        <v>Nyanslutning</v>
      </c>
      <c r="AQ260" s="7" t="str">
        <f t="shared" si="137"/>
        <v>Konsumtion/Produktion</v>
      </c>
      <c r="AX260" s="31">
        <f ca="1" t="shared" si="138"/>
        <v>44816.1559130917</v>
      </c>
      <c r="AZ260" s="31">
        <f ca="1">IF(SUM(IF({"4.Projekteringsavtal","5.Anslutningsavtal","6.Nätavtal"}=Q260,1,0))&gt;0,EDATE(AX260,RANDBETWEEN(0,6)),"")</f>
        <v>44816</v>
      </c>
      <c r="BB260" s="21" t="str">
        <f ca="1">IF(SUM(IF({"5.Anslutningsavtal","6.Nätavtal"}=Q260,1,0))&gt;0,EDATE(AZ260,RANDBETWEEN(0,3)),"")</f>
        <v/>
      </c>
      <c r="BD260" s="21" t="str">
        <f ca="1" t="shared" si="139"/>
        <v/>
      </c>
    </row>
    <row r="261" s="7" customFormat="1" spans="1:56">
      <c r="A261" s="33" t="s">
        <v>65</v>
      </c>
      <c r="B261" s="31">
        <f ca="1" t="shared" si="113"/>
        <v>43898</v>
      </c>
      <c r="C261" s="32">
        <f ca="1" t="shared" si="114"/>
        <v>44494</v>
      </c>
      <c r="D261" s="30" t="str">
        <f t="shared" si="115"/>
        <v>Project 4261</v>
      </c>
      <c r="E261" s="30" t="str">
        <f t="shared" si="116"/>
        <v>Company AB 5261</v>
      </c>
      <c r="F261" s="30" t="str">
        <f ca="1" t="shared" si="117"/>
        <v>Gävle</v>
      </c>
      <c r="G261" s="37">
        <f ca="1" t="shared" si="118"/>
        <v>32</v>
      </c>
      <c r="H261" s="38" t="str">
        <f ca="1" t="shared" si="119"/>
        <v/>
      </c>
      <c r="I261" s="30" t="str">
        <f ca="1" t="shared" si="120"/>
        <v>Flytt</v>
      </c>
      <c r="J261" s="30" t="s">
        <v>69</v>
      </c>
      <c r="K261" s="41">
        <f ca="1" t="shared" si="121"/>
        <v>370</v>
      </c>
      <c r="L261" s="41">
        <f ca="1" t="shared" si="122"/>
        <v>99</v>
      </c>
      <c r="M261" s="14"/>
      <c r="N261" s="30" t="str">
        <f ca="1" t="shared" si="123"/>
        <v>Anders Erikson 261</v>
      </c>
      <c r="O261" s="30" t="str">
        <f ca="1" t="shared" si="124"/>
        <v>Anders Erikson 261</v>
      </c>
      <c r="P261" s="30" t="str">
        <f ca="1" t="shared" si="125"/>
        <v>Anders Erikson 261</v>
      </c>
      <c r="Q261" s="30" t="str">
        <f ca="1" t="shared" si="126"/>
        <v>5.Anslutningsavtal</v>
      </c>
      <c r="R261" s="45" t="str">
        <f ca="1" t="shared" si="127"/>
        <v/>
      </c>
      <c r="S261" s="45" t="str">
        <f ca="1" t="shared" si="128"/>
        <v>x</v>
      </c>
      <c r="T261" s="45" t="str">
        <f ca="1" t="shared" si="129"/>
        <v/>
      </c>
      <c r="U261" s="16"/>
      <c r="V261" s="33"/>
      <c r="W261" s="49" t="str">
        <f ca="1" t="shared" si="130"/>
        <v/>
      </c>
      <c r="X261" s="50" t="str">
        <f ca="1" t="shared" si="131"/>
        <v/>
      </c>
      <c r="Y261" s="63" t="str">
        <f ca="1" t="shared" si="132"/>
        <v/>
      </c>
      <c r="Z261" s="63" t="str">
        <f ca="1" t="shared" si="133"/>
        <v/>
      </c>
      <c r="AA261" s="67"/>
      <c r="AB261" s="64" t="str">
        <f ca="1" t="shared" si="134"/>
        <v/>
      </c>
      <c r="AC261" s="73">
        <f ca="1">INDEX(Anslutningspunkt!$A$2:$A$108,RANDBETWEEN(2,108),1)</f>
        <v>48</v>
      </c>
      <c r="AD261" s="30"/>
      <c r="AE261" s="30" t="str">
        <f ca="1" t="shared" si="135"/>
        <v>Regionnät</v>
      </c>
      <c r="AF261" s="79"/>
      <c r="AG261" s="122"/>
      <c r="AH261" s="123"/>
      <c r="AI261" s="127"/>
      <c r="AM261" s="7">
        <f ca="1">VLOOKUP(AC261,Anslutningspunkt!A:B,2,0)+RANDBETWEEN(-10000,10000)</f>
        <v>6149942.672</v>
      </c>
      <c r="AN261" s="7">
        <f ca="1">VLOOKUP(AC261,Anslutningspunkt!A:C,3,0)+RANDBETWEEN(-10000,10000)</f>
        <v>267068.438</v>
      </c>
      <c r="AP261" s="7" t="str">
        <f ca="1" t="shared" si="136"/>
        <v>Flytt</v>
      </c>
      <c r="AQ261" s="7" t="str">
        <f t="shared" si="137"/>
        <v>Konsumtion/Produktion</v>
      </c>
      <c r="AX261" s="31">
        <f ca="1" t="shared" si="138"/>
        <v>44318.4482711025</v>
      </c>
      <c r="AZ261" s="31">
        <f ca="1">IF(SUM(IF({"4.Projekteringsavtal","5.Anslutningsavtal","6.Nätavtal"}=Q261,1,0))&gt;0,EDATE(AX261,RANDBETWEEN(0,6)),"")</f>
        <v>44441</v>
      </c>
      <c r="BB261" s="21">
        <f ca="1">IF(SUM(IF({"5.Anslutningsavtal","6.Nätavtal"}=Q261,1,0))&gt;0,EDATE(AZ261,RANDBETWEEN(0,3)),"")</f>
        <v>44532</v>
      </c>
      <c r="BD261" s="21" t="str">
        <f ca="1" t="shared" si="139"/>
        <v/>
      </c>
    </row>
    <row r="262" s="7" customFormat="1" spans="1:56">
      <c r="A262" s="33" t="s">
        <v>65</v>
      </c>
      <c r="B262" s="31">
        <f ca="1" t="shared" ref="B262:B271" si="140">RANDBETWEEN(DATE(2018,1,1),DATE(2022,10,20))</f>
        <v>43409</v>
      </c>
      <c r="C262" s="32">
        <f ca="1" t="shared" si="114"/>
        <v>45287</v>
      </c>
      <c r="D262" s="30" t="str">
        <f t="shared" si="115"/>
        <v>Project 4262</v>
      </c>
      <c r="E262" s="30" t="str">
        <f t="shared" si="116"/>
        <v>Company AB 5262</v>
      </c>
      <c r="F262" s="30" t="str">
        <f ca="1" t="shared" ref="F262:F271" si="14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Norberg</v>
      </c>
      <c r="G262" s="37">
        <f ca="1" t="shared" ref="G262:G271" si="142">RANDBETWEEN(30,38)</f>
        <v>30</v>
      </c>
      <c r="H262" s="38" t="str">
        <f ca="1" t="shared" ref="H262:H271" si="143">CHOOSE(RANDBETWEEN(1,3),"Ja","Nej","")</f>
        <v>Ja</v>
      </c>
      <c r="I262" s="30" t="str">
        <f ca="1" t="shared" ref="I262:I271" si="144">CHOOSE(RANDBETWEEN(1,3),"Nyanslutning","Utökning","Flytt")</f>
        <v>Flytt</v>
      </c>
      <c r="J262" s="30" t="s">
        <v>69</v>
      </c>
      <c r="K262" s="41">
        <f ca="1" t="shared" ref="K262:K271" si="145">RANDBETWEEN(1,60)*10</f>
        <v>330</v>
      </c>
      <c r="L262" s="41">
        <f ca="1" t="shared" si="122"/>
        <v>36</v>
      </c>
      <c r="M262" s="14"/>
      <c r="N262" s="30" t="str">
        <f ca="1" t="shared" si="123"/>
        <v>Erik Johanson 262</v>
      </c>
      <c r="O262" s="30" t="str">
        <f ca="1" t="shared" si="124"/>
        <v>Erik Johanson 262</v>
      </c>
      <c r="P262" s="30" t="str">
        <f ca="1" t="shared" si="125"/>
        <v>Lars Johnson 262</v>
      </c>
      <c r="Q262" s="30" t="str">
        <f ca="1" t="shared" ref="Q262:Q271" si="146">CHOOSE(RANDBETWEEN(1,5),"5.Anslutningsavtal","4.Projekteringsavtal","6.Nätavtal","2.Reservationsavtal","1.Anslutningsmöjlighet")</f>
        <v>4.Projekteringsavtal</v>
      </c>
      <c r="R262" s="45" t="str">
        <f ca="1" t="shared" ref="R262:R271" si="147">CHOOSE(RANDBETWEEN(1,8),"Ja","","","","n","nej","?","N/A")</f>
        <v>?</v>
      </c>
      <c r="S262" s="45" t="str">
        <f ca="1" t="shared" ref="S262:S271" si="148">CHOOSE(RANDBETWEEN(1,3),"x","","")</f>
        <v>x</v>
      </c>
      <c r="T262" s="45" t="str">
        <f ca="1" t="shared" ref="T262:T271" si="149">CHOOSE(RANDBETWEEN(1,4),"x","","","")</f>
        <v/>
      </c>
      <c r="U262" s="16"/>
      <c r="V262" s="33"/>
      <c r="W262" s="49" t="str">
        <f ca="1" t="shared" ref="W262:W271" si="150">CHOOSE(RANDBETWEEN(1,7),"Länk","","","","","Ansluts till LN 20 kV","Reservationsavtal ska tecknas")</f>
        <v/>
      </c>
      <c r="X262" s="50" t="str">
        <f ca="1" t="shared" ref="X262:X271" si="151">CHOOSE(RANDBETWEEN(1,4),"Ja","Ja","Nej","")</f>
        <v>Nej</v>
      </c>
      <c r="Y262" s="63" t="str">
        <f ca="1" t="shared" si="132"/>
        <v/>
      </c>
      <c r="Z262" s="63" t="str">
        <f ca="1" t="shared" si="133"/>
        <v/>
      </c>
      <c r="AA262" s="67"/>
      <c r="AB262" s="64" t="str">
        <f ca="1" t="shared" si="134"/>
        <v/>
      </c>
      <c r="AC262" s="73">
        <f ca="1">INDEX(Anslutningspunkt!$A$2:$A$108,RANDBETWEEN(2,108),1)</f>
        <v>105</v>
      </c>
      <c r="AD262" s="30"/>
      <c r="AE262" s="30" t="str">
        <f ca="1" t="shared" ref="AE262:AE271" si="152">CHOOSE(RANDBETWEEN(1,4),"Regionnät","Stamnät Regionnät","Stamnät","")</f>
        <v>Regionnät</v>
      </c>
      <c r="AF262" s="79"/>
      <c r="AG262" s="122"/>
      <c r="AH262" s="123"/>
      <c r="AI262" s="127"/>
      <c r="AM262" s="7">
        <f ca="1">VLOOKUP(AC262,Anslutningspunkt!A:B,2,0)+RANDBETWEEN(-10000,10000)</f>
        <v>6095420.672</v>
      </c>
      <c r="AN262" s="7">
        <f ca="1">VLOOKUP(AC262,Anslutningspunkt!A:C,3,0)+RANDBETWEEN(-10000,10000)</f>
        <v>438962.438</v>
      </c>
      <c r="AP262" s="7" t="str">
        <f ca="1" t="shared" si="136"/>
        <v>Flytt</v>
      </c>
      <c r="AQ262" s="7" t="str">
        <f t="shared" si="137"/>
        <v>Konsumtion/Produktion</v>
      </c>
      <c r="AX262" s="31">
        <f ca="1" t="shared" si="138"/>
        <v>44793.2879546228</v>
      </c>
      <c r="AZ262" s="31">
        <f ca="1">IF(SUM(IF({"4.Projekteringsavtal","5.Anslutningsavtal","6.Nätavtal"}=Q262,1,0))&gt;0,EDATE(AX262,RANDBETWEEN(0,6)),"")</f>
        <v>44793</v>
      </c>
      <c r="BB262" s="21" t="str">
        <f ca="1">IF(SUM(IF({"5.Anslutningsavtal","6.Nätavtal"}=Q262,1,0))&gt;0,EDATE(AZ262,RANDBETWEEN(0,3)),"")</f>
        <v/>
      </c>
      <c r="BD262" s="21" t="str">
        <f ca="1" t="shared" si="139"/>
        <v/>
      </c>
    </row>
    <row r="263" s="7" customFormat="1" spans="1:56">
      <c r="A263" s="33" t="s">
        <v>65</v>
      </c>
      <c r="B263" s="31">
        <f ca="1" t="shared" si="140"/>
        <v>44709</v>
      </c>
      <c r="C263" s="32">
        <f ca="1" t="shared" si="114"/>
        <v>44874</v>
      </c>
      <c r="D263" s="30" t="str">
        <f t="shared" si="115"/>
        <v>Project 4263</v>
      </c>
      <c r="E263" s="30" t="str">
        <f t="shared" si="116"/>
        <v>Company AB 5263</v>
      </c>
      <c r="F263" s="30" t="str">
        <f ca="1" t="shared" si="141"/>
        <v>Järfälla</v>
      </c>
      <c r="G263" s="37">
        <f ca="1" t="shared" si="142"/>
        <v>37</v>
      </c>
      <c r="H263" s="38" t="str">
        <f ca="1" t="shared" si="143"/>
        <v/>
      </c>
      <c r="I263" s="30" t="str">
        <f ca="1" t="shared" si="144"/>
        <v>Nyanslutning</v>
      </c>
      <c r="J263" s="30" t="s">
        <v>69</v>
      </c>
      <c r="K263" s="41">
        <f ca="1" t="shared" si="145"/>
        <v>320</v>
      </c>
      <c r="L263" s="41">
        <f ca="1" t="shared" si="122"/>
        <v>63</v>
      </c>
      <c r="M263" s="14"/>
      <c r="N263" s="30" t="str">
        <f ca="1" t="shared" si="123"/>
        <v>Anders Erikson 263</v>
      </c>
      <c r="O263" s="30" t="str">
        <f ca="1" t="shared" si="124"/>
        <v>Lars Johnson 263</v>
      </c>
      <c r="P263" s="30" t="str">
        <f ca="1" t="shared" si="125"/>
        <v>Anders Erikson 263</v>
      </c>
      <c r="Q263" s="30" t="str">
        <f ca="1" t="shared" si="146"/>
        <v>6.Nätavtal</v>
      </c>
      <c r="R263" s="45" t="str">
        <f ca="1" t="shared" si="147"/>
        <v/>
      </c>
      <c r="S263" s="45" t="str">
        <f ca="1" t="shared" si="148"/>
        <v>x</v>
      </c>
      <c r="T263" s="45" t="str">
        <f ca="1" t="shared" si="149"/>
        <v>x</v>
      </c>
      <c r="U263" s="16"/>
      <c r="V263" s="33"/>
      <c r="W263" s="49" t="str">
        <f ca="1" t="shared" si="150"/>
        <v>Reservationsavtal ska tecknas</v>
      </c>
      <c r="X263" s="50" t="str">
        <f ca="1" t="shared" si="151"/>
        <v>Ja</v>
      </c>
      <c r="Y263" s="63">
        <f ca="1" t="shared" si="132"/>
        <v>45432</v>
      </c>
      <c r="Z263" s="63">
        <f ca="1" t="shared" si="133"/>
        <v>45426</v>
      </c>
      <c r="AA263" s="67"/>
      <c r="AB263" s="64" t="str">
        <f ca="1" t="shared" si="134"/>
        <v/>
      </c>
      <c r="AC263" s="73">
        <f ca="1">INDEX(Anslutningspunkt!$A$2:$A$108,RANDBETWEEN(2,108),1)</f>
        <v>77</v>
      </c>
      <c r="AD263" s="30"/>
      <c r="AE263" s="30" t="str">
        <f ca="1" t="shared" si="152"/>
        <v>Stamnät</v>
      </c>
      <c r="AF263" s="79"/>
      <c r="AG263" s="122"/>
      <c r="AH263" s="123"/>
      <c r="AI263" s="127"/>
      <c r="AM263" s="7">
        <f ca="1">VLOOKUP(AC263,Anslutningspunkt!A:B,2,0)+RANDBETWEEN(-10000,10000)</f>
        <v>6185149.672</v>
      </c>
      <c r="AN263" s="7">
        <f ca="1">VLOOKUP(AC263,Anslutningspunkt!A:C,3,0)+RANDBETWEEN(-10000,10000)</f>
        <v>389363.438</v>
      </c>
      <c r="AP263" s="7" t="str">
        <f ca="1" t="shared" si="136"/>
        <v>Nyanslutning</v>
      </c>
      <c r="AQ263" s="7" t="str">
        <f t="shared" si="137"/>
        <v>Konsumtion/Produktion</v>
      </c>
      <c r="AX263" s="31">
        <f ca="1" t="shared" si="138"/>
        <v>44781.2136339736</v>
      </c>
      <c r="AZ263" s="31">
        <f ca="1">IF(SUM(IF({"4.Projekteringsavtal","5.Anslutningsavtal","6.Nätavtal"}=Q263,1,0))&gt;0,EDATE(AX263,RANDBETWEEN(0,6)),"")</f>
        <v>44934</v>
      </c>
      <c r="BB263" s="21">
        <f ca="1">IF(SUM(IF({"5.Anslutningsavtal","6.Nätavtal"}=Q263,1,0))&gt;0,EDATE(AZ263,RANDBETWEEN(0,3)),"")</f>
        <v>44993</v>
      </c>
      <c r="BD263" s="21">
        <f ca="1" t="shared" si="139"/>
        <v>44993</v>
      </c>
    </row>
    <row r="264" s="7" customFormat="1" spans="1:56">
      <c r="A264" s="33" t="s">
        <v>65</v>
      </c>
      <c r="B264" s="31">
        <f ca="1" t="shared" si="140"/>
        <v>44267</v>
      </c>
      <c r="C264" s="32">
        <f ca="1" t="shared" si="114"/>
        <v>44280</v>
      </c>
      <c r="D264" s="30" t="str">
        <f t="shared" si="115"/>
        <v>Project 4264</v>
      </c>
      <c r="E264" s="30" t="str">
        <f t="shared" si="116"/>
        <v>Company AB 5264</v>
      </c>
      <c r="F264" s="30" t="str">
        <f ca="1" t="shared" si="141"/>
        <v>Eskiltuna</v>
      </c>
      <c r="G264" s="37">
        <f ca="1" t="shared" si="142"/>
        <v>33</v>
      </c>
      <c r="H264" s="38" t="str">
        <f ca="1" t="shared" si="143"/>
        <v/>
      </c>
      <c r="I264" s="30" t="str">
        <f ca="1" t="shared" si="144"/>
        <v>Flytt</v>
      </c>
      <c r="J264" s="30" t="s">
        <v>69</v>
      </c>
      <c r="K264" s="41">
        <f ca="1" t="shared" si="145"/>
        <v>560</v>
      </c>
      <c r="L264" s="41">
        <f ca="1" t="shared" si="122"/>
        <v>4</v>
      </c>
      <c r="M264" s="14"/>
      <c r="N264" s="30" t="str">
        <f ca="1" t="shared" si="123"/>
        <v>Lars Johnson 264</v>
      </c>
      <c r="O264" s="30" t="str">
        <f ca="1" t="shared" si="124"/>
        <v>Lars Johnson 264</v>
      </c>
      <c r="P264" s="30" t="str">
        <f ca="1" t="shared" si="125"/>
        <v>Erik Johanson 264</v>
      </c>
      <c r="Q264" s="30" t="str">
        <f ca="1" t="shared" si="146"/>
        <v>4.Projekteringsavtal</v>
      </c>
      <c r="R264" s="45" t="str">
        <f ca="1" t="shared" si="147"/>
        <v/>
      </c>
      <c r="S264" s="45" t="str">
        <f ca="1" t="shared" si="148"/>
        <v>x</v>
      </c>
      <c r="T264" s="45" t="str">
        <f ca="1" t="shared" si="149"/>
        <v/>
      </c>
      <c r="U264" s="16"/>
      <c r="V264" s="33"/>
      <c r="W264" s="49" t="str">
        <f ca="1" t="shared" si="150"/>
        <v>Reservationsavtal ska tecknas</v>
      </c>
      <c r="X264" s="50" t="str">
        <f ca="1" t="shared" si="151"/>
        <v>Nej</v>
      </c>
      <c r="Y264" s="63" t="str">
        <f ca="1" t="shared" si="132"/>
        <v/>
      </c>
      <c r="Z264" s="63" t="str">
        <f ca="1" t="shared" si="133"/>
        <v/>
      </c>
      <c r="AA264" s="67"/>
      <c r="AB264" s="64" t="str">
        <f ca="1" t="shared" si="134"/>
        <v/>
      </c>
      <c r="AC264" s="73">
        <f ca="1">INDEX(Anslutningspunkt!$A$2:$A$108,RANDBETWEEN(2,108),1)</f>
        <v>22</v>
      </c>
      <c r="AD264" s="30"/>
      <c r="AE264" s="30" t="str">
        <f ca="1" t="shared" si="152"/>
        <v>Regionnät</v>
      </c>
      <c r="AF264" s="79"/>
      <c r="AG264" s="122"/>
      <c r="AH264" s="123"/>
      <c r="AI264" s="127"/>
      <c r="AM264" s="7">
        <f ca="1">VLOOKUP(AC264,Anslutningspunkt!A:B,2,0)+RANDBETWEEN(-10000,10000)</f>
        <v>6048310.672</v>
      </c>
      <c r="AN264" s="7">
        <f ca="1">VLOOKUP(AC264,Anslutningspunkt!A:C,3,0)+RANDBETWEEN(-10000,10000)</f>
        <v>290190.438</v>
      </c>
      <c r="AP264" s="7" t="str">
        <f ca="1" t="shared" si="136"/>
        <v>Flytt</v>
      </c>
      <c r="AQ264" s="7" t="str">
        <f t="shared" si="137"/>
        <v>Konsumtion/Produktion</v>
      </c>
      <c r="AX264" s="31">
        <f ca="1" t="shared" si="138"/>
        <v>44271.4599889794</v>
      </c>
      <c r="AZ264" s="31">
        <f ca="1">IF(SUM(IF({"4.Projekteringsavtal","5.Anslutningsavtal","6.Nätavtal"}=Q264,1,0))&gt;0,EDATE(AX264,RANDBETWEEN(0,6)),"")</f>
        <v>44393</v>
      </c>
      <c r="BB264" s="21" t="str">
        <f ca="1">IF(SUM(IF({"5.Anslutningsavtal","6.Nätavtal"}=Q264,1,0))&gt;0,EDATE(AZ264,RANDBETWEEN(0,3)),"")</f>
        <v/>
      </c>
      <c r="BD264" s="21" t="str">
        <f ca="1" t="shared" si="139"/>
        <v/>
      </c>
    </row>
    <row r="265" s="7" customFormat="1" spans="1:56">
      <c r="A265" s="33" t="s">
        <v>65</v>
      </c>
      <c r="B265" s="31">
        <f ca="1" t="shared" si="140"/>
        <v>43310</v>
      </c>
      <c r="C265" s="32">
        <f ca="1" t="shared" si="114"/>
        <v>45045</v>
      </c>
      <c r="D265" s="30" t="str">
        <f t="shared" si="115"/>
        <v>Project 4265</v>
      </c>
      <c r="E265" s="30" t="str">
        <f t="shared" si="116"/>
        <v>Company AB 5265</v>
      </c>
      <c r="F265" s="30" t="str">
        <f ca="1" t="shared" si="141"/>
        <v>Sala</v>
      </c>
      <c r="G265" s="37">
        <f ca="1" t="shared" si="142"/>
        <v>36</v>
      </c>
      <c r="H265" s="38" t="str">
        <f ca="1" t="shared" si="143"/>
        <v>Nej</v>
      </c>
      <c r="I265" s="30" t="str">
        <f ca="1" t="shared" si="144"/>
        <v>Nyanslutning</v>
      </c>
      <c r="J265" s="30" t="s">
        <v>69</v>
      </c>
      <c r="K265" s="41">
        <f ca="1" t="shared" si="145"/>
        <v>90</v>
      </c>
      <c r="L265" s="41">
        <f ca="1" t="shared" si="122"/>
        <v>24</v>
      </c>
      <c r="M265" s="14"/>
      <c r="N265" s="30" t="str">
        <f ca="1" t="shared" si="123"/>
        <v>Anders Erikson 265</v>
      </c>
      <c r="O265" s="30" t="str">
        <f ca="1" t="shared" si="124"/>
        <v>Sarah Anderson 265</v>
      </c>
      <c r="P265" s="30" t="str">
        <f ca="1" t="shared" si="125"/>
        <v>Sarah Anderson 265</v>
      </c>
      <c r="Q265" s="30" t="str">
        <f ca="1" t="shared" si="146"/>
        <v>5.Anslutningsavtal</v>
      </c>
      <c r="R265" s="45" t="str">
        <f ca="1" t="shared" si="147"/>
        <v>Ja</v>
      </c>
      <c r="S265" s="45" t="str">
        <f ca="1" t="shared" si="148"/>
        <v/>
      </c>
      <c r="T265" s="45" t="str">
        <f ca="1" t="shared" si="149"/>
        <v/>
      </c>
      <c r="U265" s="16"/>
      <c r="V265" s="33"/>
      <c r="W265" s="49" t="str">
        <f ca="1" t="shared" si="150"/>
        <v>Reservationsavtal ska tecknas</v>
      </c>
      <c r="X265" s="50" t="str">
        <f ca="1" t="shared" si="151"/>
        <v>Ja</v>
      </c>
      <c r="Y265" s="63">
        <f ca="1" t="shared" si="132"/>
        <v>45501</v>
      </c>
      <c r="Z265" s="63">
        <f ca="1" t="shared" si="133"/>
        <v>45063</v>
      </c>
      <c r="AA265" s="67"/>
      <c r="AB265" s="64" t="str">
        <f ca="1" t="shared" si="134"/>
        <v/>
      </c>
      <c r="AC265" s="73">
        <f ca="1">INDEX(Anslutningspunkt!$A$2:$A$108,RANDBETWEEN(2,108),1)</f>
        <v>77</v>
      </c>
      <c r="AD265" s="30"/>
      <c r="AE265" s="30" t="str">
        <f ca="1" t="shared" si="152"/>
        <v>Stamnät</v>
      </c>
      <c r="AF265" s="79"/>
      <c r="AG265" s="122"/>
      <c r="AH265" s="123"/>
      <c r="AI265" s="127"/>
      <c r="AM265" s="7">
        <f ca="1">VLOOKUP(AC265,Anslutningspunkt!A:B,2,0)+RANDBETWEEN(-10000,10000)</f>
        <v>6184213.672</v>
      </c>
      <c r="AN265" s="7">
        <f ca="1">VLOOKUP(AC265,Anslutningspunkt!A:C,3,0)+RANDBETWEEN(-10000,10000)</f>
        <v>395944.438</v>
      </c>
      <c r="AP265" s="7" t="str">
        <f ca="1" t="shared" si="136"/>
        <v>Nyanslutning</v>
      </c>
      <c r="AQ265" s="7" t="str">
        <f t="shared" si="137"/>
        <v>Konsumtion/Produktion</v>
      </c>
      <c r="AX265" s="31">
        <f ca="1" t="shared" si="138"/>
        <v>43808.7607928359</v>
      </c>
      <c r="AZ265" s="31">
        <f ca="1">IF(SUM(IF({"4.Projekteringsavtal","5.Anslutningsavtal","6.Nätavtal"}=Q265,1,0))&gt;0,EDATE(AX265,RANDBETWEEN(0,6)),"")</f>
        <v>43899</v>
      </c>
      <c r="BB265" s="21">
        <f ca="1">IF(SUM(IF({"5.Anslutningsavtal","6.Nätavtal"}=Q265,1,0))&gt;0,EDATE(AZ265,RANDBETWEEN(0,3)),"")</f>
        <v>43991</v>
      </c>
      <c r="BD265" s="21" t="str">
        <f ca="1" t="shared" si="139"/>
        <v/>
      </c>
    </row>
    <row r="266" s="7" customFormat="1" spans="1:56">
      <c r="A266" s="33" t="s">
        <v>65</v>
      </c>
      <c r="B266" s="31">
        <f ca="1" t="shared" si="140"/>
        <v>43242</v>
      </c>
      <c r="C266" s="32">
        <f ca="1" t="shared" si="114"/>
        <v>45379</v>
      </c>
      <c r="D266" s="30" t="str">
        <f t="shared" si="115"/>
        <v>Project 4266</v>
      </c>
      <c r="E266" s="30" t="str">
        <f t="shared" si="116"/>
        <v>Company AB 5266</v>
      </c>
      <c r="F266" s="30" t="str">
        <f ca="1" t="shared" si="141"/>
        <v>Gnesta</v>
      </c>
      <c r="G266" s="37">
        <f ca="1" t="shared" si="142"/>
        <v>34</v>
      </c>
      <c r="H266" s="38" t="str">
        <f ca="1" t="shared" si="143"/>
        <v>Nej</v>
      </c>
      <c r="I266" s="30" t="str">
        <f ca="1" t="shared" si="144"/>
        <v>Nyanslutning</v>
      </c>
      <c r="J266" s="30" t="s">
        <v>69</v>
      </c>
      <c r="K266" s="41">
        <f ca="1" t="shared" si="145"/>
        <v>240</v>
      </c>
      <c r="L266" s="41">
        <f ca="1" t="shared" si="122"/>
        <v>69</v>
      </c>
      <c r="M266" s="14"/>
      <c r="N266" s="30" t="str">
        <f ca="1" t="shared" si="123"/>
        <v>Sarah Anderson 266</v>
      </c>
      <c r="O266" s="30" t="str">
        <f ca="1" t="shared" si="124"/>
        <v>Anders Erikson 266</v>
      </c>
      <c r="P266" s="30" t="str">
        <f ca="1" t="shared" si="125"/>
        <v>Anders Erikson 266</v>
      </c>
      <c r="Q266" s="30" t="str">
        <f ca="1" t="shared" si="146"/>
        <v>2.Reservationsavtal</v>
      </c>
      <c r="R266" s="45" t="str">
        <f ca="1" t="shared" si="147"/>
        <v/>
      </c>
      <c r="S266" s="45" t="str">
        <f ca="1" t="shared" si="148"/>
        <v/>
      </c>
      <c r="T266" s="45" t="str">
        <f ca="1" t="shared" si="149"/>
        <v>x</v>
      </c>
      <c r="U266" s="16"/>
      <c r="V266" s="33"/>
      <c r="W266" s="49" t="str">
        <f ca="1" t="shared" si="150"/>
        <v/>
      </c>
      <c r="X266" s="50" t="str">
        <f ca="1" t="shared" si="151"/>
        <v>Ja</v>
      </c>
      <c r="Y266" s="63">
        <f ca="1" t="shared" si="132"/>
        <v>45569</v>
      </c>
      <c r="Z266" s="63">
        <f ca="1" t="shared" si="133"/>
        <v>45514</v>
      </c>
      <c r="AA266" s="67"/>
      <c r="AB266" s="64" t="str">
        <f ca="1" t="shared" si="134"/>
        <v/>
      </c>
      <c r="AC266" s="73">
        <f ca="1">INDEX(Anslutningspunkt!$A$2:$A$108,RANDBETWEEN(2,108),1)</f>
        <v>31</v>
      </c>
      <c r="AD266" s="30"/>
      <c r="AE266" s="30" t="str">
        <f ca="1" t="shared" si="152"/>
        <v>Regionnät</v>
      </c>
      <c r="AF266" s="79"/>
      <c r="AG266" s="122"/>
      <c r="AH266" s="123"/>
      <c r="AI266" s="127"/>
      <c r="AM266" s="7">
        <f ca="1">VLOOKUP(AC266,Anslutningspunkt!A:B,2,0)+RANDBETWEEN(-10000,10000)</f>
        <v>6027368.672</v>
      </c>
      <c r="AN266" s="7">
        <f ca="1">VLOOKUP(AC266,Anslutningspunkt!A:C,3,0)+RANDBETWEEN(-10000,10000)</f>
        <v>275725.438</v>
      </c>
      <c r="AP266" s="7" t="str">
        <f ca="1" t="shared" si="136"/>
        <v>Nyanslutning</v>
      </c>
      <c r="AQ266" s="7" t="str">
        <f t="shared" si="137"/>
        <v>Konsumtion/Produktion</v>
      </c>
      <c r="AX266" s="31">
        <f ca="1" t="shared" si="138"/>
        <v>43461.1583141178</v>
      </c>
      <c r="AZ266" s="31" t="str">
        <f ca="1">IF(SUM(IF({"4.Projekteringsavtal","5.Anslutningsavtal","6.Nätavtal"}=Q266,1,0))&gt;0,EDATE(AX266,RANDBETWEEN(0,6)),"")</f>
        <v/>
      </c>
      <c r="BB266" s="21" t="str">
        <f ca="1">IF(SUM(IF({"5.Anslutningsavtal","6.Nätavtal"}=Q266,1,0))&gt;0,EDATE(AZ266,RANDBETWEEN(0,3)),"")</f>
        <v/>
      </c>
      <c r="BD266" s="21" t="str">
        <f ca="1" t="shared" si="139"/>
        <v/>
      </c>
    </row>
    <row r="267" s="7" customFormat="1" spans="1:56">
      <c r="A267" s="33" t="s">
        <v>65</v>
      </c>
      <c r="B267" s="31">
        <f ca="1" t="shared" si="140"/>
        <v>43276</v>
      </c>
      <c r="C267" s="32">
        <f ca="1" t="shared" si="114"/>
        <v>44666</v>
      </c>
      <c r="D267" s="30" t="str">
        <f t="shared" si="115"/>
        <v>Project 4267</v>
      </c>
      <c r="E267" s="30" t="str">
        <f t="shared" si="116"/>
        <v>Company AB 5267</v>
      </c>
      <c r="F267" s="30" t="str">
        <f ca="1" t="shared" si="141"/>
        <v>Arboga</v>
      </c>
      <c r="G267" s="37">
        <f ca="1" t="shared" si="142"/>
        <v>30</v>
      </c>
      <c r="H267" s="38" t="str">
        <f ca="1" t="shared" si="143"/>
        <v/>
      </c>
      <c r="I267" s="30" t="str">
        <f ca="1" t="shared" si="144"/>
        <v>Flytt</v>
      </c>
      <c r="J267" s="30" t="s">
        <v>69</v>
      </c>
      <c r="K267" s="41">
        <f ca="1" t="shared" si="145"/>
        <v>250</v>
      </c>
      <c r="L267" s="41">
        <f ca="1" t="shared" si="122"/>
        <v>132</v>
      </c>
      <c r="M267" s="14"/>
      <c r="N267" s="30" t="str">
        <f ca="1" t="shared" si="123"/>
        <v>Erik Johanson 267</v>
      </c>
      <c r="O267" s="30" t="str">
        <f ca="1" t="shared" si="124"/>
        <v>Lars Johnson 267</v>
      </c>
      <c r="P267" s="30" t="str">
        <f ca="1" t="shared" si="125"/>
        <v>Lars Johnson 267</v>
      </c>
      <c r="Q267" s="30" t="str">
        <f ca="1" t="shared" si="146"/>
        <v>6.Nätavtal</v>
      </c>
      <c r="R267" s="45" t="str">
        <f ca="1" t="shared" si="147"/>
        <v/>
      </c>
      <c r="S267" s="45" t="str">
        <f ca="1" t="shared" si="148"/>
        <v>x</v>
      </c>
      <c r="T267" s="45" t="str">
        <f ca="1" t="shared" si="149"/>
        <v/>
      </c>
      <c r="U267" s="16"/>
      <c r="V267" s="33"/>
      <c r="W267" s="49" t="str">
        <f ca="1" t="shared" si="150"/>
        <v/>
      </c>
      <c r="X267" s="50" t="str">
        <f ca="1" t="shared" si="151"/>
        <v>Ja</v>
      </c>
      <c r="Y267" s="63">
        <f ca="1" t="shared" si="132"/>
        <v>45542</v>
      </c>
      <c r="Z267" s="63">
        <f ca="1" t="shared" si="133"/>
        <v>45536</v>
      </c>
      <c r="AA267" s="67"/>
      <c r="AB267" s="64" t="str">
        <f ca="1" t="shared" si="134"/>
        <v/>
      </c>
      <c r="AC267" s="73">
        <f ca="1">INDEX(Anslutningspunkt!$A$2:$A$108,RANDBETWEEN(2,108),1)</f>
        <v>31</v>
      </c>
      <c r="AD267" s="30"/>
      <c r="AE267" s="30" t="str">
        <f ca="1" t="shared" si="152"/>
        <v/>
      </c>
      <c r="AF267" s="79"/>
      <c r="AG267" s="122"/>
      <c r="AH267" s="123"/>
      <c r="AI267" s="127"/>
      <c r="AM267" s="7">
        <f ca="1">VLOOKUP(AC267,Anslutningspunkt!A:B,2,0)+RANDBETWEEN(-10000,10000)</f>
        <v>6030326.672</v>
      </c>
      <c r="AN267" s="7">
        <f ca="1">VLOOKUP(AC267,Anslutningspunkt!A:C,3,0)+RANDBETWEEN(-10000,10000)</f>
        <v>272073.438</v>
      </c>
      <c r="AP267" s="7" t="str">
        <f ca="1" t="shared" si="136"/>
        <v>Flytt</v>
      </c>
      <c r="AQ267" s="7" t="str">
        <f t="shared" si="137"/>
        <v>Konsumtion/Produktion</v>
      </c>
      <c r="AX267" s="31">
        <f ca="1" t="shared" si="138"/>
        <v>43419.2017885281</v>
      </c>
      <c r="AZ267" s="31">
        <f ca="1">IF(SUM(IF({"4.Projekteringsavtal","5.Anslutningsavtal","6.Nätavtal"}=Q267,1,0))&gt;0,EDATE(AX267,RANDBETWEEN(0,6)),"")</f>
        <v>43570</v>
      </c>
      <c r="BB267" s="21">
        <f ca="1">IF(SUM(IF({"5.Anslutningsavtal","6.Nätavtal"}=Q267,1,0))&gt;0,EDATE(AZ267,RANDBETWEEN(0,3)),"")</f>
        <v>43631</v>
      </c>
      <c r="BD267" s="21">
        <f ca="1" t="shared" si="139"/>
        <v>43723</v>
      </c>
    </row>
    <row r="268" s="7" customFormat="1" spans="1:56">
      <c r="A268" s="33" t="s">
        <v>65</v>
      </c>
      <c r="B268" s="31">
        <f ca="1" t="shared" si="140"/>
        <v>44756</v>
      </c>
      <c r="C268" s="32">
        <f ca="1" t="shared" si="114"/>
        <v>45093</v>
      </c>
      <c r="D268" s="30" t="str">
        <f t="shared" si="115"/>
        <v>Project 4268</v>
      </c>
      <c r="E268" s="30" t="str">
        <f t="shared" si="116"/>
        <v>Company AB 5268</v>
      </c>
      <c r="F268" s="30" t="str">
        <f ca="1" t="shared" si="141"/>
        <v>Trosa</v>
      </c>
      <c r="G268" s="37">
        <f ca="1" t="shared" si="142"/>
        <v>31</v>
      </c>
      <c r="H268" s="38" t="str">
        <f ca="1" t="shared" si="143"/>
        <v>Nej</v>
      </c>
      <c r="I268" s="30" t="str">
        <f ca="1" t="shared" si="144"/>
        <v>Nyanslutning</v>
      </c>
      <c r="J268" s="30" t="s">
        <v>69</v>
      </c>
      <c r="K268" s="41">
        <f ca="1" t="shared" si="145"/>
        <v>60</v>
      </c>
      <c r="L268" s="41">
        <f ca="1" t="shared" si="122"/>
        <v>35</v>
      </c>
      <c r="M268" s="14"/>
      <c r="N268" s="30" t="str">
        <f ca="1" t="shared" si="123"/>
        <v>Sarah Anderson 268</v>
      </c>
      <c r="O268" s="30" t="str">
        <f ca="1" t="shared" si="124"/>
        <v>Lars Johnson 268</v>
      </c>
      <c r="P268" s="30" t="str">
        <f ca="1" t="shared" si="125"/>
        <v>Lars Johnson 268</v>
      </c>
      <c r="Q268" s="30" t="str">
        <f ca="1" t="shared" si="146"/>
        <v>2.Reservationsavtal</v>
      </c>
      <c r="R268" s="45" t="str">
        <f ca="1" t="shared" si="147"/>
        <v>N/A</v>
      </c>
      <c r="S268" s="45" t="str">
        <f ca="1" t="shared" si="148"/>
        <v/>
      </c>
      <c r="T268" s="45" t="str">
        <f ca="1" t="shared" si="149"/>
        <v>x</v>
      </c>
      <c r="U268" s="16"/>
      <c r="V268" s="33"/>
      <c r="W268" s="49" t="str">
        <f ca="1" t="shared" si="150"/>
        <v/>
      </c>
      <c r="X268" s="50" t="str">
        <f ca="1" t="shared" si="151"/>
        <v/>
      </c>
      <c r="Y268" s="63" t="str">
        <f ca="1" t="shared" si="132"/>
        <v/>
      </c>
      <c r="Z268" s="63" t="str">
        <f ca="1" t="shared" si="133"/>
        <v/>
      </c>
      <c r="AA268" s="67"/>
      <c r="AB268" s="64" t="str">
        <f ca="1" t="shared" si="134"/>
        <v/>
      </c>
      <c r="AC268" s="73">
        <f ca="1">INDEX(Anslutningspunkt!$A$2:$A$108,RANDBETWEEN(2,108),1)</f>
        <v>43</v>
      </c>
      <c r="AD268" s="30"/>
      <c r="AE268" s="30" t="str">
        <f ca="1" t="shared" si="152"/>
        <v>Regionnät</v>
      </c>
      <c r="AF268" s="79"/>
      <c r="AG268" s="122"/>
      <c r="AH268" s="123"/>
      <c r="AI268" s="127"/>
      <c r="AM268" s="7">
        <f ca="1">VLOOKUP(AC268,Anslutningspunkt!A:B,2,0)+RANDBETWEEN(-10000,10000)</f>
        <v>6123324.672</v>
      </c>
      <c r="AN268" s="7">
        <f ca="1">VLOOKUP(AC268,Anslutningspunkt!A:C,3,0)+RANDBETWEEN(-10000,10000)</f>
        <v>345367.438</v>
      </c>
      <c r="AP268" s="7" t="str">
        <f ca="1" t="shared" si="136"/>
        <v>Nyanslutning</v>
      </c>
      <c r="AQ268" s="7" t="str">
        <f t="shared" si="137"/>
        <v>Konsumtion/Produktion</v>
      </c>
      <c r="AX268" s="31">
        <f ca="1" t="shared" si="138"/>
        <v>44804.822300236</v>
      </c>
      <c r="AZ268" s="31" t="str">
        <f ca="1">IF(SUM(IF({"4.Projekteringsavtal","5.Anslutningsavtal","6.Nätavtal"}=Q268,1,0))&gt;0,EDATE(AX268,RANDBETWEEN(0,6)),"")</f>
        <v/>
      </c>
      <c r="BB268" s="21" t="str">
        <f ca="1">IF(SUM(IF({"5.Anslutningsavtal","6.Nätavtal"}=Q268,1,0))&gt;0,EDATE(AZ268,RANDBETWEEN(0,3)),"")</f>
        <v/>
      </c>
      <c r="BD268" s="21" t="str">
        <f ca="1" t="shared" si="139"/>
        <v/>
      </c>
    </row>
    <row r="269" s="7" customFormat="1" spans="1:56">
      <c r="A269" s="33" t="s">
        <v>65</v>
      </c>
      <c r="B269" s="31">
        <f ca="1" t="shared" si="140"/>
        <v>43635</v>
      </c>
      <c r="C269" s="32">
        <f ca="1" t="shared" si="114"/>
        <v>44647</v>
      </c>
      <c r="D269" s="30" t="str">
        <f t="shared" si="115"/>
        <v>Project 4269</v>
      </c>
      <c r="E269" s="30" t="str">
        <f t="shared" si="116"/>
        <v>Company AB 5269</v>
      </c>
      <c r="F269" s="30" t="str">
        <f ca="1" t="shared" si="141"/>
        <v>Upplands Vsäby</v>
      </c>
      <c r="G269" s="37">
        <f ca="1" t="shared" si="142"/>
        <v>35</v>
      </c>
      <c r="H269" s="38" t="str">
        <f ca="1" t="shared" si="143"/>
        <v>Nej</v>
      </c>
      <c r="I269" s="30" t="str">
        <f ca="1" t="shared" si="144"/>
        <v>Flytt</v>
      </c>
      <c r="J269" s="30" t="s">
        <v>69</v>
      </c>
      <c r="K269" s="41">
        <f ca="1" t="shared" si="145"/>
        <v>570</v>
      </c>
      <c r="L269" s="41">
        <f ca="1" t="shared" si="122"/>
        <v>283</v>
      </c>
      <c r="M269" s="14"/>
      <c r="N269" s="30" t="str">
        <f ca="1" t="shared" si="123"/>
        <v>Sarah Anderson 269</v>
      </c>
      <c r="O269" s="30" t="str">
        <f ca="1" t="shared" si="124"/>
        <v>Lars Johnson 269</v>
      </c>
      <c r="P269" s="30" t="str">
        <f ca="1" t="shared" si="125"/>
        <v>Anders Erikson 269</v>
      </c>
      <c r="Q269" s="30" t="str">
        <f ca="1" t="shared" si="146"/>
        <v>4.Projekteringsavtal</v>
      </c>
      <c r="R269" s="45" t="str">
        <f ca="1" t="shared" si="147"/>
        <v>N/A</v>
      </c>
      <c r="S269" s="45" t="str">
        <f ca="1" t="shared" si="148"/>
        <v>x</v>
      </c>
      <c r="T269" s="45" t="str">
        <f ca="1" t="shared" si="149"/>
        <v/>
      </c>
      <c r="U269" s="16"/>
      <c r="V269" s="33"/>
      <c r="W269" s="49" t="str">
        <f ca="1" t="shared" si="150"/>
        <v/>
      </c>
      <c r="X269" s="50" t="str">
        <f ca="1" t="shared" si="151"/>
        <v>Nej</v>
      </c>
      <c r="Y269" s="63" t="str">
        <f ca="1" t="shared" si="132"/>
        <v/>
      </c>
      <c r="Z269" s="63" t="str">
        <f ca="1" t="shared" si="133"/>
        <v/>
      </c>
      <c r="AA269" s="67"/>
      <c r="AB269" s="64" t="str">
        <f ca="1" t="shared" si="134"/>
        <v/>
      </c>
      <c r="AC269" s="73">
        <f ca="1">INDEX(Anslutningspunkt!$A$2:$A$108,RANDBETWEEN(2,108),1)</f>
        <v>76</v>
      </c>
      <c r="AD269" s="30"/>
      <c r="AE269" s="30" t="str">
        <f ca="1" t="shared" si="152"/>
        <v>Regionnät</v>
      </c>
      <c r="AF269" s="79"/>
      <c r="AG269" s="122"/>
      <c r="AH269" s="123"/>
      <c r="AI269" s="127"/>
      <c r="AM269" s="7">
        <f ca="1">VLOOKUP(AC269,Anslutningspunkt!A:B,2,0)+RANDBETWEEN(-10000,10000)</f>
        <v>6155659.672</v>
      </c>
      <c r="AN269" s="7">
        <f ca="1">VLOOKUP(AC269,Anslutningspunkt!A:C,3,0)+RANDBETWEEN(-10000,10000)</f>
        <v>277378.438</v>
      </c>
      <c r="AP269" s="7" t="str">
        <f ca="1" t="shared" si="136"/>
        <v>Flytt</v>
      </c>
      <c r="AQ269" s="7" t="str">
        <f t="shared" si="137"/>
        <v>Konsumtion/Produktion</v>
      </c>
      <c r="AX269" s="31">
        <f ca="1" t="shared" si="138"/>
        <v>43712.4664099581</v>
      </c>
      <c r="AZ269" s="31">
        <f ca="1">IF(SUM(IF({"4.Projekteringsavtal","5.Anslutningsavtal","6.Nätavtal"}=Q269,1,0))&gt;0,EDATE(AX269,RANDBETWEEN(0,6)),"")</f>
        <v>43865</v>
      </c>
      <c r="BB269" s="21" t="str">
        <f ca="1">IF(SUM(IF({"5.Anslutningsavtal","6.Nätavtal"}=Q269,1,0))&gt;0,EDATE(AZ269,RANDBETWEEN(0,3)),"")</f>
        <v/>
      </c>
      <c r="BD269" s="21" t="str">
        <f ca="1" t="shared" si="139"/>
        <v/>
      </c>
    </row>
    <row r="270" s="7" customFormat="1" spans="1:56">
      <c r="A270" s="33" t="s">
        <v>65</v>
      </c>
      <c r="B270" s="31">
        <f ca="1" t="shared" si="140"/>
        <v>43312</v>
      </c>
      <c r="C270" s="32">
        <f ca="1" t="shared" si="114"/>
        <v>45467</v>
      </c>
      <c r="D270" s="30" t="str">
        <f t="shared" si="115"/>
        <v>Project 4270</v>
      </c>
      <c r="E270" s="30" t="str">
        <f t="shared" si="116"/>
        <v>Company AB 5270</v>
      </c>
      <c r="F270" s="30" t="str">
        <f ca="1" t="shared" si="141"/>
        <v>Upplands Bro</v>
      </c>
      <c r="G270" s="37">
        <f ca="1" t="shared" si="142"/>
        <v>37</v>
      </c>
      <c r="H270" s="38" t="str">
        <f ca="1" t="shared" si="143"/>
        <v/>
      </c>
      <c r="I270" s="30" t="str">
        <f ca="1" t="shared" si="144"/>
        <v>Utökning</v>
      </c>
      <c r="J270" s="30" t="s">
        <v>69</v>
      </c>
      <c r="K270" s="41">
        <f ca="1" t="shared" si="145"/>
        <v>70</v>
      </c>
      <c r="L270" s="41">
        <f ca="1" t="shared" si="122"/>
        <v>49</v>
      </c>
      <c r="M270" s="14"/>
      <c r="N270" s="30" t="str">
        <f ca="1" t="shared" si="123"/>
        <v>Sarah Anderson 270</v>
      </c>
      <c r="O270" s="30" t="str">
        <f ca="1" t="shared" si="124"/>
        <v>Anders Erikson 270</v>
      </c>
      <c r="P270" s="30" t="str">
        <f ca="1" t="shared" si="125"/>
        <v>Erik Johanson 270</v>
      </c>
      <c r="Q270" s="30" t="str">
        <f ca="1" t="shared" si="146"/>
        <v>2.Reservationsavtal</v>
      </c>
      <c r="R270" s="45" t="str">
        <f ca="1" t="shared" si="147"/>
        <v/>
      </c>
      <c r="S270" s="45" t="str">
        <f ca="1" t="shared" si="148"/>
        <v>x</v>
      </c>
      <c r="T270" s="45" t="str">
        <f ca="1" t="shared" si="149"/>
        <v>x</v>
      </c>
      <c r="U270" s="16"/>
      <c r="V270" s="33"/>
      <c r="W270" s="49" t="str">
        <f ca="1" t="shared" si="150"/>
        <v>Ansluts till LN 20 kV</v>
      </c>
      <c r="X270" s="50" t="str">
        <f ca="1" t="shared" si="151"/>
        <v>Nej</v>
      </c>
      <c r="Y270" s="63" t="str">
        <f ca="1" t="shared" si="132"/>
        <v/>
      </c>
      <c r="Z270" s="63" t="str">
        <f ca="1" t="shared" si="133"/>
        <v/>
      </c>
      <c r="AA270" s="67"/>
      <c r="AB270" s="64" t="str">
        <f ca="1" t="shared" si="134"/>
        <v/>
      </c>
      <c r="AC270" s="73">
        <f ca="1">INDEX(Anslutningspunkt!$A$2:$A$108,RANDBETWEEN(2,108),1)</f>
        <v>101</v>
      </c>
      <c r="AD270" s="30"/>
      <c r="AE270" s="30" t="str">
        <f ca="1" t="shared" si="152"/>
        <v>Stamnät</v>
      </c>
      <c r="AF270" s="79"/>
      <c r="AG270" s="122"/>
      <c r="AH270" s="123"/>
      <c r="AI270" s="127"/>
      <c r="AM270" s="7">
        <f ca="1">VLOOKUP(AC270,Anslutningspunkt!A:B,2,0)+RANDBETWEEN(-10000,10000)</f>
        <v>6154484.672</v>
      </c>
      <c r="AN270" s="7">
        <f ca="1">VLOOKUP(AC270,Anslutningspunkt!A:C,3,0)+RANDBETWEEN(-10000,10000)</f>
        <v>387882.438</v>
      </c>
      <c r="AP270" s="7" t="str">
        <f ca="1" t="shared" si="136"/>
        <v>Utökning</v>
      </c>
      <c r="AQ270" s="7" t="str">
        <f t="shared" si="137"/>
        <v>Konsumtion/Produktion</v>
      </c>
      <c r="AX270" s="31">
        <f ca="1" t="shared" si="138"/>
        <v>44804.8275844961</v>
      </c>
      <c r="AZ270" s="31" t="str">
        <f ca="1">IF(SUM(IF({"4.Projekteringsavtal","5.Anslutningsavtal","6.Nätavtal"}=Q270,1,0))&gt;0,EDATE(AX270,RANDBETWEEN(0,6)),"")</f>
        <v/>
      </c>
      <c r="BB270" s="21" t="str">
        <f ca="1">IF(SUM(IF({"5.Anslutningsavtal","6.Nätavtal"}=Q270,1,0))&gt;0,EDATE(AZ270,RANDBETWEEN(0,3)),"")</f>
        <v/>
      </c>
      <c r="BD270" s="21" t="str">
        <f ca="1" t="shared" si="139"/>
        <v/>
      </c>
    </row>
    <row r="271" s="7" customFormat="1" spans="1:56">
      <c r="A271" s="33" t="s">
        <v>65</v>
      </c>
      <c r="B271" s="31">
        <f ca="1" t="shared" si="140"/>
        <v>43798</v>
      </c>
      <c r="C271" s="32">
        <f ca="1" t="shared" si="114"/>
        <v>44660</v>
      </c>
      <c r="D271" s="30" t="str">
        <f t="shared" si="115"/>
        <v>Project 4271</v>
      </c>
      <c r="E271" s="30" t="str">
        <f t="shared" si="116"/>
        <v>Company AB 5271</v>
      </c>
      <c r="F271" s="30" t="str">
        <f ca="1" t="shared" si="141"/>
        <v>Kungsör</v>
      </c>
      <c r="G271" s="37">
        <f ca="1" t="shared" si="142"/>
        <v>33</v>
      </c>
      <c r="H271" s="38" t="str">
        <f ca="1" t="shared" si="143"/>
        <v/>
      </c>
      <c r="I271" s="30" t="str">
        <f ca="1" t="shared" si="144"/>
        <v>Utökning</v>
      </c>
      <c r="J271" s="30" t="s">
        <v>69</v>
      </c>
      <c r="K271" s="41">
        <f ca="1" t="shared" si="145"/>
        <v>140</v>
      </c>
      <c r="L271" s="41">
        <f ca="1" t="shared" si="122"/>
        <v>47</v>
      </c>
      <c r="M271" s="14"/>
      <c r="N271" s="30" t="str">
        <f ca="1" t="shared" si="123"/>
        <v>Anders Erikson 271</v>
      </c>
      <c r="O271" s="30" t="str">
        <f ca="1" t="shared" si="124"/>
        <v>Anders Erikson 271</v>
      </c>
      <c r="P271" s="30" t="str">
        <f ca="1" t="shared" si="125"/>
        <v>Erik Johanson 271</v>
      </c>
      <c r="Q271" s="30" t="str">
        <f ca="1" t="shared" si="146"/>
        <v>5.Anslutningsavtal</v>
      </c>
      <c r="R271" s="45" t="str">
        <f ca="1" t="shared" si="147"/>
        <v>Ja</v>
      </c>
      <c r="S271" s="45" t="str">
        <f ca="1" t="shared" si="148"/>
        <v/>
      </c>
      <c r="T271" s="45" t="str">
        <f ca="1" t="shared" si="149"/>
        <v/>
      </c>
      <c r="U271" s="16"/>
      <c r="V271" s="33"/>
      <c r="W271" s="49" t="str">
        <f ca="1" t="shared" si="150"/>
        <v>Länk</v>
      </c>
      <c r="X271" s="50" t="str">
        <f ca="1" t="shared" si="151"/>
        <v>Ja</v>
      </c>
      <c r="Y271" s="63">
        <f ca="1" t="shared" si="132"/>
        <v>45434</v>
      </c>
      <c r="Z271" s="63">
        <f ca="1" t="shared" si="133"/>
        <v>44931</v>
      </c>
      <c r="AA271" s="67"/>
      <c r="AB271" s="64" t="str">
        <f ca="1" t="shared" si="134"/>
        <v/>
      </c>
      <c r="AC271" s="73">
        <f ca="1">INDEX(Anslutningspunkt!$A$2:$A$108,RANDBETWEEN(2,108),1)</f>
        <v>86</v>
      </c>
      <c r="AD271" s="30"/>
      <c r="AE271" s="30" t="str">
        <f ca="1" t="shared" si="152"/>
        <v/>
      </c>
      <c r="AF271" s="79"/>
      <c r="AG271" s="122"/>
      <c r="AH271" s="123"/>
      <c r="AI271" s="127"/>
      <c r="AM271" s="7">
        <f ca="1">VLOOKUP(AC271,Anslutningspunkt!A:B,2,0)+RANDBETWEEN(-10000,10000)</f>
        <v>6136782.672</v>
      </c>
      <c r="AN271" s="7">
        <f ca="1">VLOOKUP(AC271,Anslutningspunkt!A:C,3,0)+RANDBETWEEN(-10000,10000)</f>
        <v>404346.438</v>
      </c>
      <c r="AP271" s="7" t="str">
        <f ca="1" t="shared" si="136"/>
        <v>Utökning</v>
      </c>
      <c r="AQ271" s="7" t="str">
        <f t="shared" si="137"/>
        <v>Konsumtion/Produktion</v>
      </c>
      <c r="AX271" s="31">
        <f ca="1" t="shared" si="138"/>
        <v>44091.7226338572</v>
      </c>
      <c r="AZ271" s="31">
        <f ca="1">IF(SUM(IF({"4.Projekteringsavtal","5.Anslutningsavtal","6.Nätavtal"}=Q271,1,0))&gt;0,EDATE(AX271,RANDBETWEEN(0,6)),"")</f>
        <v>44182</v>
      </c>
      <c r="BB271" s="21">
        <f ca="1">IF(SUM(IF({"5.Anslutningsavtal","6.Nätavtal"}=Q271,1,0))&gt;0,EDATE(AZ271,RANDBETWEEN(0,3)),"")</f>
        <v>44182</v>
      </c>
      <c r="BD271" s="21" t="str">
        <f ca="1" t="shared" si="139"/>
        <v/>
      </c>
    </row>
    <row r="272" s="7" customFormat="1" spans="1:56">
      <c r="A272" s="33" t="s">
        <v>65</v>
      </c>
      <c r="B272" s="31">
        <f ca="1" t="shared" ref="B272:B281" si="153">RANDBETWEEN(DATE(2018,1,1),DATE(2022,10,20))</f>
        <v>44828</v>
      </c>
      <c r="C272" s="32">
        <f ca="1" t="shared" si="114"/>
        <v>45328</v>
      </c>
      <c r="D272" s="30" t="str">
        <f t="shared" si="115"/>
        <v>Project 4272</v>
      </c>
      <c r="E272" s="30" t="str">
        <f t="shared" si="116"/>
        <v>Company AB 5272</v>
      </c>
      <c r="F272" s="30" t="str">
        <f ca="1" t="shared" ref="F272:F281" si="15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Nacka</v>
      </c>
      <c r="G272" s="37">
        <f ca="1" t="shared" ref="G272:G281" si="155">RANDBETWEEN(30,38)</f>
        <v>34</v>
      </c>
      <c r="H272" s="38" t="str">
        <f ca="1" t="shared" ref="H272:H281" si="156">CHOOSE(RANDBETWEEN(1,3),"Ja","Nej","")</f>
        <v>Ja</v>
      </c>
      <c r="I272" s="30" t="str">
        <f ca="1" t="shared" ref="I272:I281" si="157">CHOOSE(RANDBETWEEN(1,3),"Nyanslutning","Utökning","Flytt")</f>
        <v>Flytt</v>
      </c>
      <c r="J272" s="30" t="s">
        <v>69</v>
      </c>
      <c r="K272" s="41">
        <f ca="1" t="shared" ref="K272:K281" si="158">RANDBETWEEN(1,60)*10</f>
        <v>180</v>
      </c>
      <c r="L272" s="41">
        <f ca="1" t="shared" si="122"/>
        <v>85</v>
      </c>
      <c r="M272" s="14"/>
      <c r="N272" s="30" t="str">
        <f ca="1" t="shared" si="123"/>
        <v>Sarah Anderson 272</v>
      </c>
      <c r="O272" s="30" t="str">
        <f ca="1" t="shared" si="124"/>
        <v>Anders Erikson 272</v>
      </c>
      <c r="P272" s="30" t="str">
        <f ca="1" t="shared" si="125"/>
        <v>Sarah Anderson 272</v>
      </c>
      <c r="Q272" s="30" t="str">
        <f ca="1" t="shared" ref="Q272:Q281" si="159">CHOOSE(RANDBETWEEN(1,5),"5.Anslutningsavtal","4.Projekteringsavtal","6.Nätavtal","2.Reservationsavtal","1.Anslutningsmöjlighet")</f>
        <v>4.Projekteringsavtal</v>
      </c>
      <c r="R272" s="45" t="str">
        <f ca="1" t="shared" ref="R272:R281" si="160">CHOOSE(RANDBETWEEN(1,8),"Ja","","","","n","nej","?","N/A")</f>
        <v>nej</v>
      </c>
      <c r="S272" s="45" t="str">
        <f ca="1" t="shared" ref="S272:S281" si="161">CHOOSE(RANDBETWEEN(1,3),"x","","")</f>
        <v/>
      </c>
      <c r="T272" s="45" t="str">
        <f ca="1" t="shared" ref="T272:T281" si="162">CHOOSE(RANDBETWEEN(1,4),"x","","","")</f>
        <v/>
      </c>
      <c r="U272" s="16"/>
      <c r="V272" s="33"/>
      <c r="W272" s="49" t="str">
        <f ca="1" t="shared" ref="W272:W281" si="163">CHOOSE(RANDBETWEEN(1,7),"Länk","","","","","Ansluts till LN 20 kV","Reservationsavtal ska tecknas")</f>
        <v/>
      </c>
      <c r="X272" s="50" t="str">
        <f ca="1" t="shared" ref="X272:X281" si="164">CHOOSE(RANDBETWEEN(1,4),"Ja","Ja","Nej","")</f>
        <v>Ja</v>
      </c>
      <c r="Y272" s="63">
        <f ca="1" t="shared" si="132"/>
        <v>45433</v>
      </c>
      <c r="Z272" s="63">
        <f ca="1" t="shared" si="133"/>
        <v>45411</v>
      </c>
      <c r="AA272" s="67"/>
      <c r="AB272" s="64" t="str">
        <f ca="1" t="shared" si="134"/>
        <v/>
      </c>
      <c r="AC272" s="73">
        <f ca="1">INDEX(Anslutningspunkt!$A$2:$A$108,RANDBETWEEN(2,108),1)</f>
        <v>77</v>
      </c>
      <c r="AD272" s="30"/>
      <c r="AE272" s="30" t="str">
        <f ca="1" t="shared" ref="AE272:AE281" si="165">CHOOSE(RANDBETWEEN(1,4),"Regionnät","Stamnät Regionnät","Stamnät","")</f>
        <v>Stamnät Regionnät</v>
      </c>
      <c r="AF272" s="79"/>
      <c r="AG272" s="122"/>
      <c r="AH272" s="123"/>
      <c r="AI272" s="127"/>
      <c r="AM272" s="7">
        <f ca="1">VLOOKUP(AC272,Anslutningspunkt!A:B,2,0)+RANDBETWEEN(-10000,10000)</f>
        <v>6171815.672</v>
      </c>
      <c r="AN272" s="7">
        <f ca="1">VLOOKUP(AC272,Anslutningspunkt!A:C,3,0)+RANDBETWEEN(-10000,10000)</f>
        <v>397501.438</v>
      </c>
      <c r="AP272" s="7" t="str">
        <f ca="1" t="shared" si="136"/>
        <v>Flytt</v>
      </c>
      <c r="AQ272" s="7" t="str">
        <f t="shared" si="137"/>
        <v>Konsumtion/Produktion</v>
      </c>
      <c r="AX272" s="31">
        <f ca="1" t="shared" si="138"/>
        <v>45253.7657562421</v>
      </c>
      <c r="AZ272" s="31">
        <f ca="1">IF(SUM(IF({"4.Projekteringsavtal","5.Anslutningsavtal","6.Nätavtal"}=Q272,1,0))&gt;0,EDATE(AX272,RANDBETWEEN(0,6)),"")</f>
        <v>45253</v>
      </c>
      <c r="BB272" s="21" t="str">
        <f ca="1">IF(SUM(IF({"5.Anslutningsavtal","6.Nätavtal"}=Q272,1,0))&gt;0,EDATE(AZ272,RANDBETWEEN(0,3)),"")</f>
        <v/>
      </c>
      <c r="BD272" s="21" t="str">
        <f ca="1" t="shared" si="139"/>
        <v/>
      </c>
    </row>
    <row r="273" s="7" customFormat="1" spans="1:56">
      <c r="A273" s="33" t="s">
        <v>65</v>
      </c>
      <c r="B273" s="31">
        <f ca="1" t="shared" si="153"/>
        <v>43403</v>
      </c>
      <c r="C273" s="32">
        <f ca="1" t="shared" si="114"/>
        <v>44300</v>
      </c>
      <c r="D273" s="30" t="str">
        <f t="shared" si="115"/>
        <v>Project 4273</v>
      </c>
      <c r="E273" s="30" t="str">
        <f t="shared" si="116"/>
        <v>Company AB 5273</v>
      </c>
      <c r="F273" s="30" t="str">
        <f ca="1" t="shared" si="154"/>
        <v>Österåker</v>
      </c>
      <c r="G273" s="37">
        <f ca="1" t="shared" si="155"/>
        <v>33</v>
      </c>
      <c r="H273" s="38" t="str">
        <f ca="1" t="shared" si="156"/>
        <v/>
      </c>
      <c r="I273" s="30" t="str">
        <f ca="1" t="shared" si="157"/>
        <v>Nyanslutning</v>
      </c>
      <c r="J273" s="30" t="s">
        <v>69</v>
      </c>
      <c r="K273" s="41">
        <f ca="1" t="shared" si="158"/>
        <v>90</v>
      </c>
      <c r="L273" s="41">
        <f ca="1" t="shared" si="122"/>
        <v>27</v>
      </c>
      <c r="M273" s="14"/>
      <c r="N273" s="30" t="str">
        <f ca="1" t="shared" si="123"/>
        <v>Lars Johnson 273</v>
      </c>
      <c r="O273" s="30" t="str">
        <f ca="1" t="shared" si="124"/>
        <v>Lars Johnson 273</v>
      </c>
      <c r="P273" s="30" t="str">
        <f ca="1" t="shared" si="125"/>
        <v>Anders Erikson 273</v>
      </c>
      <c r="Q273" s="30" t="str">
        <f ca="1" t="shared" si="159"/>
        <v>5.Anslutningsavtal</v>
      </c>
      <c r="R273" s="45" t="str">
        <f ca="1" t="shared" si="160"/>
        <v>n</v>
      </c>
      <c r="S273" s="45" t="str">
        <f ca="1" t="shared" si="161"/>
        <v>x</v>
      </c>
      <c r="T273" s="45" t="str">
        <f ca="1" t="shared" si="162"/>
        <v/>
      </c>
      <c r="U273" s="16"/>
      <c r="V273" s="33"/>
      <c r="W273" s="49" t="str">
        <f ca="1" t="shared" si="163"/>
        <v/>
      </c>
      <c r="X273" s="50" t="str">
        <f ca="1" t="shared" si="164"/>
        <v>Ja</v>
      </c>
      <c r="Y273" s="63">
        <f ca="1" t="shared" si="132"/>
        <v>45573</v>
      </c>
      <c r="Z273" s="63">
        <f ca="1" t="shared" si="133"/>
        <v>45531</v>
      </c>
      <c r="AA273" s="67"/>
      <c r="AB273" s="64" t="str">
        <f ca="1" t="shared" si="134"/>
        <v/>
      </c>
      <c r="AC273" s="73">
        <f ca="1">INDEX(Anslutningspunkt!$A$2:$A$108,RANDBETWEEN(2,108),1)</f>
        <v>43</v>
      </c>
      <c r="AD273" s="30"/>
      <c r="AE273" s="30" t="str">
        <f ca="1" t="shared" si="165"/>
        <v>Regionnät</v>
      </c>
      <c r="AF273" s="79"/>
      <c r="AG273" s="122"/>
      <c r="AH273" s="123"/>
      <c r="AI273" s="127"/>
      <c r="AM273" s="7">
        <f ca="1">VLOOKUP(AC273,Anslutningspunkt!A:B,2,0)+RANDBETWEEN(-10000,10000)</f>
        <v>6121479.672</v>
      </c>
      <c r="AN273" s="7">
        <f ca="1">VLOOKUP(AC273,Anslutningspunkt!A:C,3,0)+RANDBETWEEN(-10000,10000)</f>
        <v>356925.438</v>
      </c>
      <c r="AP273" s="7" t="str">
        <f ca="1" t="shared" si="136"/>
        <v>Nyanslutning</v>
      </c>
      <c r="AQ273" s="7" t="str">
        <f t="shared" si="137"/>
        <v>Konsumtion/Produktion</v>
      </c>
      <c r="AX273" s="31">
        <f ca="1" t="shared" si="138"/>
        <v>43767.0708236664</v>
      </c>
      <c r="AZ273" s="31">
        <f ca="1">IF(SUM(IF({"4.Projekteringsavtal","5.Anslutningsavtal","6.Nätavtal"}=Q273,1,0))&gt;0,EDATE(AX273,RANDBETWEEN(0,6)),"")</f>
        <v>43919</v>
      </c>
      <c r="BB273" s="21">
        <f ca="1">IF(SUM(IF({"5.Anslutningsavtal","6.Nätavtal"}=Q273,1,0))&gt;0,EDATE(AZ273,RANDBETWEEN(0,3)),"")</f>
        <v>43919</v>
      </c>
      <c r="BD273" s="21" t="str">
        <f ca="1" t="shared" si="139"/>
        <v/>
      </c>
    </row>
    <row r="274" s="7" customFormat="1" spans="1:56">
      <c r="A274" s="33" t="s">
        <v>65</v>
      </c>
      <c r="B274" s="31">
        <f ca="1" t="shared" si="153"/>
        <v>44834</v>
      </c>
      <c r="C274" s="32">
        <f ca="1" t="shared" si="114"/>
        <v>45486</v>
      </c>
      <c r="D274" s="30" t="str">
        <f t="shared" si="115"/>
        <v>Project 4274</v>
      </c>
      <c r="E274" s="30" t="str">
        <f t="shared" si="116"/>
        <v>Company AB 5274</v>
      </c>
      <c r="F274" s="30" t="str">
        <f ca="1" t="shared" si="154"/>
        <v>Nykvarn</v>
      </c>
      <c r="G274" s="37">
        <f ca="1" t="shared" si="155"/>
        <v>33</v>
      </c>
      <c r="H274" s="38" t="str">
        <f ca="1" t="shared" si="156"/>
        <v>Nej</v>
      </c>
      <c r="I274" s="30" t="str">
        <f ca="1" t="shared" si="157"/>
        <v>Nyanslutning</v>
      </c>
      <c r="J274" s="30" t="s">
        <v>69</v>
      </c>
      <c r="K274" s="41">
        <f ca="1" t="shared" si="158"/>
        <v>440</v>
      </c>
      <c r="L274" s="41">
        <f ca="1" t="shared" si="122"/>
        <v>227</v>
      </c>
      <c r="M274" s="14"/>
      <c r="N274" s="30" t="str">
        <f ca="1" t="shared" si="123"/>
        <v>Lars Johnson 274</v>
      </c>
      <c r="O274" s="30" t="str">
        <f ca="1" t="shared" si="124"/>
        <v>Anders Erikson 274</v>
      </c>
      <c r="P274" s="30" t="str">
        <f ca="1" t="shared" si="125"/>
        <v>Anders Erikson 274</v>
      </c>
      <c r="Q274" s="30" t="str">
        <f ca="1" t="shared" si="159"/>
        <v>5.Anslutningsavtal</v>
      </c>
      <c r="R274" s="45" t="str">
        <f ca="1" t="shared" si="160"/>
        <v/>
      </c>
      <c r="S274" s="45" t="str">
        <f ca="1" t="shared" si="161"/>
        <v/>
      </c>
      <c r="T274" s="45" t="str">
        <f ca="1" t="shared" si="162"/>
        <v/>
      </c>
      <c r="U274" s="16"/>
      <c r="V274" s="33"/>
      <c r="W274" s="49" t="str">
        <f ca="1" t="shared" si="163"/>
        <v/>
      </c>
      <c r="X274" s="50" t="str">
        <f ca="1" t="shared" si="164"/>
        <v>Nej</v>
      </c>
      <c r="Y274" s="63" t="str">
        <f ca="1" t="shared" si="132"/>
        <v/>
      </c>
      <c r="Z274" s="63" t="str">
        <f ca="1" t="shared" si="133"/>
        <v/>
      </c>
      <c r="AA274" s="67"/>
      <c r="AB274" s="64" t="str">
        <f ca="1" t="shared" si="134"/>
        <v/>
      </c>
      <c r="AC274" s="73">
        <f ca="1">INDEX(Anslutningspunkt!$A$2:$A$108,RANDBETWEEN(2,108),1)</f>
        <v>94</v>
      </c>
      <c r="AD274" s="30"/>
      <c r="AE274" s="30" t="str">
        <f ca="1" t="shared" si="165"/>
        <v>Regionnät</v>
      </c>
      <c r="AF274" s="79"/>
      <c r="AG274" s="122"/>
      <c r="AH274" s="123"/>
      <c r="AI274" s="127"/>
      <c r="AM274" s="7">
        <f ca="1">VLOOKUP(AC274,Anslutningspunkt!A:B,2,0)+RANDBETWEEN(-10000,10000)</f>
        <v>6169837.672</v>
      </c>
      <c r="AN274" s="7">
        <f ca="1">VLOOKUP(AC274,Anslutningspunkt!A:C,3,0)+RANDBETWEEN(-10000,10000)</f>
        <v>262485.438</v>
      </c>
      <c r="AP274" s="7" t="str">
        <f ca="1" t="shared" si="136"/>
        <v>Nyanslutning</v>
      </c>
      <c r="AQ274" s="7" t="str">
        <f t="shared" si="137"/>
        <v>Konsumtion/Produktion</v>
      </c>
      <c r="AX274" s="31">
        <f ca="1" t="shared" si="138"/>
        <v>44966.1901946266</v>
      </c>
      <c r="AZ274" s="31">
        <f ca="1">IF(SUM(IF({"4.Projekteringsavtal","5.Anslutningsavtal","6.Nätavtal"}=Q274,1,0))&gt;0,EDATE(AX274,RANDBETWEEN(0,6)),"")</f>
        <v>45055</v>
      </c>
      <c r="BB274" s="21">
        <f ca="1">IF(SUM(IF({"5.Anslutningsavtal","6.Nätavtal"}=Q274,1,0))&gt;0,EDATE(AZ274,RANDBETWEEN(0,3)),"")</f>
        <v>45055</v>
      </c>
      <c r="BD274" s="21" t="str">
        <f ca="1" t="shared" si="139"/>
        <v/>
      </c>
    </row>
    <row r="275" s="7" customFormat="1" spans="1:56">
      <c r="A275" s="33" t="s">
        <v>65</v>
      </c>
      <c r="B275" s="31">
        <f ca="1" t="shared" si="153"/>
        <v>43283</v>
      </c>
      <c r="C275" s="32">
        <f ca="1" t="shared" si="114"/>
        <v>43728</v>
      </c>
      <c r="D275" s="30" t="str">
        <f t="shared" si="115"/>
        <v>Project 4275</v>
      </c>
      <c r="E275" s="30" t="str">
        <f t="shared" si="116"/>
        <v>Company AB 5275</v>
      </c>
      <c r="F275" s="30" t="str">
        <f ca="1" t="shared" si="154"/>
        <v>Nacka</v>
      </c>
      <c r="G275" s="37">
        <f ca="1" t="shared" si="155"/>
        <v>31</v>
      </c>
      <c r="H275" s="38" t="str">
        <f ca="1" t="shared" si="156"/>
        <v>Ja</v>
      </c>
      <c r="I275" s="30" t="str">
        <f ca="1" t="shared" si="157"/>
        <v>Flytt</v>
      </c>
      <c r="J275" s="30" t="s">
        <v>69</v>
      </c>
      <c r="K275" s="41">
        <f ca="1" t="shared" si="158"/>
        <v>80</v>
      </c>
      <c r="L275" s="41">
        <f ca="1" t="shared" si="122"/>
        <v>3</v>
      </c>
      <c r="M275" s="14"/>
      <c r="N275" s="30" t="str">
        <f ca="1" t="shared" si="123"/>
        <v>Erik Johanson 275</v>
      </c>
      <c r="O275" s="30" t="str">
        <f ca="1" t="shared" si="124"/>
        <v>Anders Erikson 275</v>
      </c>
      <c r="P275" s="30" t="str">
        <f ca="1" t="shared" si="125"/>
        <v>Sarah Anderson 275</v>
      </c>
      <c r="Q275" s="30" t="str">
        <f ca="1" t="shared" si="159"/>
        <v>5.Anslutningsavtal</v>
      </c>
      <c r="R275" s="45" t="str">
        <f ca="1" t="shared" si="160"/>
        <v/>
      </c>
      <c r="S275" s="45" t="str">
        <f ca="1" t="shared" si="161"/>
        <v/>
      </c>
      <c r="T275" s="45" t="str">
        <f ca="1" t="shared" si="162"/>
        <v/>
      </c>
      <c r="U275" s="16"/>
      <c r="V275" s="33"/>
      <c r="W275" s="49" t="str">
        <f ca="1" t="shared" si="163"/>
        <v/>
      </c>
      <c r="X275" s="50" t="str">
        <f ca="1" t="shared" si="164"/>
        <v>Ja</v>
      </c>
      <c r="Y275" s="63">
        <f ca="1" t="shared" si="132"/>
        <v>45542</v>
      </c>
      <c r="Z275" s="63">
        <f ca="1" t="shared" si="133"/>
        <v>44634</v>
      </c>
      <c r="AA275" s="67"/>
      <c r="AB275" s="64" t="str">
        <f ca="1" t="shared" si="134"/>
        <v/>
      </c>
      <c r="AC275" s="73">
        <f ca="1">INDEX(Anslutningspunkt!$A$2:$A$108,RANDBETWEEN(2,108),1)</f>
        <v>20</v>
      </c>
      <c r="AD275" s="30"/>
      <c r="AE275" s="30" t="str">
        <f ca="1" t="shared" si="165"/>
        <v>Regionnät</v>
      </c>
      <c r="AF275" s="79"/>
      <c r="AG275" s="122"/>
      <c r="AH275" s="123"/>
      <c r="AI275" s="127"/>
      <c r="AM275" s="7">
        <f ca="1">VLOOKUP(AC275,Anslutningspunkt!A:B,2,0)+RANDBETWEEN(-10000,10000)</f>
        <v>6003352.672</v>
      </c>
      <c r="AN275" s="7">
        <f ca="1">VLOOKUP(AC275,Anslutningspunkt!A:C,3,0)+RANDBETWEEN(-10000,10000)</f>
        <v>413394.438</v>
      </c>
      <c r="AP275" s="7" t="str">
        <f ca="1" t="shared" si="136"/>
        <v>Flytt</v>
      </c>
      <c r="AQ275" s="7" t="str">
        <f t="shared" si="137"/>
        <v>Konsumtion/Produktion</v>
      </c>
      <c r="AX275" s="31">
        <f ca="1" t="shared" si="138"/>
        <v>43319.6111272228</v>
      </c>
      <c r="AZ275" s="31">
        <f ca="1">IF(SUM(IF({"4.Projekteringsavtal","5.Anslutningsavtal","6.Nätavtal"}=Q275,1,0))&gt;0,EDATE(AX275,RANDBETWEEN(0,6)),"")</f>
        <v>43441</v>
      </c>
      <c r="BB275" s="21">
        <f ca="1">IF(SUM(IF({"5.Anslutningsavtal","6.Nätavtal"}=Q275,1,0))&gt;0,EDATE(AZ275,RANDBETWEEN(0,3)),"")</f>
        <v>43531</v>
      </c>
      <c r="BD275" s="21" t="str">
        <f ca="1" t="shared" si="139"/>
        <v/>
      </c>
    </row>
    <row r="276" s="7" customFormat="1" spans="1:56">
      <c r="A276" s="33" t="s">
        <v>65</v>
      </c>
      <c r="B276" s="31">
        <f ca="1" t="shared" si="153"/>
        <v>44611</v>
      </c>
      <c r="C276" s="32">
        <f ca="1" t="shared" si="114"/>
        <v>45486</v>
      </c>
      <c r="D276" s="30" t="str">
        <f t="shared" si="115"/>
        <v>Project 4276</v>
      </c>
      <c r="E276" s="30" t="str">
        <f t="shared" si="116"/>
        <v>Company AB 5276</v>
      </c>
      <c r="F276" s="30" t="str">
        <f ca="1" t="shared" si="154"/>
        <v>Gnesta</v>
      </c>
      <c r="G276" s="37">
        <f ca="1" t="shared" si="155"/>
        <v>33</v>
      </c>
      <c r="H276" s="38" t="str">
        <f ca="1" t="shared" si="156"/>
        <v>Ja</v>
      </c>
      <c r="I276" s="30" t="str">
        <f ca="1" t="shared" si="157"/>
        <v>Utökning</v>
      </c>
      <c r="J276" s="30" t="s">
        <v>69</v>
      </c>
      <c r="K276" s="41">
        <f ca="1" t="shared" si="158"/>
        <v>260</v>
      </c>
      <c r="L276" s="41">
        <f ca="1" t="shared" si="122"/>
        <v>188</v>
      </c>
      <c r="M276" s="14"/>
      <c r="N276" s="30" t="str">
        <f ca="1" t="shared" si="123"/>
        <v>Lars Johnson 276</v>
      </c>
      <c r="O276" s="30" t="str">
        <f ca="1" t="shared" si="124"/>
        <v>Sarah Anderson 276</v>
      </c>
      <c r="P276" s="30" t="str">
        <f ca="1" t="shared" si="125"/>
        <v>Sarah Anderson 276</v>
      </c>
      <c r="Q276" s="30" t="str">
        <f ca="1" t="shared" si="159"/>
        <v>1.Anslutningsmöjlighet</v>
      </c>
      <c r="R276" s="45" t="str">
        <f ca="1" t="shared" si="160"/>
        <v>nej</v>
      </c>
      <c r="S276" s="45" t="str">
        <f ca="1" t="shared" si="161"/>
        <v/>
      </c>
      <c r="T276" s="45" t="str">
        <f ca="1" t="shared" si="162"/>
        <v/>
      </c>
      <c r="U276" s="16"/>
      <c r="V276" s="33"/>
      <c r="W276" s="49" t="str">
        <f ca="1" t="shared" si="163"/>
        <v>Länk</v>
      </c>
      <c r="X276" s="50" t="str">
        <f ca="1" t="shared" si="164"/>
        <v>Ja</v>
      </c>
      <c r="Y276" s="63">
        <f ca="1" t="shared" si="132"/>
        <v>45582</v>
      </c>
      <c r="Z276" s="63">
        <f ca="1" t="shared" si="133"/>
        <v>45566</v>
      </c>
      <c r="AA276" s="67"/>
      <c r="AB276" s="64" t="str">
        <f ca="1" t="shared" si="134"/>
        <v/>
      </c>
      <c r="AC276" s="73">
        <f ca="1">INDEX(Anslutningspunkt!$A$2:$A$108,RANDBETWEEN(2,108),1)</f>
        <v>54</v>
      </c>
      <c r="AD276" s="30"/>
      <c r="AE276" s="30" t="str">
        <f ca="1" t="shared" si="165"/>
        <v>Regionnät</v>
      </c>
      <c r="AF276" s="79"/>
      <c r="AG276" s="122"/>
      <c r="AH276" s="123"/>
      <c r="AI276" s="127"/>
      <c r="AM276" s="7">
        <f ca="1">VLOOKUP(AC276,Anslutningspunkt!A:B,2,0)+RANDBETWEEN(-10000,10000)</f>
        <v>6120342.672</v>
      </c>
      <c r="AN276" s="7">
        <f ca="1">VLOOKUP(AC276,Anslutningspunkt!A:C,3,0)+RANDBETWEEN(-10000,10000)</f>
        <v>438733.438</v>
      </c>
      <c r="AP276" s="7" t="str">
        <f ca="1" t="shared" si="136"/>
        <v>Utökning</v>
      </c>
      <c r="AQ276" s="7" t="str">
        <f t="shared" si="137"/>
        <v>Konsumtion/Produktion</v>
      </c>
      <c r="AX276" s="31" t="str">
        <f ca="1" t="shared" si="138"/>
        <v/>
      </c>
      <c r="AZ276" s="31" t="str">
        <f ca="1">IF(SUM(IF({"4.Projekteringsavtal","5.Anslutningsavtal","6.Nätavtal"}=Q276,1,0))&gt;0,EDATE(AX276,RANDBETWEEN(0,6)),"")</f>
        <v/>
      </c>
      <c r="BB276" s="21" t="str">
        <f ca="1">IF(SUM(IF({"5.Anslutningsavtal","6.Nätavtal"}=Q276,1,0))&gt;0,EDATE(AZ276,RANDBETWEEN(0,3)),"")</f>
        <v/>
      </c>
      <c r="BD276" s="21" t="str">
        <f ca="1" t="shared" si="139"/>
        <v/>
      </c>
    </row>
    <row r="277" s="7" customFormat="1" spans="1:56">
      <c r="A277" s="33" t="s">
        <v>65</v>
      </c>
      <c r="B277" s="31">
        <f ca="1" t="shared" si="153"/>
        <v>43981</v>
      </c>
      <c r="C277" s="32">
        <f ca="1" t="shared" si="114"/>
        <v>44197</v>
      </c>
      <c r="D277" s="30" t="str">
        <f t="shared" si="115"/>
        <v>Project 4277</v>
      </c>
      <c r="E277" s="30" t="str">
        <f t="shared" si="116"/>
        <v>Company AB 5277</v>
      </c>
      <c r="F277" s="30" t="str">
        <f ca="1" t="shared" si="154"/>
        <v>Vallentuna</v>
      </c>
      <c r="G277" s="37">
        <f ca="1" t="shared" si="155"/>
        <v>31</v>
      </c>
      <c r="H277" s="38" t="str">
        <f ca="1" t="shared" si="156"/>
        <v>Ja</v>
      </c>
      <c r="I277" s="30" t="str">
        <f ca="1" t="shared" si="157"/>
        <v>Nyanslutning</v>
      </c>
      <c r="J277" s="30" t="s">
        <v>69</v>
      </c>
      <c r="K277" s="41">
        <f ca="1" t="shared" si="158"/>
        <v>60</v>
      </c>
      <c r="L277" s="41">
        <f ca="1" t="shared" si="122"/>
        <v>1</v>
      </c>
      <c r="M277" s="14"/>
      <c r="N277" s="30" t="str">
        <f ca="1" t="shared" si="123"/>
        <v>Erik Johanson 277</v>
      </c>
      <c r="O277" s="30" t="str">
        <f ca="1" t="shared" si="124"/>
        <v>Lars Johnson 277</v>
      </c>
      <c r="P277" s="30" t="str">
        <f ca="1" t="shared" si="125"/>
        <v>Lars Johnson 277</v>
      </c>
      <c r="Q277" s="30" t="str">
        <f ca="1" t="shared" si="159"/>
        <v>5.Anslutningsavtal</v>
      </c>
      <c r="R277" s="45" t="str">
        <f ca="1" t="shared" si="160"/>
        <v>nej</v>
      </c>
      <c r="S277" s="45" t="str">
        <f ca="1" t="shared" si="161"/>
        <v/>
      </c>
      <c r="T277" s="45" t="str">
        <f ca="1" t="shared" si="162"/>
        <v/>
      </c>
      <c r="U277" s="16"/>
      <c r="V277" s="33"/>
      <c r="W277" s="49" t="str">
        <f ca="1" t="shared" si="163"/>
        <v>Länk</v>
      </c>
      <c r="X277" s="50" t="str">
        <f ca="1" t="shared" si="164"/>
        <v>Nej</v>
      </c>
      <c r="Y277" s="63" t="str">
        <f ca="1" t="shared" si="132"/>
        <v/>
      </c>
      <c r="Z277" s="63" t="str">
        <f ca="1" t="shared" si="133"/>
        <v/>
      </c>
      <c r="AA277" s="67"/>
      <c r="AB277" s="64" t="str">
        <f ca="1" t="shared" si="134"/>
        <v/>
      </c>
      <c r="AC277" s="73">
        <f ca="1">INDEX(Anslutningspunkt!$A$2:$A$108,RANDBETWEEN(2,108),1)</f>
        <v>75</v>
      </c>
      <c r="AD277" s="30"/>
      <c r="AE277" s="30" t="str">
        <f ca="1" t="shared" si="165"/>
        <v>Stamnät Regionnät</v>
      </c>
      <c r="AF277" s="79"/>
      <c r="AG277" s="122"/>
      <c r="AH277" s="123"/>
      <c r="AI277" s="127"/>
      <c r="AM277" s="7">
        <f ca="1">VLOOKUP(AC277,Anslutningspunkt!A:B,2,0)+RANDBETWEEN(-10000,10000)</f>
        <v>6182380.672</v>
      </c>
      <c r="AN277" s="7">
        <f ca="1">VLOOKUP(AC277,Anslutningspunkt!A:C,3,0)+RANDBETWEEN(-10000,10000)</f>
        <v>419490.438</v>
      </c>
      <c r="AP277" s="7" t="str">
        <f ca="1" t="shared" si="136"/>
        <v>Nyanslutning</v>
      </c>
      <c r="AQ277" s="7" t="str">
        <f t="shared" si="137"/>
        <v>Konsumtion/Produktion</v>
      </c>
      <c r="AX277" s="31">
        <f ca="1" t="shared" si="138"/>
        <v>44050.8002982161</v>
      </c>
      <c r="AZ277" s="31">
        <f ca="1">IF(SUM(IF({"4.Projekteringsavtal","5.Anslutningsavtal","6.Nätavtal"}=Q277,1,0))&gt;0,EDATE(AX277,RANDBETWEEN(0,6)),"")</f>
        <v>44142</v>
      </c>
      <c r="BB277" s="21">
        <f ca="1">IF(SUM(IF({"5.Anslutningsavtal","6.Nätavtal"}=Q277,1,0))&gt;0,EDATE(AZ277,RANDBETWEEN(0,3)),"")</f>
        <v>44234</v>
      </c>
      <c r="BD277" s="21" t="str">
        <f ca="1" t="shared" si="139"/>
        <v/>
      </c>
    </row>
    <row r="278" s="7" customFormat="1" spans="1:56">
      <c r="A278" s="33" t="s">
        <v>65</v>
      </c>
      <c r="B278" s="31">
        <f ca="1" t="shared" si="153"/>
        <v>43732</v>
      </c>
      <c r="C278" s="32">
        <f ca="1" t="shared" si="114"/>
        <v>45139</v>
      </c>
      <c r="D278" s="30" t="str">
        <f t="shared" si="115"/>
        <v>Project 4278</v>
      </c>
      <c r="E278" s="30" t="str">
        <f t="shared" si="116"/>
        <v>Company AB 5278</v>
      </c>
      <c r="F278" s="30" t="str">
        <f ca="1" t="shared" si="154"/>
        <v>Smedjebacken</v>
      </c>
      <c r="G278" s="37">
        <f ca="1" t="shared" si="155"/>
        <v>38</v>
      </c>
      <c r="H278" s="38" t="str">
        <f ca="1" t="shared" si="156"/>
        <v>Nej</v>
      </c>
      <c r="I278" s="30" t="str">
        <f ca="1" t="shared" si="157"/>
        <v>Utökning</v>
      </c>
      <c r="J278" s="30" t="s">
        <v>69</v>
      </c>
      <c r="K278" s="41">
        <f ca="1" t="shared" si="158"/>
        <v>460</v>
      </c>
      <c r="L278" s="41">
        <f ca="1" t="shared" si="122"/>
        <v>20</v>
      </c>
      <c r="M278" s="14"/>
      <c r="N278" s="30" t="str">
        <f ca="1" t="shared" si="123"/>
        <v>Lars Johnson 278</v>
      </c>
      <c r="O278" s="30" t="str">
        <f ca="1" t="shared" si="124"/>
        <v>Lars Johnson 278</v>
      </c>
      <c r="P278" s="30" t="str">
        <f ca="1" t="shared" si="125"/>
        <v>Lars Johnson 278</v>
      </c>
      <c r="Q278" s="30" t="str">
        <f ca="1" t="shared" si="159"/>
        <v>6.Nätavtal</v>
      </c>
      <c r="R278" s="45" t="str">
        <f ca="1" t="shared" si="160"/>
        <v>Ja</v>
      </c>
      <c r="S278" s="45" t="str">
        <f ca="1" t="shared" si="161"/>
        <v/>
      </c>
      <c r="T278" s="45" t="str">
        <f ca="1" t="shared" si="162"/>
        <v/>
      </c>
      <c r="U278" s="16"/>
      <c r="V278" s="33"/>
      <c r="W278" s="49" t="str">
        <f ca="1" t="shared" si="163"/>
        <v>Länk</v>
      </c>
      <c r="X278" s="50" t="str">
        <f ca="1" t="shared" si="164"/>
        <v>Nej</v>
      </c>
      <c r="Y278" s="63" t="str">
        <f ca="1" t="shared" si="132"/>
        <v/>
      </c>
      <c r="Z278" s="63" t="str">
        <f ca="1" t="shared" si="133"/>
        <v/>
      </c>
      <c r="AA278" s="67"/>
      <c r="AB278" s="64" t="str">
        <f ca="1" t="shared" si="134"/>
        <v/>
      </c>
      <c r="AC278" s="73">
        <f ca="1">INDEX(Anslutningspunkt!$A$2:$A$108,RANDBETWEEN(2,108),1)</f>
        <v>0</v>
      </c>
      <c r="AD278" s="30"/>
      <c r="AE278" s="30" t="str">
        <f ca="1" t="shared" si="165"/>
        <v>Regionnät</v>
      </c>
      <c r="AF278" s="79"/>
      <c r="AG278" s="122"/>
      <c r="AH278" s="123"/>
      <c r="AI278" s="127"/>
      <c r="AM278" s="7">
        <f ca="1">VLOOKUP(AC278,Anslutningspunkt!A:B,2,0)+RANDBETWEEN(-10000,10000)</f>
        <v>6085950.672</v>
      </c>
      <c r="AN278" s="7">
        <f ca="1">VLOOKUP(AC278,Anslutningspunkt!A:C,3,0)+RANDBETWEEN(-10000,10000)</f>
        <v>414612.438</v>
      </c>
      <c r="AP278" s="7" t="str">
        <f ca="1" t="shared" si="136"/>
        <v>Utökning</v>
      </c>
      <c r="AQ278" s="7" t="str">
        <f t="shared" si="137"/>
        <v>Konsumtion/Produktion</v>
      </c>
      <c r="AX278" s="31">
        <f ca="1" t="shared" si="138"/>
        <v>44124.053389048</v>
      </c>
      <c r="AZ278" s="31">
        <f ca="1">IF(SUM(IF({"4.Projekteringsavtal","5.Anslutningsavtal","6.Nätavtal"}=Q278,1,0))&gt;0,EDATE(AX278,RANDBETWEEN(0,6)),"")</f>
        <v>44124</v>
      </c>
      <c r="BB278" s="21">
        <f ca="1">IF(SUM(IF({"5.Anslutningsavtal","6.Nätavtal"}=Q278,1,0))&gt;0,EDATE(AZ278,RANDBETWEEN(0,3)),"")</f>
        <v>44124</v>
      </c>
      <c r="BD278" s="21">
        <f ca="1" t="shared" si="139"/>
        <v>44216</v>
      </c>
    </row>
    <row r="279" s="7" customFormat="1" spans="1:56">
      <c r="A279" s="33" t="s">
        <v>65</v>
      </c>
      <c r="B279" s="31">
        <f ca="1" t="shared" si="153"/>
        <v>43495</v>
      </c>
      <c r="C279" s="32">
        <f ca="1" t="shared" si="114"/>
        <v>45311</v>
      </c>
      <c r="D279" s="30" t="str">
        <f t="shared" si="115"/>
        <v>Project 4279</v>
      </c>
      <c r="E279" s="30" t="str">
        <f t="shared" si="116"/>
        <v>Company AB 5279</v>
      </c>
      <c r="F279" s="30" t="str">
        <f ca="1" t="shared" si="154"/>
        <v>Järfälla</v>
      </c>
      <c r="G279" s="37">
        <f ca="1" t="shared" si="155"/>
        <v>36</v>
      </c>
      <c r="H279" s="38" t="str">
        <f ca="1" t="shared" si="156"/>
        <v/>
      </c>
      <c r="I279" s="30" t="str">
        <f ca="1" t="shared" si="157"/>
        <v>Utökning</v>
      </c>
      <c r="J279" s="30" t="s">
        <v>69</v>
      </c>
      <c r="K279" s="41">
        <f ca="1" t="shared" si="158"/>
        <v>590</v>
      </c>
      <c r="L279" s="41">
        <f ca="1" t="shared" si="122"/>
        <v>142</v>
      </c>
      <c r="M279" s="14"/>
      <c r="N279" s="30" t="str">
        <f ca="1" t="shared" si="123"/>
        <v>Erik Johanson 279</v>
      </c>
      <c r="O279" s="30" t="str">
        <f ca="1" t="shared" si="124"/>
        <v>Sarah Anderson 279</v>
      </c>
      <c r="P279" s="30" t="str">
        <f ca="1" t="shared" si="125"/>
        <v>Sarah Anderson 279</v>
      </c>
      <c r="Q279" s="30" t="str">
        <f ca="1" t="shared" si="159"/>
        <v>4.Projekteringsavtal</v>
      </c>
      <c r="R279" s="45" t="str">
        <f ca="1" t="shared" si="160"/>
        <v>Ja</v>
      </c>
      <c r="S279" s="45" t="str">
        <f ca="1" t="shared" si="161"/>
        <v>x</v>
      </c>
      <c r="T279" s="45" t="str">
        <f ca="1" t="shared" si="162"/>
        <v/>
      </c>
      <c r="U279" s="16"/>
      <c r="V279" s="33"/>
      <c r="W279" s="49" t="str">
        <f ca="1" t="shared" si="163"/>
        <v/>
      </c>
      <c r="X279" s="50" t="str">
        <f ca="1" t="shared" si="164"/>
        <v>Ja</v>
      </c>
      <c r="Y279" s="63">
        <f ca="1" t="shared" si="132"/>
        <v>45473</v>
      </c>
      <c r="Z279" s="63">
        <f ca="1" t="shared" si="133"/>
        <v>45428</v>
      </c>
      <c r="AA279" s="67"/>
      <c r="AB279" s="64" t="str">
        <f ca="1" t="shared" si="134"/>
        <v/>
      </c>
      <c r="AC279" s="73">
        <f ca="1">INDEX(Anslutningspunkt!$A$2:$A$108,RANDBETWEEN(2,108),1)</f>
        <v>37</v>
      </c>
      <c r="AD279" s="30"/>
      <c r="AE279" s="30" t="str">
        <f ca="1" t="shared" si="165"/>
        <v>Regionnät</v>
      </c>
      <c r="AF279" s="79"/>
      <c r="AG279" s="122"/>
      <c r="AH279" s="123"/>
      <c r="AI279" s="127"/>
      <c r="AM279" s="7">
        <f ca="1">VLOOKUP(AC279,Anslutningspunkt!A:B,2,0)+RANDBETWEEN(-10000,10000)</f>
        <v>6145989.672</v>
      </c>
      <c r="AN279" s="7">
        <f ca="1">VLOOKUP(AC279,Anslutningspunkt!A:C,3,0)+RANDBETWEEN(-10000,10000)</f>
        <v>279666.438</v>
      </c>
      <c r="AP279" s="7" t="str">
        <f ca="1" t="shared" si="136"/>
        <v>Utökning</v>
      </c>
      <c r="AQ279" s="7" t="str">
        <f t="shared" si="137"/>
        <v>Konsumtion/Produktion</v>
      </c>
      <c r="AX279" s="31">
        <f ca="1" t="shared" si="138"/>
        <v>44591.7195401807</v>
      </c>
      <c r="AZ279" s="31">
        <f ca="1">IF(SUM(IF({"4.Projekteringsavtal","5.Anslutningsavtal","6.Nätavtal"}=Q279,1,0))&gt;0,EDATE(AX279,RANDBETWEEN(0,6)),"")</f>
        <v>44711</v>
      </c>
      <c r="BB279" s="21" t="str">
        <f ca="1">IF(SUM(IF({"5.Anslutningsavtal","6.Nätavtal"}=Q279,1,0))&gt;0,EDATE(AZ279,RANDBETWEEN(0,3)),"")</f>
        <v/>
      </c>
      <c r="BD279" s="21" t="str">
        <f ca="1" t="shared" si="139"/>
        <v/>
      </c>
    </row>
    <row r="280" s="7" customFormat="1" spans="1:56">
      <c r="A280" s="33" t="s">
        <v>65</v>
      </c>
      <c r="B280" s="31">
        <f ca="1" t="shared" si="153"/>
        <v>43504</v>
      </c>
      <c r="C280" s="32">
        <f ca="1" t="shared" si="114"/>
        <v>43623</v>
      </c>
      <c r="D280" s="30" t="str">
        <f t="shared" si="115"/>
        <v>Project 4280</v>
      </c>
      <c r="E280" s="30" t="str">
        <f t="shared" si="116"/>
        <v>Company AB 5280</v>
      </c>
      <c r="F280" s="30" t="str">
        <f ca="1" t="shared" si="154"/>
        <v>Heby</v>
      </c>
      <c r="G280" s="37">
        <f ca="1" t="shared" si="155"/>
        <v>33</v>
      </c>
      <c r="H280" s="38" t="str">
        <f ca="1" t="shared" si="156"/>
        <v>Ja</v>
      </c>
      <c r="I280" s="30" t="str">
        <f ca="1" t="shared" si="157"/>
        <v>Flytt</v>
      </c>
      <c r="J280" s="30" t="s">
        <v>69</v>
      </c>
      <c r="K280" s="41">
        <f ca="1" t="shared" si="158"/>
        <v>10</v>
      </c>
      <c r="L280" s="41">
        <f ca="1" t="shared" si="122"/>
        <v>6</v>
      </c>
      <c r="M280" s="14"/>
      <c r="N280" s="30" t="str">
        <f ca="1" t="shared" si="123"/>
        <v>Lars Johnson 280</v>
      </c>
      <c r="O280" s="30" t="str">
        <f ca="1" t="shared" si="124"/>
        <v>Anders Erikson 280</v>
      </c>
      <c r="P280" s="30" t="str">
        <f ca="1" t="shared" si="125"/>
        <v>Lars Johnson 280</v>
      </c>
      <c r="Q280" s="30" t="str">
        <f ca="1" t="shared" si="159"/>
        <v>5.Anslutningsavtal</v>
      </c>
      <c r="R280" s="45" t="str">
        <f ca="1" t="shared" si="160"/>
        <v>?</v>
      </c>
      <c r="S280" s="45" t="str">
        <f ca="1" t="shared" si="161"/>
        <v/>
      </c>
      <c r="T280" s="45" t="str">
        <f ca="1" t="shared" si="162"/>
        <v/>
      </c>
      <c r="U280" s="16"/>
      <c r="V280" s="33"/>
      <c r="W280" s="49" t="str">
        <f ca="1" t="shared" si="163"/>
        <v>Reservationsavtal ska tecknas</v>
      </c>
      <c r="X280" s="50" t="str">
        <f ca="1" t="shared" si="164"/>
        <v/>
      </c>
      <c r="Y280" s="63" t="str">
        <f ca="1" t="shared" si="132"/>
        <v/>
      </c>
      <c r="Z280" s="63" t="str">
        <f ca="1" t="shared" si="133"/>
        <v/>
      </c>
      <c r="AA280" s="67"/>
      <c r="AB280" s="64" t="str">
        <f ca="1" t="shared" si="134"/>
        <v/>
      </c>
      <c r="AC280" s="73">
        <f ca="1">INDEX(Anslutningspunkt!$A$2:$A$108,RANDBETWEEN(2,108),1)</f>
        <v>86</v>
      </c>
      <c r="AD280" s="30"/>
      <c r="AE280" s="30" t="str">
        <f ca="1" t="shared" si="165"/>
        <v/>
      </c>
      <c r="AF280" s="79"/>
      <c r="AG280" s="122"/>
      <c r="AH280" s="123"/>
      <c r="AI280" s="127"/>
      <c r="AM280" s="7">
        <f ca="1">VLOOKUP(AC280,Anslutningspunkt!A:B,2,0)+RANDBETWEEN(-10000,10000)</f>
        <v>6133249.672</v>
      </c>
      <c r="AN280" s="7">
        <f ca="1">VLOOKUP(AC280,Anslutningspunkt!A:C,3,0)+RANDBETWEEN(-10000,10000)</f>
        <v>403044.438</v>
      </c>
      <c r="AP280" s="7" t="str">
        <f ca="1" t="shared" si="136"/>
        <v>Flytt</v>
      </c>
      <c r="AQ280" s="7" t="str">
        <f t="shared" si="137"/>
        <v>Konsumtion/Produktion</v>
      </c>
      <c r="AX280" s="31">
        <f ca="1" t="shared" si="138"/>
        <v>43575.6778913708</v>
      </c>
      <c r="AZ280" s="31">
        <f ca="1">IF(SUM(IF({"4.Projekteringsavtal","5.Anslutningsavtal","6.Nätavtal"}=Q280,1,0))&gt;0,EDATE(AX280,RANDBETWEEN(0,6)),"")</f>
        <v>43575</v>
      </c>
      <c r="BB280" s="21">
        <f ca="1">IF(SUM(IF({"5.Anslutningsavtal","6.Nätavtal"}=Q280,1,0))&gt;0,EDATE(AZ280,RANDBETWEEN(0,3)),"")</f>
        <v>43636</v>
      </c>
      <c r="BD280" s="21" t="str">
        <f ca="1" t="shared" si="139"/>
        <v/>
      </c>
    </row>
    <row r="281" s="7" customFormat="1" spans="1:56">
      <c r="A281" s="33" t="s">
        <v>65</v>
      </c>
      <c r="B281" s="31">
        <f ca="1" t="shared" si="153"/>
        <v>43317</v>
      </c>
      <c r="C281" s="32">
        <f ca="1" t="shared" si="114"/>
        <v>44520</v>
      </c>
      <c r="D281" s="30" t="str">
        <f t="shared" si="115"/>
        <v>Project 4281</v>
      </c>
      <c r="E281" s="30" t="str">
        <f t="shared" si="116"/>
        <v>Company AB 5281</v>
      </c>
      <c r="F281" s="30" t="str">
        <f ca="1" t="shared" si="154"/>
        <v>Upplands Vsäby</v>
      </c>
      <c r="G281" s="37">
        <f ca="1" t="shared" si="155"/>
        <v>36</v>
      </c>
      <c r="H281" s="38" t="str">
        <f ca="1" t="shared" si="156"/>
        <v/>
      </c>
      <c r="I281" s="30" t="str">
        <f ca="1" t="shared" si="157"/>
        <v>Flytt</v>
      </c>
      <c r="J281" s="30" t="s">
        <v>69</v>
      </c>
      <c r="K281" s="41">
        <f ca="1" t="shared" si="158"/>
        <v>350</v>
      </c>
      <c r="L281" s="41">
        <f ca="1" t="shared" si="122"/>
        <v>318</v>
      </c>
      <c r="M281" s="14"/>
      <c r="N281" s="30" t="str">
        <f ca="1" t="shared" si="123"/>
        <v>Erik Johanson 281</v>
      </c>
      <c r="O281" s="30" t="str">
        <f ca="1" t="shared" si="124"/>
        <v>Anders Erikson 281</v>
      </c>
      <c r="P281" s="30" t="str">
        <f ca="1" t="shared" si="125"/>
        <v>Sarah Anderson 281</v>
      </c>
      <c r="Q281" s="30" t="str">
        <f ca="1" t="shared" si="159"/>
        <v>1.Anslutningsmöjlighet</v>
      </c>
      <c r="R281" s="45" t="str">
        <f ca="1" t="shared" si="160"/>
        <v/>
      </c>
      <c r="S281" s="45" t="str">
        <f ca="1" t="shared" si="161"/>
        <v/>
      </c>
      <c r="T281" s="45" t="str">
        <f ca="1" t="shared" si="162"/>
        <v/>
      </c>
      <c r="U281" s="16"/>
      <c r="V281" s="33"/>
      <c r="W281" s="49" t="str">
        <f ca="1" t="shared" si="163"/>
        <v/>
      </c>
      <c r="X281" s="50" t="str">
        <f ca="1" t="shared" si="164"/>
        <v/>
      </c>
      <c r="Y281" s="63" t="str">
        <f ca="1" t="shared" si="132"/>
        <v/>
      </c>
      <c r="Z281" s="63" t="str">
        <f ca="1" t="shared" si="133"/>
        <v/>
      </c>
      <c r="AA281" s="67"/>
      <c r="AB281" s="64" t="str">
        <f ca="1" t="shared" si="134"/>
        <v/>
      </c>
      <c r="AC281" s="73">
        <f ca="1">INDEX(Anslutningspunkt!$A$2:$A$108,RANDBETWEEN(2,108),1)</f>
        <v>42</v>
      </c>
      <c r="AD281" s="30"/>
      <c r="AE281" s="30" t="str">
        <f ca="1" t="shared" si="165"/>
        <v/>
      </c>
      <c r="AF281" s="79"/>
      <c r="AG281" s="122"/>
      <c r="AH281" s="123"/>
      <c r="AI281" s="127"/>
      <c r="AM281" s="7">
        <f ca="1">VLOOKUP(AC281,Anslutningspunkt!A:B,2,0)+RANDBETWEEN(-10000,10000)</f>
        <v>6024180.672</v>
      </c>
      <c r="AN281" s="7">
        <f ca="1">VLOOKUP(AC281,Anslutningspunkt!A:C,3,0)+RANDBETWEEN(-10000,10000)</f>
        <v>297353.438</v>
      </c>
      <c r="AP281" s="7" t="str">
        <f ca="1" t="shared" si="136"/>
        <v>Flytt</v>
      </c>
      <c r="AQ281" s="7" t="str">
        <f t="shared" si="137"/>
        <v>Konsumtion/Produktion</v>
      </c>
      <c r="AX281" s="31" t="str">
        <f ca="1" t="shared" si="138"/>
        <v/>
      </c>
      <c r="AZ281" s="31" t="str">
        <f ca="1">IF(SUM(IF({"4.Projekteringsavtal","5.Anslutningsavtal","6.Nätavtal"}=Q281,1,0))&gt;0,EDATE(AX281,RANDBETWEEN(0,6)),"")</f>
        <v/>
      </c>
      <c r="BB281" s="21" t="str">
        <f ca="1">IF(SUM(IF({"5.Anslutningsavtal","6.Nätavtal"}=Q281,1,0))&gt;0,EDATE(AZ281,RANDBETWEEN(0,3)),"")</f>
        <v/>
      </c>
      <c r="BD281" s="21" t="str">
        <f ca="1" t="shared" si="139"/>
        <v/>
      </c>
    </row>
    <row r="282" s="7" customFormat="1" spans="1:56">
      <c r="A282" s="33" t="s">
        <v>65</v>
      </c>
      <c r="B282" s="31">
        <f ca="1" t="shared" ref="B282:B291" si="166">RANDBETWEEN(DATE(2018,1,1),DATE(2022,10,20))</f>
        <v>43575</v>
      </c>
      <c r="C282" s="32">
        <f ca="1" t="shared" si="114"/>
        <v>44364</v>
      </c>
      <c r="D282" s="30" t="str">
        <f t="shared" si="115"/>
        <v>Project 4282</v>
      </c>
      <c r="E282" s="30" t="str">
        <f t="shared" si="116"/>
        <v>Company AB 5282</v>
      </c>
      <c r="F282" s="30" t="str">
        <f ca="1" t="shared" ref="F282:F291" si="16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Huddinge</v>
      </c>
      <c r="G282" s="37">
        <f ca="1" t="shared" ref="G282:G291" si="168">RANDBETWEEN(30,38)</f>
        <v>36</v>
      </c>
      <c r="H282" s="38" t="str">
        <f ca="1" t="shared" ref="H282:H291" si="169">CHOOSE(RANDBETWEEN(1,3),"Ja","Nej","")</f>
        <v>Nej</v>
      </c>
      <c r="I282" s="30" t="str">
        <f ca="1" t="shared" ref="I282:I291" si="170">CHOOSE(RANDBETWEEN(1,3),"Nyanslutning","Utökning","Flytt")</f>
        <v>Flytt</v>
      </c>
      <c r="J282" s="30" t="s">
        <v>69</v>
      </c>
      <c r="K282" s="41">
        <f ca="1" t="shared" ref="K282:K291" si="171">RANDBETWEEN(1,60)*10</f>
        <v>520</v>
      </c>
      <c r="L282" s="41">
        <f ca="1" t="shared" si="122"/>
        <v>263</v>
      </c>
      <c r="M282" s="14"/>
      <c r="N282" s="30" t="str">
        <f ca="1" t="shared" si="123"/>
        <v>Lars Johnson 282</v>
      </c>
      <c r="O282" s="30" t="str">
        <f ca="1" t="shared" si="124"/>
        <v>Anders Erikson 282</v>
      </c>
      <c r="P282" s="30" t="str">
        <f ca="1" t="shared" si="125"/>
        <v>Sarah Anderson 282</v>
      </c>
      <c r="Q282" s="30" t="str">
        <f ca="1" t="shared" ref="Q282:Q291" si="172">CHOOSE(RANDBETWEEN(1,5),"5.Anslutningsavtal","4.Projekteringsavtal","6.Nätavtal","2.Reservationsavtal","1.Anslutningsmöjlighet")</f>
        <v>2.Reservationsavtal</v>
      </c>
      <c r="R282" s="45" t="str">
        <f ca="1" t="shared" ref="R282:R291" si="173">CHOOSE(RANDBETWEEN(1,8),"Ja","","","","n","nej","?","N/A")</f>
        <v>Ja</v>
      </c>
      <c r="S282" s="45" t="str">
        <f ca="1" t="shared" ref="S282:S291" si="174">CHOOSE(RANDBETWEEN(1,3),"x","","")</f>
        <v/>
      </c>
      <c r="T282" s="45" t="str">
        <f ca="1" t="shared" ref="T282:T291" si="175">CHOOSE(RANDBETWEEN(1,4),"x","","","")</f>
        <v/>
      </c>
      <c r="U282" s="16"/>
      <c r="V282" s="33"/>
      <c r="W282" s="49" t="str">
        <f ca="1" t="shared" ref="W282:W291" si="176">CHOOSE(RANDBETWEEN(1,7),"Länk","","","","","Ansluts till LN 20 kV","Reservationsavtal ska tecknas")</f>
        <v/>
      </c>
      <c r="X282" s="50" t="str">
        <f ca="1" t="shared" ref="X282:X291" si="177">CHOOSE(RANDBETWEEN(1,4),"Ja","Ja","Nej","")</f>
        <v>Ja</v>
      </c>
      <c r="Y282" s="63">
        <f ca="1" t="shared" si="132"/>
        <v>45513</v>
      </c>
      <c r="Z282" s="63">
        <f ca="1" t="shared" si="133"/>
        <v>45195</v>
      </c>
      <c r="AA282" s="67"/>
      <c r="AB282" s="64" t="str">
        <f ca="1" t="shared" si="134"/>
        <v/>
      </c>
      <c r="AC282" s="73">
        <f ca="1">INDEX(Anslutningspunkt!$A$2:$A$108,RANDBETWEEN(2,108),1)</f>
        <v>92</v>
      </c>
      <c r="AD282" s="30"/>
      <c r="AE282" s="30" t="str">
        <f ca="1" t="shared" ref="AE282:AE291" si="178">CHOOSE(RANDBETWEEN(1,4),"Regionnät","Stamnät Regionnät","Stamnät","")</f>
        <v>Regionnät</v>
      </c>
      <c r="AF282" s="79"/>
      <c r="AG282" s="122"/>
      <c r="AH282" s="123"/>
      <c r="AI282" s="127"/>
      <c r="AM282" s="7">
        <f ca="1">VLOOKUP(AC282,Anslutningspunkt!A:B,2,0)+RANDBETWEEN(-10000,10000)</f>
        <v>6021528.672</v>
      </c>
      <c r="AN282" s="7">
        <f ca="1">VLOOKUP(AC282,Anslutningspunkt!A:C,3,0)+RANDBETWEEN(-10000,10000)</f>
        <v>453897.438</v>
      </c>
      <c r="AP282" s="7" t="str">
        <f ca="1" t="shared" si="136"/>
        <v>Flytt</v>
      </c>
      <c r="AQ282" s="7" t="str">
        <f t="shared" si="137"/>
        <v>Konsumtion/Produktion</v>
      </c>
      <c r="AX282" s="31">
        <f ca="1" t="shared" si="138"/>
        <v>44289.5551053614</v>
      </c>
      <c r="AZ282" s="31" t="str">
        <f ca="1">IF(SUM(IF({"4.Projekteringsavtal","5.Anslutningsavtal","6.Nätavtal"}=Q282,1,0))&gt;0,EDATE(AX282,RANDBETWEEN(0,6)),"")</f>
        <v/>
      </c>
      <c r="BB282" s="21" t="str">
        <f ca="1">IF(SUM(IF({"5.Anslutningsavtal","6.Nätavtal"}=Q282,1,0))&gt;0,EDATE(AZ282,RANDBETWEEN(0,3)),"")</f>
        <v/>
      </c>
      <c r="BD282" s="21" t="str">
        <f ca="1" t="shared" si="139"/>
        <v/>
      </c>
    </row>
    <row r="283" s="7" customFormat="1" spans="1:56">
      <c r="A283" s="33" t="s">
        <v>65</v>
      </c>
      <c r="B283" s="31">
        <f ca="1" t="shared" si="166"/>
        <v>43797</v>
      </c>
      <c r="C283" s="32">
        <f ca="1" t="shared" si="114"/>
        <v>45473</v>
      </c>
      <c r="D283" s="30" t="str">
        <f t="shared" si="115"/>
        <v>Project 4283</v>
      </c>
      <c r="E283" s="30" t="str">
        <f t="shared" si="116"/>
        <v>Company AB 5283</v>
      </c>
      <c r="F283" s="30" t="str">
        <f ca="1" t="shared" si="167"/>
        <v>Norrtälje</v>
      </c>
      <c r="G283" s="37">
        <f ca="1" t="shared" si="168"/>
        <v>33</v>
      </c>
      <c r="H283" s="38" t="str">
        <f ca="1" t="shared" si="169"/>
        <v/>
      </c>
      <c r="I283" s="30" t="str">
        <f ca="1" t="shared" si="170"/>
        <v>Utökning</v>
      </c>
      <c r="J283" s="30" t="s">
        <v>69</v>
      </c>
      <c r="K283" s="41">
        <f ca="1" t="shared" si="171"/>
        <v>400</v>
      </c>
      <c r="L283" s="41">
        <f ca="1" t="shared" si="122"/>
        <v>41</v>
      </c>
      <c r="M283" s="14"/>
      <c r="N283" s="30" t="str">
        <f ca="1" t="shared" si="123"/>
        <v>Sarah Anderson 283</v>
      </c>
      <c r="O283" s="30" t="str">
        <f ca="1" t="shared" si="124"/>
        <v>Erik Johanson 283</v>
      </c>
      <c r="P283" s="30" t="str">
        <f ca="1" t="shared" si="125"/>
        <v>Erik Johanson 283</v>
      </c>
      <c r="Q283" s="30" t="str">
        <f ca="1" t="shared" si="172"/>
        <v>6.Nätavtal</v>
      </c>
      <c r="R283" s="45" t="str">
        <f ca="1" t="shared" si="173"/>
        <v/>
      </c>
      <c r="S283" s="45" t="str">
        <f ca="1" t="shared" si="174"/>
        <v>x</v>
      </c>
      <c r="T283" s="45" t="str">
        <f ca="1" t="shared" si="175"/>
        <v/>
      </c>
      <c r="U283" s="16"/>
      <c r="V283" s="33"/>
      <c r="W283" s="49" t="str">
        <f ca="1" t="shared" si="176"/>
        <v>Ansluts till LN 20 kV</v>
      </c>
      <c r="X283" s="50" t="str">
        <f ca="1" t="shared" si="177"/>
        <v>Ja</v>
      </c>
      <c r="Y283" s="63">
        <f ca="1" t="shared" si="132"/>
        <v>45578</v>
      </c>
      <c r="Z283" s="63">
        <f ca="1" t="shared" si="133"/>
        <v>45511</v>
      </c>
      <c r="AA283" s="67"/>
      <c r="AB283" s="64" t="str">
        <f ca="1" t="shared" si="134"/>
        <v/>
      </c>
      <c r="AC283" s="73">
        <f ca="1">INDEX(Anslutningspunkt!$A$2:$A$108,RANDBETWEEN(2,108),1)</f>
        <v>14</v>
      </c>
      <c r="AD283" s="30"/>
      <c r="AE283" s="30" t="str">
        <f ca="1" t="shared" si="178"/>
        <v>Stamnät</v>
      </c>
      <c r="AF283" s="79"/>
      <c r="AG283" s="122"/>
      <c r="AH283" s="123"/>
      <c r="AI283" s="127"/>
      <c r="AM283" s="7">
        <f ca="1">VLOOKUP(AC283,Anslutningspunkt!A:B,2,0)+RANDBETWEEN(-10000,10000)</f>
        <v>6040951.672</v>
      </c>
      <c r="AN283" s="7">
        <f ca="1">VLOOKUP(AC283,Anslutningspunkt!A:C,3,0)+RANDBETWEEN(-10000,10000)</f>
        <v>306387.438</v>
      </c>
      <c r="AP283" s="7" t="str">
        <f ca="1" t="shared" si="136"/>
        <v>Utökning</v>
      </c>
      <c r="AQ283" s="7" t="str">
        <f t="shared" si="137"/>
        <v>Konsumtion/Produktion</v>
      </c>
      <c r="AX283" s="31">
        <f ca="1" t="shared" si="138"/>
        <v>44422.9388684757</v>
      </c>
      <c r="AZ283" s="31">
        <f ca="1">IF(SUM(IF({"4.Projekteringsavtal","5.Anslutningsavtal","6.Nätavtal"}=Q283,1,0))&gt;0,EDATE(AX283,RANDBETWEEN(0,6)),"")</f>
        <v>44422</v>
      </c>
      <c r="BB283" s="21">
        <f ca="1">IF(SUM(IF({"5.Anslutningsavtal","6.Nätavtal"}=Q283,1,0))&gt;0,EDATE(AZ283,RANDBETWEEN(0,3)),"")</f>
        <v>44514</v>
      </c>
      <c r="BD283" s="21">
        <f ca="1" t="shared" si="139"/>
        <v>44544</v>
      </c>
    </row>
    <row r="284" s="7" customFormat="1" spans="1:56">
      <c r="A284" s="33" t="s">
        <v>65</v>
      </c>
      <c r="B284" s="31">
        <f ca="1" t="shared" si="166"/>
        <v>44263</v>
      </c>
      <c r="C284" s="32">
        <f ca="1" t="shared" si="114"/>
        <v>45360</v>
      </c>
      <c r="D284" s="30" t="str">
        <f t="shared" si="115"/>
        <v>Project 4284</v>
      </c>
      <c r="E284" s="30" t="str">
        <f t="shared" si="116"/>
        <v>Company AB 5284</v>
      </c>
      <c r="F284" s="30" t="str">
        <f ca="1" t="shared" si="167"/>
        <v>Östhammar</v>
      </c>
      <c r="G284" s="37">
        <f ca="1" t="shared" si="168"/>
        <v>30</v>
      </c>
      <c r="H284" s="38" t="str">
        <f ca="1" t="shared" si="169"/>
        <v>Nej</v>
      </c>
      <c r="I284" s="30" t="str">
        <f ca="1" t="shared" si="170"/>
        <v>Flytt</v>
      </c>
      <c r="J284" s="30" t="s">
        <v>69</v>
      </c>
      <c r="K284" s="41">
        <f ca="1" t="shared" si="171"/>
        <v>70</v>
      </c>
      <c r="L284" s="41">
        <f ca="1" t="shared" si="122"/>
        <v>48</v>
      </c>
      <c r="M284" s="14"/>
      <c r="N284" s="30" t="str">
        <f ca="1" t="shared" si="123"/>
        <v>Erik Johanson 284</v>
      </c>
      <c r="O284" s="30" t="str">
        <f ca="1" t="shared" si="124"/>
        <v>Erik Johanson 284</v>
      </c>
      <c r="P284" s="30" t="str">
        <f ca="1" t="shared" si="125"/>
        <v>Anders Erikson 284</v>
      </c>
      <c r="Q284" s="30" t="str">
        <f ca="1" t="shared" si="172"/>
        <v>2.Reservationsavtal</v>
      </c>
      <c r="R284" s="45" t="str">
        <f ca="1" t="shared" si="173"/>
        <v/>
      </c>
      <c r="S284" s="45" t="str">
        <f ca="1" t="shared" si="174"/>
        <v/>
      </c>
      <c r="T284" s="45" t="str">
        <f ca="1" t="shared" si="175"/>
        <v/>
      </c>
      <c r="U284" s="16"/>
      <c r="V284" s="33"/>
      <c r="W284" s="49" t="str">
        <f ca="1" t="shared" si="176"/>
        <v>Reservationsavtal ska tecknas</v>
      </c>
      <c r="X284" s="50" t="str">
        <f ca="1" t="shared" si="177"/>
        <v>Nej</v>
      </c>
      <c r="Y284" s="63" t="str">
        <f ca="1" t="shared" si="132"/>
        <v/>
      </c>
      <c r="Z284" s="63" t="str">
        <f ca="1" t="shared" si="133"/>
        <v/>
      </c>
      <c r="AA284" s="67"/>
      <c r="AB284" s="64" t="str">
        <f ca="1" t="shared" si="134"/>
        <v/>
      </c>
      <c r="AC284" s="73">
        <f ca="1">INDEX(Anslutningspunkt!$A$2:$A$108,RANDBETWEEN(2,108),1)</f>
        <v>98</v>
      </c>
      <c r="AD284" s="30"/>
      <c r="AE284" s="30" t="str">
        <f ca="1" t="shared" si="178"/>
        <v>Stamnät</v>
      </c>
      <c r="AF284" s="79"/>
      <c r="AG284" s="122"/>
      <c r="AH284" s="123"/>
      <c r="AI284" s="127"/>
      <c r="AM284" s="7">
        <f ca="1">VLOOKUP(AC284,Anslutningspunkt!A:B,2,0)+RANDBETWEEN(-10000,10000)</f>
        <v>6055106.672</v>
      </c>
      <c r="AN284" s="7">
        <f ca="1">VLOOKUP(AC284,Anslutningspunkt!A:C,3,0)+RANDBETWEEN(-10000,10000)</f>
        <v>318299.438</v>
      </c>
      <c r="AP284" s="7" t="str">
        <f ca="1" t="shared" si="136"/>
        <v>Flytt</v>
      </c>
      <c r="AQ284" s="7" t="str">
        <f t="shared" si="137"/>
        <v>Konsumtion/Produktion</v>
      </c>
      <c r="AX284" s="31">
        <f ca="1" t="shared" si="138"/>
        <v>45006.1462089841</v>
      </c>
      <c r="AZ284" s="31" t="str">
        <f ca="1">IF(SUM(IF({"4.Projekteringsavtal","5.Anslutningsavtal","6.Nätavtal"}=Q284,1,0))&gt;0,EDATE(AX284,RANDBETWEEN(0,6)),"")</f>
        <v/>
      </c>
      <c r="BB284" s="21" t="str">
        <f ca="1">IF(SUM(IF({"5.Anslutningsavtal","6.Nätavtal"}=Q284,1,0))&gt;0,EDATE(AZ284,RANDBETWEEN(0,3)),"")</f>
        <v/>
      </c>
      <c r="BD284" s="21" t="str">
        <f ca="1" t="shared" si="139"/>
        <v/>
      </c>
    </row>
    <row r="285" s="7" customFormat="1" spans="1:56">
      <c r="A285" s="33" t="s">
        <v>65</v>
      </c>
      <c r="B285" s="31">
        <f ca="1" t="shared" si="166"/>
        <v>43283</v>
      </c>
      <c r="C285" s="32">
        <f ca="1" t="shared" si="114"/>
        <v>44900</v>
      </c>
      <c r="D285" s="30" t="str">
        <f t="shared" si="115"/>
        <v>Project 4285</v>
      </c>
      <c r="E285" s="30" t="str">
        <f t="shared" si="116"/>
        <v>Company AB 5285</v>
      </c>
      <c r="F285" s="30" t="str">
        <f ca="1" t="shared" si="167"/>
        <v>Tierp</v>
      </c>
      <c r="G285" s="37">
        <f ca="1" t="shared" si="168"/>
        <v>32</v>
      </c>
      <c r="H285" s="38" t="str">
        <f ca="1" t="shared" si="169"/>
        <v>Nej</v>
      </c>
      <c r="I285" s="30" t="str">
        <f ca="1" t="shared" si="170"/>
        <v>Flytt</v>
      </c>
      <c r="J285" s="30" t="s">
        <v>69</v>
      </c>
      <c r="K285" s="41">
        <f ca="1" t="shared" si="171"/>
        <v>190</v>
      </c>
      <c r="L285" s="41">
        <f ca="1" t="shared" si="122"/>
        <v>94</v>
      </c>
      <c r="M285" s="14"/>
      <c r="N285" s="30" t="str">
        <f ca="1" t="shared" si="123"/>
        <v>Anders Erikson 285</v>
      </c>
      <c r="O285" s="30" t="str">
        <f ca="1" t="shared" si="124"/>
        <v>Sarah Anderson 285</v>
      </c>
      <c r="P285" s="30" t="str">
        <f ca="1" t="shared" si="125"/>
        <v>Lars Johnson 285</v>
      </c>
      <c r="Q285" s="30" t="str">
        <f ca="1" t="shared" si="172"/>
        <v>4.Projekteringsavtal</v>
      </c>
      <c r="R285" s="45" t="str">
        <f ca="1" t="shared" si="173"/>
        <v/>
      </c>
      <c r="S285" s="45" t="str">
        <f ca="1" t="shared" si="174"/>
        <v/>
      </c>
      <c r="T285" s="45" t="str">
        <f ca="1" t="shared" si="175"/>
        <v/>
      </c>
      <c r="U285" s="16"/>
      <c r="V285" s="33"/>
      <c r="W285" s="49" t="str">
        <f ca="1" t="shared" si="176"/>
        <v/>
      </c>
      <c r="X285" s="50" t="str">
        <f ca="1" t="shared" si="177"/>
        <v>Nej</v>
      </c>
      <c r="Y285" s="63" t="str">
        <f ca="1" t="shared" si="132"/>
        <v/>
      </c>
      <c r="Z285" s="63" t="str">
        <f ca="1" t="shared" si="133"/>
        <v/>
      </c>
      <c r="AA285" s="67"/>
      <c r="AB285" s="64" t="str">
        <f ca="1" t="shared" si="134"/>
        <v/>
      </c>
      <c r="AC285" s="73">
        <f ca="1">INDEX(Anslutningspunkt!$A$2:$A$108,RANDBETWEEN(2,108),1)</f>
        <v>34</v>
      </c>
      <c r="AD285" s="30"/>
      <c r="AE285" s="30" t="str">
        <f ca="1" t="shared" si="178"/>
        <v>Stamnät</v>
      </c>
      <c r="AF285" s="79"/>
      <c r="AG285" s="122"/>
      <c r="AH285" s="123"/>
      <c r="AI285" s="127"/>
      <c r="AM285" s="7">
        <f ca="1">VLOOKUP(AC285,Anslutningspunkt!A:B,2,0)+RANDBETWEEN(-10000,10000)</f>
        <v>6093863.672</v>
      </c>
      <c r="AN285" s="7">
        <f ca="1">VLOOKUP(AC285,Anslutningspunkt!A:C,3,0)+RANDBETWEEN(-10000,10000)</f>
        <v>319731.438</v>
      </c>
      <c r="AP285" s="7" t="str">
        <f ca="1" t="shared" si="136"/>
        <v>Flytt</v>
      </c>
      <c r="AQ285" s="7" t="str">
        <f t="shared" si="137"/>
        <v>Konsumtion/Produktion</v>
      </c>
      <c r="AX285" s="31">
        <f ca="1" t="shared" si="138"/>
        <v>43780.6179634903</v>
      </c>
      <c r="AZ285" s="31">
        <f ca="1">IF(SUM(IF({"4.Projekteringsavtal","5.Anslutningsavtal","6.Nätavtal"}=Q285,1,0))&gt;0,EDATE(AX285,RANDBETWEEN(0,6)),"")</f>
        <v>43962</v>
      </c>
      <c r="BB285" s="21" t="str">
        <f ca="1">IF(SUM(IF({"5.Anslutningsavtal","6.Nätavtal"}=Q285,1,0))&gt;0,EDATE(AZ285,RANDBETWEEN(0,3)),"")</f>
        <v/>
      </c>
      <c r="BD285" s="21" t="str">
        <f ca="1" t="shared" si="139"/>
        <v/>
      </c>
    </row>
    <row r="286" s="7" customFormat="1" spans="1:56">
      <c r="A286" s="33" t="s">
        <v>65</v>
      </c>
      <c r="B286" s="31">
        <f ca="1" t="shared" si="166"/>
        <v>44054</v>
      </c>
      <c r="C286" s="32">
        <f ca="1" t="shared" si="114"/>
        <v>44994</v>
      </c>
      <c r="D286" s="30" t="str">
        <f t="shared" si="115"/>
        <v>Project 4286</v>
      </c>
      <c r="E286" s="30" t="str">
        <f t="shared" si="116"/>
        <v>Company AB 5286</v>
      </c>
      <c r="F286" s="30" t="str">
        <f ca="1" t="shared" si="167"/>
        <v>Södertälje</v>
      </c>
      <c r="G286" s="37">
        <f ca="1" t="shared" si="168"/>
        <v>35</v>
      </c>
      <c r="H286" s="38" t="str">
        <f ca="1" t="shared" si="169"/>
        <v>Ja</v>
      </c>
      <c r="I286" s="30" t="str">
        <f ca="1" t="shared" si="170"/>
        <v>Nyanslutning</v>
      </c>
      <c r="J286" s="30" t="s">
        <v>69</v>
      </c>
      <c r="K286" s="41">
        <f ca="1" t="shared" si="171"/>
        <v>80</v>
      </c>
      <c r="L286" s="41">
        <f ca="1" t="shared" si="122"/>
        <v>67</v>
      </c>
      <c r="M286" s="14"/>
      <c r="N286" s="30" t="str">
        <f ca="1" t="shared" si="123"/>
        <v>Lars Johnson 286</v>
      </c>
      <c r="O286" s="30" t="str">
        <f ca="1" t="shared" si="124"/>
        <v>Erik Johanson 286</v>
      </c>
      <c r="P286" s="30" t="str">
        <f ca="1" t="shared" si="125"/>
        <v>Sarah Anderson 286</v>
      </c>
      <c r="Q286" s="30" t="str">
        <f ca="1" t="shared" si="172"/>
        <v>6.Nätavtal</v>
      </c>
      <c r="R286" s="45" t="str">
        <f ca="1" t="shared" si="173"/>
        <v/>
      </c>
      <c r="S286" s="45" t="str">
        <f ca="1" t="shared" si="174"/>
        <v/>
      </c>
      <c r="T286" s="45" t="str">
        <f ca="1" t="shared" si="175"/>
        <v>x</v>
      </c>
      <c r="U286" s="16"/>
      <c r="V286" s="33"/>
      <c r="W286" s="49" t="str">
        <f ca="1" t="shared" si="176"/>
        <v/>
      </c>
      <c r="X286" s="50" t="str">
        <f ca="1" t="shared" si="177"/>
        <v>Nej</v>
      </c>
      <c r="Y286" s="63" t="str">
        <f ca="1" t="shared" si="132"/>
        <v/>
      </c>
      <c r="Z286" s="63" t="str">
        <f ca="1" t="shared" si="133"/>
        <v/>
      </c>
      <c r="AA286" s="67"/>
      <c r="AB286" s="64" t="str">
        <f ca="1" t="shared" si="134"/>
        <v/>
      </c>
      <c r="AC286" s="73">
        <f ca="1">INDEX(Anslutningspunkt!$A$2:$A$108,RANDBETWEEN(2,108),1)</f>
        <v>18</v>
      </c>
      <c r="AD286" s="30"/>
      <c r="AE286" s="30" t="str">
        <f ca="1" t="shared" si="178"/>
        <v>Stamnät</v>
      </c>
      <c r="AF286" s="79"/>
      <c r="AG286" s="122"/>
      <c r="AH286" s="123"/>
      <c r="AI286" s="127"/>
      <c r="AM286" s="7">
        <f ca="1">VLOOKUP(AC286,Anslutningspunkt!A:B,2,0)+RANDBETWEEN(-10000,10000)</f>
        <v>6172317.672</v>
      </c>
      <c r="AN286" s="7">
        <f ca="1">VLOOKUP(AC286,Anslutningspunkt!A:C,3,0)+RANDBETWEEN(-10000,10000)</f>
        <v>302717.438</v>
      </c>
      <c r="AP286" s="7" t="str">
        <f ca="1" t="shared" si="136"/>
        <v>Nyanslutning</v>
      </c>
      <c r="AQ286" s="7" t="str">
        <f t="shared" si="137"/>
        <v>Konsumtion/Produktion</v>
      </c>
      <c r="AX286" s="31">
        <f ca="1" t="shared" si="138"/>
        <v>44229.3901649456</v>
      </c>
      <c r="AZ286" s="31">
        <f ca="1">IF(SUM(IF({"4.Projekteringsavtal","5.Anslutningsavtal","6.Nätavtal"}=Q286,1,0))&gt;0,EDATE(AX286,RANDBETWEEN(0,6)),"")</f>
        <v>44318</v>
      </c>
      <c r="BB286" s="21">
        <f ca="1">IF(SUM(IF({"5.Anslutningsavtal","6.Nätavtal"}=Q286,1,0))&gt;0,EDATE(AZ286,RANDBETWEEN(0,3)),"")</f>
        <v>44349</v>
      </c>
      <c r="BD286" s="21">
        <f ca="1" t="shared" si="139"/>
        <v>44410</v>
      </c>
    </row>
    <row r="287" s="7" customFormat="1" spans="1:56">
      <c r="A287" s="33" t="s">
        <v>65</v>
      </c>
      <c r="B287" s="31">
        <f ca="1" t="shared" si="166"/>
        <v>43775</v>
      </c>
      <c r="C287" s="32">
        <f ca="1" t="shared" si="114"/>
        <v>45044</v>
      </c>
      <c r="D287" s="30" t="str">
        <f t="shared" si="115"/>
        <v>Project 4287</v>
      </c>
      <c r="E287" s="30" t="str">
        <f t="shared" si="116"/>
        <v>Company AB 5287</v>
      </c>
      <c r="F287" s="30" t="str">
        <f ca="1" t="shared" si="167"/>
        <v>Hedemora</v>
      </c>
      <c r="G287" s="37">
        <f ca="1" t="shared" si="168"/>
        <v>34</v>
      </c>
      <c r="H287" s="38" t="str">
        <f ca="1" t="shared" si="169"/>
        <v>Ja</v>
      </c>
      <c r="I287" s="30" t="str">
        <f ca="1" t="shared" si="170"/>
        <v>Flytt</v>
      </c>
      <c r="J287" s="30" t="s">
        <v>69</v>
      </c>
      <c r="K287" s="41">
        <f ca="1" t="shared" si="171"/>
        <v>450</v>
      </c>
      <c r="L287" s="41">
        <f ca="1" t="shared" si="122"/>
        <v>422</v>
      </c>
      <c r="M287" s="14"/>
      <c r="N287" s="30" t="str">
        <f ca="1" t="shared" si="123"/>
        <v>Lars Johnson 287</v>
      </c>
      <c r="O287" s="30" t="str">
        <f ca="1" t="shared" si="124"/>
        <v>Erik Johanson 287</v>
      </c>
      <c r="P287" s="30" t="str">
        <f ca="1" t="shared" si="125"/>
        <v>Lars Johnson 287</v>
      </c>
      <c r="Q287" s="30" t="str">
        <f ca="1" t="shared" si="172"/>
        <v>1.Anslutningsmöjlighet</v>
      </c>
      <c r="R287" s="45" t="str">
        <f ca="1" t="shared" si="173"/>
        <v>?</v>
      </c>
      <c r="S287" s="45" t="str">
        <f ca="1" t="shared" si="174"/>
        <v/>
      </c>
      <c r="T287" s="45" t="str">
        <f ca="1" t="shared" si="175"/>
        <v>x</v>
      </c>
      <c r="U287" s="16"/>
      <c r="V287" s="33"/>
      <c r="W287" s="49" t="str">
        <f ca="1" t="shared" si="176"/>
        <v>Ansluts till LN 20 kV</v>
      </c>
      <c r="X287" s="50" t="str">
        <f ca="1" t="shared" si="177"/>
        <v>Ja</v>
      </c>
      <c r="Y287" s="63">
        <f ca="1" t="shared" si="132"/>
        <v>45529</v>
      </c>
      <c r="Z287" s="63">
        <f ca="1" t="shared" si="133"/>
        <v>45313</v>
      </c>
      <c r="AA287" s="67"/>
      <c r="AB287" s="64" t="str">
        <f ca="1" t="shared" si="134"/>
        <v/>
      </c>
      <c r="AC287" s="73">
        <f ca="1">INDEX(Anslutningspunkt!$A$2:$A$108,RANDBETWEEN(2,108),1)</f>
        <v>55</v>
      </c>
      <c r="AD287" s="30"/>
      <c r="AE287" s="30" t="str">
        <f ca="1" t="shared" si="178"/>
        <v>Regionnät</v>
      </c>
      <c r="AF287" s="79"/>
      <c r="AG287" s="122"/>
      <c r="AH287" s="123"/>
      <c r="AI287" s="127"/>
      <c r="AM287" s="7">
        <f ca="1">VLOOKUP(AC287,Anslutningspunkt!A:B,2,0)+RANDBETWEEN(-10000,10000)</f>
        <v>6014845.672</v>
      </c>
      <c r="AN287" s="7">
        <f ca="1">VLOOKUP(AC287,Anslutningspunkt!A:C,3,0)+RANDBETWEEN(-10000,10000)</f>
        <v>427955.438</v>
      </c>
      <c r="AP287" s="7" t="str">
        <f ca="1" t="shared" si="136"/>
        <v>Flytt</v>
      </c>
      <c r="AQ287" s="7" t="str">
        <f t="shared" si="137"/>
        <v>Konsumtion/Produktion</v>
      </c>
      <c r="AX287" s="31" t="str">
        <f ca="1" t="shared" si="138"/>
        <v/>
      </c>
      <c r="AZ287" s="31" t="str">
        <f ca="1">IF(SUM(IF({"4.Projekteringsavtal","5.Anslutningsavtal","6.Nätavtal"}=Q287,1,0))&gt;0,EDATE(AX287,RANDBETWEEN(0,6)),"")</f>
        <v/>
      </c>
      <c r="BB287" s="21" t="str">
        <f ca="1">IF(SUM(IF({"5.Anslutningsavtal","6.Nätavtal"}=Q287,1,0))&gt;0,EDATE(AZ287,RANDBETWEEN(0,3)),"")</f>
        <v/>
      </c>
      <c r="BD287" s="21" t="str">
        <f ca="1" t="shared" si="139"/>
        <v/>
      </c>
    </row>
    <row r="288" s="7" customFormat="1" spans="1:56">
      <c r="A288" s="33" t="s">
        <v>65</v>
      </c>
      <c r="B288" s="31">
        <f ca="1" t="shared" si="166"/>
        <v>43285</v>
      </c>
      <c r="C288" s="32">
        <f ca="1" t="shared" si="114"/>
        <v>44723</v>
      </c>
      <c r="D288" s="30" t="str">
        <f t="shared" si="115"/>
        <v>Project 4288</v>
      </c>
      <c r="E288" s="30" t="str">
        <f t="shared" si="116"/>
        <v>Company AB 5288</v>
      </c>
      <c r="F288" s="30" t="str">
        <f ca="1" t="shared" si="167"/>
        <v>Nykvarn</v>
      </c>
      <c r="G288" s="37">
        <f ca="1" t="shared" si="168"/>
        <v>34</v>
      </c>
      <c r="H288" s="38" t="str">
        <f ca="1" t="shared" si="169"/>
        <v>Ja</v>
      </c>
      <c r="I288" s="30" t="str">
        <f ca="1" t="shared" si="170"/>
        <v>Nyanslutning</v>
      </c>
      <c r="J288" s="30" t="s">
        <v>69</v>
      </c>
      <c r="K288" s="41">
        <f ca="1" t="shared" si="171"/>
        <v>320</v>
      </c>
      <c r="L288" s="41">
        <f ca="1" t="shared" si="122"/>
        <v>121</v>
      </c>
      <c r="M288" s="14"/>
      <c r="N288" s="30" t="str">
        <f ca="1" t="shared" si="123"/>
        <v>Anders Erikson 288</v>
      </c>
      <c r="O288" s="30" t="str">
        <f ca="1" t="shared" si="124"/>
        <v>Lars Johnson 288</v>
      </c>
      <c r="P288" s="30" t="str">
        <f ca="1" t="shared" si="125"/>
        <v>Sarah Anderson 288</v>
      </c>
      <c r="Q288" s="30" t="str">
        <f ca="1" t="shared" si="172"/>
        <v>6.Nätavtal</v>
      </c>
      <c r="R288" s="45" t="str">
        <f ca="1" t="shared" si="173"/>
        <v/>
      </c>
      <c r="S288" s="45" t="str">
        <f ca="1" t="shared" si="174"/>
        <v/>
      </c>
      <c r="T288" s="45" t="str">
        <f ca="1" t="shared" si="175"/>
        <v/>
      </c>
      <c r="U288" s="16"/>
      <c r="V288" s="33"/>
      <c r="W288" s="49" t="str">
        <f ca="1" t="shared" si="176"/>
        <v>Reservationsavtal ska tecknas</v>
      </c>
      <c r="X288" s="50" t="str">
        <f ca="1" t="shared" si="177"/>
        <v>Ja</v>
      </c>
      <c r="Y288" s="63">
        <f ca="1" t="shared" si="132"/>
        <v>45516</v>
      </c>
      <c r="Z288" s="63">
        <f ca="1" t="shared" si="133"/>
        <v>45309</v>
      </c>
      <c r="AA288" s="67"/>
      <c r="AB288" s="64" t="str">
        <f ca="1" t="shared" si="134"/>
        <v/>
      </c>
      <c r="AC288" s="73">
        <f ca="1">INDEX(Anslutningspunkt!$A$2:$A$108,RANDBETWEEN(2,108),1)</f>
        <v>102</v>
      </c>
      <c r="AD288" s="30"/>
      <c r="AE288" s="30" t="str">
        <f ca="1" t="shared" si="178"/>
        <v>Stamnät Regionnät</v>
      </c>
      <c r="AF288" s="79"/>
      <c r="AG288" s="122"/>
      <c r="AH288" s="123"/>
      <c r="AI288" s="127"/>
      <c r="AM288" s="7">
        <f ca="1">VLOOKUP(AC288,Anslutningspunkt!A:B,2,0)+RANDBETWEEN(-10000,10000)</f>
        <v>6060348.672</v>
      </c>
      <c r="AN288" s="7">
        <f ca="1">VLOOKUP(AC288,Anslutningspunkt!A:C,3,0)+RANDBETWEEN(-10000,10000)</f>
        <v>336724.438</v>
      </c>
      <c r="AP288" s="7" t="str">
        <f ca="1" t="shared" si="136"/>
        <v>Nyanslutning</v>
      </c>
      <c r="AQ288" s="7" t="str">
        <f t="shared" si="137"/>
        <v>Konsumtion/Produktion</v>
      </c>
      <c r="AX288" s="31">
        <f ca="1" t="shared" si="138"/>
        <v>43374.4423245382</v>
      </c>
      <c r="AZ288" s="31">
        <f ca="1">IF(SUM(IF({"4.Projekteringsavtal","5.Anslutningsavtal","6.Nätavtal"}=Q288,1,0))&gt;0,EDATE(AX288,RANDBETWEEN(0,6)),"")</f>
        <v>43435</v>
      </c>
      <c r="BB288" s="21">
        <f ca="1">IF(SUM(IF({"5.Anslutningsavtal","6.Nätavtal"}=Q288,1,0))&gt;0,EDATE(AZ288,RANDBETWEEN(0,3)),"")</f>
        <v>43466</v>
      </c>
      <c r="BD288" s="21">
        <f ca="1" t="shared" si="139"/>
        <v>43497</v>
      </c>
    </row>
    <row r="289" s="7" customFormat="1" spans="1:56">
      <c r="A289" s="33" t="s">
        <v>65</v>
      </c>
      <c r="B289" s="31">
        <f ca="1" t="shared" si="166"/>
        <v>44242</v>
      </c>
      <c r="C289" s="32">
        <f ca="1" t="shared" si="114"/>
        <v>44443</v>
      </c>
      <c r="D289" s="30" t="str">
        <f t="shared" si="115"/>
        <v>Project 4289</v>
      </c>
      <c r="E289" s="30" t="str">
        <f t="shared" si="116"/>
        <v>Company AB 5289</v>
      </c>
      <c r="F289" s="30" t="str">
        <f ca="1" t="shared" si="167"/>
        <v>Vallentuna</v>
      </c>
      <c r="G289" s="37">
        <f ca="1" t="shared" si="168"/>
        <v>38</v>
      </c>
      <c r="H289" s="38" t="str">
        <f ca="1" t="shared" si="169"/>
        <v/>
      </c>
      <c r="I289" s="30" t="str">
        <f ca="1" t="shared" si="170"/>
        <v>Nyanslutning</v>
      </c>
      <c r="J289" s="30" t="s">
        <v>69</v>
      </c>
      <c r="K289" s="41">
        <f ca="1" t="shared" si="171"/>
        <v>520</v>
      </c>
      <c r="L289" s="41">
        <f ca="1" t="shared" si="122"/>
        <v>468</v>
      </c>
      <c r="M289" s="14"/>
      <c r="N289" s="30" t="str">
        <f ca="1" t="shared" si="123"/>
        <v>Sarah Anderson 289</v>
      </c>
      <c r="O289" s="30" t="str">
        <f ca="1" t="shared" si="124"/>
        <v>Sarah Anderson 289</v>
      </c>
      <c r="P289" s="30" t="str">
        <f ca="1" t="shared" si="125"/>
        <v>Lars Johnson 289</v>
      </c>
      <c r="Q289" s="30" t="str">
        <f ca="1" t="shared" si="172"/>
        <v>2.Reservationsavtal</v>
      </c>
      <c r="R289" s="45" t="str">
        <f ca="1" t="shared" si="173"/>
        <v>N/A</v>
      </c>
      <c r="S289" s="45" t="str">
        <f ca="1" t="shared" si="174"/>
        <v>x</v>
      </c>
      <c r="T289" s="45" t="str">
        <f ca="1" t="shared" si="175"/>
        <v/>
      </c>
      <c r="U289" s="16"/>
      <c r="V289" s="33"/>
      <c r="W289" s="49" t="str">
        <f ca="1" t="shared" si="176"/>
        <v/>
      </c>
      <c r="X289" s="50" t="str">
        <f ca="1" t="shared" si="177"/>
        <v/>
      </c>
      <c r="Y289" s="63" t="str">
        <f ca="1" t="shared" si="132"/>
        <v/>
      </c>
      <c r="Z289" s="63" t="str">
        <f ca="1" t="shared" si="133"/>
        <v/>
      </c>
      <c r="AA289" s="67"/>
      <c r="AB289" s="64" t="str">
        <f ca="1" t="shared" si="134"/>
        <v/>
      </c>
      <c r="AC289" s="73">
        <f ca="1">INDEX(Anslutningspunkt!$A$2:$A$108,RANDBETWEEN(2,108),1)</f>
        <v>3</v>
      </c>
      <c r="AD289" s="30"/>
      <c r="AE289" s="30" t="str">
        <f ca="1" t="shared" si="178"/>
        <v>Stamnät</v>
      </c>
      <c r="AF289" s="79"/>
      <c r="AG289" s="122"/>
      <c r="AH289" s="123"/>
      <c r="AI289" s="127"/>
      <c r="AM289" s="7">
        <f ca="1">VLOOKUP(AC289,Anslutningspunkt!A:B,2,0)+RANDBETWEEN(-10000,10000)</f>
        <v>6173422.672</v>
      </c>
      <c r="AN289" s="7">
        <f ca="1">VLOOKUP(AC289,Anslutningspunkt!A:C,3,0)+RANDBETWEEN(-10000,10000)</f>
        <v>381671.438</v>
      </c>
      <c r="AP289" s="7" t="str">
        <f ca="1" t="shared" si="136"/>
        <v>Nyanslutning</v>
      </c>
      <c r="AQ289" s="7" t="str">
        <f t="shared" si="137"/>
        <v>Konsumtion/Produktion</v>
      </c>
      <c r="AX289" s="31">
        <f ca="1" t="shared" si="138"/>
        <v>44455.1325412136</v>
      </c>
      <c r="AZ289" s="31" t="str">
        <f ca="1">IF(SUM(IF({"4.Projekteringsavtal","5.Anslutningsavtal","6.Nätavtal"}=Q289,1,0))&gt;0,EDATE(AX289,RANDBETWEEN(0,6)),"")</f>
        <v/>
      </c>
      <c r="BB289" s="21" t="str">
        <f ca="1">IF(SUM(IF({"5.Anslutningsavtal","6.Nätavtal"}=Q289,1,0))&gt;0,EDATE(AZ289,RANDBETWEEN(0,3)),"")</f>
        <v/>
      </c>
      <c r="BD289" s="21" t="str">
        <f ca="1" t="shared" si="139"/>
        <v/>
      </c>
    </row>
    <row r="290" s="7" customFormat="1" spans="1:56">
      <c r="A290" s="33" t="s">
        <v>65</v>
      </c>
      <c r="B290" s="31">
        <f ca="1" t="shared" si="166"/>
        <v>43635</v>
      </c>
      <c r="C290" s="32">
        <f ca="1" t="shared" si="114"/>
        <v>44489</v>
      </c>
      <c r="D290" s="30" t="str">
        <f t="shared" si="115"/>
        <v>Project 4290</v>
      </c>
      <c r="E290" s="30" t="str">
        <f t="shared" si="116"/>
        <v>Company AB 5290</v>
      </c>
      <c r="F290" s="30" t="str">
        <f ca="1" t="shared" si="167"/>
        <v>Nynäshamn</v>
      </c>
      <c r="G290" s="37">
        <f ca="1" t="shared" si="168"/>
        <v>32</v>
      </c>
      <c r="H290" s="38" t="str">
        <f ca="1" t="shared" si="169"/>
        <v/>
      </c>
      <c r="I290" s="30" t="str">
        <f ca="1" t="shared" si="170"/>
        <v>Flytt</v>
      </c>
      <c r="J290" s="30" t="s">
        <v>69</v>
      </c>
      <c r="K290" s="41">
        <f ca="1" t="shared" si="171"/>
        <v>70</v>
      </c>
      <c r="L290" s="41">
        <f ca="1" t="shared" si="122"/>
        <v>62</v>
      </c>
      <c r="M290" s="14"/>
      <c r="N290" s="30" t="str">
        <f ca="1" t="shared" si="123"/>
        <v>Sarah Anderson 290</v>
      </c>
      <c r="O290" s="30" t="str">
        <f ca="1" t="shared" si="124"/>
        <v>Lars Johnson 290</v>
      </c>
      <c r="P290" s="30" t="str">
        <f ca="1" t="shared" si="125"/>
        <v>Erik Johanson 290</v>
      </c>
      <c r="Q290" s="30" t="str">
        <f ca="1" t="shared" si="172"/>
        <v>6.Nätavtal</v>
      </c>
      <c r="R290" s="45" t="str">
        <f ca="1" t="shared" si="173"/>
        <v/>
      </c>
      <c r="S290" s="45" t="str">
        <f ca="1" t="shared" si="174"/>
        <v/>
      </c>
      <c r="T290" s="45" t="str">
        <f ca="1" t="shared" si="175"/>
        <v/>
      </c>
      <c r="U290" s="16"/>
      <c r="V290" s="33"/>
      <c r="W290" s="49" t="str">
        <f ca="1" t="shared" si="176"/>
        <v>Ansluts till LN 20 kV</v>
      </c>
      <c r="X290" s="50" t="str">
        <f ca="1" t="shared" si="177"/>
        <v/>
      </c>
      <c r="Y290" s="63" t="str">
        <f ca="1" t="shared" si="132"/>
        <v/>
      </c>
      <c r="Z290" s="63" t="str">
        <f ca="1" t="shared" si="133"/>
        <v/>
      </c>
      <c r="AA290" s="67"/>
      <c r="AB290" s="64" t="str">
        <f ca="1" t="shared" si="134"/>
        <v/>
      </c>
      <c r="AC290" s="73">
        <f ca="1">INDEX(Anslutningspunkt!$A$2:$A$108,RANDBETWEEN(2,108),1)</f>
        <v>63</v>
      </c>
      <c r="AD290" s="30"/>
      <c r="AE290" s="30" t="str">
        <f ca="1" t="shared" si="178"/>
        <v>Regionnät</v>
      </c>
      <c r="AF290" s="79"/>
      <c r="AG290" s="122"/>
      <c r="AH290" s="123"/>
      <c r="AI290" s="127"/>
      <c r="AM290" s="7">
        <f ca="1">VLOOKUP(AC290,Anslutningspunkt!A:B,2,0)+RANDBETWEEN(-10000,10000)</f>
        <v>6180506.672</v>
      </c>
      <c r="AN290" s="7">
        <f ca="1">VLOOKUP(AC290,Anslutningspunkt!A:C,3,0)+RANDBETWEEN(-10000,10000)</f>
        <v>414401.438</v>
      </c>
      <c r="AP290" s="7" t="str">
        <f ca="1" t="shared" si="136"/>
        <v>Flytt</v>
      </c>
      <c r="AQ290" s="7" t="str">
        <f t="shared" si="137"/>
        <v>Konsumtion/Produktion</v>
      </c>
      <c r="AX290" s="31">
        <f ca="1" t="shared" si="138"/>
        <v>44080.0810242558</v>
      </c>
      <c r="AZ290" s="31">
        <f ca="1">IF(SUM(IF({"4.Projekteringsavtal","5.Anslutningsavtal","6.Nätavtal"}=Q290,1,0))&gt;0,EDATE(AX290,RANDBETWEEN(0,6)),"")</f>
        <v>44202</v>
      </c>
      <c r="BB290" s="21">
        <f ca="1">IF(SUM(IF({"5.Anslutningsavtal","6.Nätavtal"}=Q290,1,0))&gt;0,EDATE(AZ290,RANDBETWEEN(0,3)),"")</f>
        <v>44292</v>
      </c>
      <c r="BD290" s="21">
        <f ca="1" t="shared" si="139"/>
        <v>44383</v>
      </c>
    </row>
    <row r="291" s="7" customFormat="1" spans="1:56">
      <c r="A291" s="33" t="s">
        <v>65</v>
      </c>
      <c r="B291" s="31">
        <f ca="1" t="shared" si="166"/>
        <v>43591</v>
      </c>
      <c r="C291" s="32">
        <f ca="1" t="shared" si="114"/>
        <v>44485</v>
      </c>
      <c r="D291" s="30" t="str">
        <f t="shared" si="115"/>
        <v>Project 4291</v>
      </c>
      <c r="E291" s="30" t="str">
        <f t="shared" si="116"/>
        <v>Company AB 5291</v>
      </c>
      <c r="F291" s="30" t="str">
        <f ca="1" t="shared" si="167"/>
        <v>Solna</v>
      </c>
      <c r="G291" s="37">
        <f ca="1" t="shared" si="168"/>
        <v>34</v>
      </c>
      <c r="H291" s="38" t="str">
        <f ca="1" t="shared" si="169"/>
        <v>Nej</v>
      </c>
      <c r="I291" s="30" t="str">
        <f ca="1" t="shared" si="170"/>
        <v>Nyanslutning</v>
      </c>
      <c r="J291" s="30" t="s">
        <v>69</v>
      </c>
      <c r="K291" s="41">
        <f ca="1" t="shared" si="171"/>
        <v>460</v>
      </c>
      <c r="L291" s="41">
        <f ca="1" t="shared" si="122"/>
        <v>87</v>
      </c>
      <c r="M291" s="14"/>
      <c r="N291" s="30" t="str">
        <f ca="1" t="shared" si="123"/>
        <v>Erik Johanson 291</v>
      </c>
      <c r="O291" s="30" t="str">
        <f ca="1" t="shared" si="124"/>
        <v>Sarah Anderson 291</v>
      </c>
      <c r="P291" s="30" t="str">
        <f ca="1" t="shared" si="125"/>
        <v>Anders Erikson 291</v>
      </c>
      <c r="Q291" s="30" t="str">
        <f ca="1" t="shared" si="172"/>
        <v>1.Anslutningsmöjlighet</v>
      </c>
      <c r="R291" s="45" t="str">
        <f ca="1" t="shared" si="173"/>
        <v>N/A</v>
      </c>
      <c r="S291" s="45" t="str">
        <f ca="1" t="shared" si="174"/>
        <v>x</v>
      </c>
      <c r="T291" s="45" t="str">
        <f ca="1" t="shared" si="175"/>
        <v/>
      </c>
      <c r="U291" s="16"/>
      <c r="V291" s="33"/>
      <c r="W291" s="49" t="str">
        <f ca="1" t="shared" si="176"/>
        <v/>
      </c>
      <c r="X291" s="50" t="str">
        <f ca="1" t="shared" si="177"/>
        <v>Ja</v>
      </c>
      <c r="Y291" s="63">
        <f ca="1" t="shared" si="132"/>
        <v>45516</v>
      </c>
      <c r="Z291" s="63">
        <f ca="1" t="shared" si="133"/>
        <v>45359</v>
      </c>
      <c r="AA291" s="67"/>
      <c r="AB291" s="64">
        <f ca="1" t="shared" si="134"/>
        <v>44405.264963563</v>
      </c>
      <c r="AC291" s="73">
        <f ca="1">INDEX(Anslutningspunkt!$A$2:$A$108,RANDBETWEEN(2,108),1)</f>
        <v>9</v>
      </c>
      <c r="AD291" s="30"/>
      <c r="AE291" s="30" t="str">
        <f ca="1" t="shared" si="178"/>
        <v>Regionnät</v>
      </c>
      <c r="AF291" s="79"/>
      <c r="AG291" s="122"/>
      <c r="AH291" s="123"/>
      <c r="AI291" s="127"/>
      <c r="AM291" s="7">
        <f ca="1">VLOOKUP(AC291,Anslutningspunkt!A:B,2,0)+RANDBETWEEN(-10000,10000)</f>
        <v>6042368.672</v>
      </c>
      <c r="AN291" s="7">
        <f ca="1">VLOOKUP(AC291,Anslutningspunkt!A:C,3,0)+RANDBETWEEN(-10000,10000)</f>
        <v>322616.438</v>
      </c>
      <c r="AP291" s="7" t="str">
        <f ca="1" t="shared" si="136"/>
        <v>Nyanslutning</v>
      </c>
      <c r="AQ291" s="7" t="str">
        <f t="shared" si="137"/>
        <v>Konsumtion/Produktion</v>
      </c>
      <c r="AX291" s="31" t="str">
        <f ca="1" t="shared" si="138"/>
        <v/>
      </c>
      <c r="AZ291" s="31" t="str">
        <f ca="1">IF(SUM(IF({"4.Projekteringsavtal","5.Anslutningsavtal","6.Nätavtal"}=Q291,1,0))&gt;0,EDATE(AX291,RANDBETWEEN(0,6)),"")</f>
        <v/>
      </c>
      <c r="BB291" s="21" t="str">
        <f ca="1">IF(SUM(IF({"5.Anslutningsavtal","6.Nätavtal"}=Q291,1,0))&gt;0,EDATE(AZ291,RANDBETWEEN(0,3)),"")</f>
        <v/>
      </c>
      <c r="BD291" s="21" t="str">
        <f ca="1" t="shared" si="139"/>
        <v/>
      </c>
    </row>
    <row r="292" s="7" customFormat="1" spans="1:56">
      <c r="A292" s="33" t="s">
        <v>65</v>
      </c>
      <c r="B292" s="31">
        <f ca="1" t="shared" ref="B292:B301" si="179">RANDBETWEEN(DATE(2018,1,1),DATE(2022,10,20))</f>
        <v>44102</v>
      </c>
      <c r="C292" s="32">
        <f ca="1" t="shared" si="114"/>
        <v>45239</v>
      </c>
      <c r="D292" s="30" t="str">
        <f t="shared" si="115"/>
        <v>Project 4292</v>
      </c>
      <c r="E292" s="30" t="str">
        <f t="shared" si="116"/>
        <v>Company AB 5292</v>
      </c>
      <c r="F292" s="30" t="str">
        <f ca="1" t="shared" ref="F292:F301" si="18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Sigtuna</v>
      </c>
      <c r="G292" s="37">
        <f ca="1" t="shared" ref="G292:G301" si="181">RANDBETWEEN(30,38)</f>
        <v>35</v>
      </c>
      <c r="H292" s="38" t="str">
        <f ca="1" t="shared" ref="H292:H301" si="182">CHOOSE(RANDBETWEEN(1,3),"Ja","Nej","")</f>
        <v>Ja</v>
      </c>
      <c r="I292" s="30" t="str">
        <f ca="1" t="shared" ref="I292:I301" si="183">CHOOSE(RANDBETWEEN(1,3),"Nyanslutning","Utökning","Flytt")</f>
        <v>Flytt</v>
      </c>
      <c r="J292" s="30" t="s">
        <v>69</v>
      </c>
      <c r="K292" s="41">
        <f ca="1" t="shared" ref="K292:K301" si="184">RANDBETWEEN(1,60)*10</f>
        <v>570</v>
      </c>
      <c r="L292" s="41">
        <f ca="1" t="shared" si="122"/>
        <v>270</v>
      </c>
      <c r="M292" s="14"/>
      <c r="N292" s="30" t="str">
        <f ca="1" t="shared" si="123"/>
        <v>Sarah Anderson 292</v>
      </c>
      <c r="O292" s="30" t="str">
        <f ca="1" t="shared" si="124"/>
        <v>Erik Johanson 292</v>
      </c>
      <c r="P292" s="30" t="str">
        <f ca="1" t="shared" si="125"/>
        <v>Anders Erikson 292</v>
      </c>
      <c r="Q292" s="30" t="str">
        <f ca="1" t="shared" ref="Q292:Q301" si="185">CHOOSE(RANDBETWEEN(1,5),"5.Anslutningsavtal","4.Projekteringsavtal","6.Nätavtal","2.Reservationsavtal","1.Anslutningsmöjlighet")</f>
        <v>4.Projekteringsavtal</v>
      </c>
      <c r="R292" s="45" t="str">
        <f ca="1" t="shared" ref="R292:R301" si="186">CHOOSE(RANDBETWEEN(1,8),"Ja","","","","n","nej","?","N/A")</f>
        <v>Ja</v>
      </c>
      <c r="S292" s="45" t="str">
        <f ca="1" t="shared" ref="S292:S301" si="187">CHOOSE(RANDBETWEEN(1,3),"x","","")</f>
        <v/>
      </c>
      <c r="T292" s="45" t="str">
        <f ca="1" t="shared" ref="T292:T301" si="188">CHOOSE(RANDBETWEEN(1,4),"x","","","")</f>
        <v/>
      </c>
      <c r="U292" s="16"/>
      <c r="V292" s="33"/>
      <c r="W292" s="49" t="str">
        <f ca="1" t="shared" ref="W292:W301" si="189">CHOOSE(RANDBETWEEN(1,7),"Länk","","","","","Ansluts till LN 20 kV","Reservationsavtal ska tecknas")</f>
        <v/>
      </c>
      <c r="X292" s="50" t="str">
        <f ca="1" t="shared" ref="X292:X301" si="190">CHOOSE(RANDBETWEEN(1,4),"Ja","Ja","Nej","")</f>
        <v/>
      </c>
      <c r="Y292" s="63" t="str">
        <f ca="1" t="shared" si="132"/>
        <v/>
      </c>
      <c r="Z292" s="63" t="str">
        <f ca="1" t="shared" si="133"/>
        <v/>
      </c>
      <c r="AA292" s="67"/>
      <c r="AB292" s="64" t="str">
        <f ca="1" t="shared" si="134"/>
        <v/>
      </c>
      <c r="AC292" s="73">
        <f ca="1">INDEX(Anslutningspunkt!$A$2:$A$108,RANDBETWEEN(2,108),1)</f>
        <v>43</v>
      </c>
      <c r="AD292" s="30"/>
      <c r="AE292" s="30" t="str">
        <f ca="1" t="shared" ref="AE292:AE301" si="191">CHOOSE(RANDBETWEEN(1,4),"Regionnät","Stamnät Regionnät","Stamnät","")</f>
        <v>Stamnät</v>
      </c>
      <c r="AF292" s="79"/>
      <c r="AG292" s="122"/>
      <c r="AH292" s="123"/>
      <c r="AI292" s="127"/>
      <c r="AM292" s="7">
        <f ca="1">VLOOKUP(AC292,Anslutningspunkt!A:B,2,0)+RANDBETWEEN(-10000,10000)</f>
        <v>6128011.672</v>
      </c>
      <c r="AN292" s="7">
        <f ca="1">VLOOKUP(AC292,Anslutningspunkt!A:C,3,0)+RANDBETWEEN(-10000,10000)</f>
        <v>341613.438</v>
      </c>
      <c r="AP292" s="7" t="str">
        <f ca="1" t="shared" si="136"/>
        <v>Flytt</v>
      </c>
      <c r="AQ292" s="7" t="str">
        <f t="shared" si="137"/>
        <v>Konsumtion/Produktion</v>
      </c>
      <c r="AX292" s="31">
        <f ca="1" t="shared" si="138"/>
        <v>44874.5495997092</v>
      </c>
      <c r="AZ292" s="31">
        <f ca="1">IF(SUM(IF({"4.Projekteringsavtal","5.Anslutningsavtal","6.Nätavtal"}=Q292,1,0))&gt;0,EDATE(AX292,RANDBETWEEN(0,6)),"")</f>
        <v>45055</v>
      </c>
      <c r="BB292" s="21" t="str">
        <f ca="1">IF(SUM(IF({"5.Anslutningsavtal","6.Nätavtal"}=Q292,1,0))&gt;0,EDATE(AZ292,RANDBETWEEN(0,3)),"")</f>
        <v/>
      </c>
      <c r="BD292" s="21" t="str">
        <f ca="1" t="shared" si="139"/>
        <v/>
      </c>
    </row>
    <row r="293" s="7" customFormat="1" spans="1:56">
      <c r="A293" s="33" t="s">
        <v>65</v>
      </c>
      <c r="B293" s="31">
        <f ca="1" t="shared" si="179"/>
        <v>44761</v>
      </c>
      <c r="C293" s="32">
        <f ca="1" t="shared" si="114"/>
        <v>45136</v>
      </c>
      <c r="D293" s="30" t="str">
        <f t="shared" si="115"/>
        <v>Project 4293</v>
      </c>
      <c r="E293" s="30" t="str">
        <f t="shared" si="116"/>
        <v>Company AB 5293</v>
      </c>
      <c r="F293" s="30" t="str">
        <f ca="1" t="shared" si="180"/>
        <v>Västerås</v>
      </c>
      <c r="G293" s="37">
        <f ca="1" t="shared" si="181"/>
        <v>34</v>
      </c>
      <c r="H293" s="38" t="str">
        <f ca="1" t="shared" si="182"/>
        <v/>
      </c>
      <c r="I293" s="30" t="str">
        <f ca="1" t="shared" si="183"/>
        <v>Flytt</v>
      </c>
      <c r="J293" s="30" t="s">
        <v>69</v>
      </c>
      <c r="K293" s="41">
        <f ca="1" t="shared" si="184"/>
        <v>550</v>
      </c>
      <c r="L293" s="41">
        <f ca="1" t="shared" si="122"/>
        <v>90</v>
      </c>
      <c r="M293" s="14"/>
      <c r="N293" s="30" t="str">
        <f ca="1" t="shared" si="123"/>
        <v>Lars Johnson 293</v>
      </c>
      <c r="O293" s="30" t="str">
        <f ca="1" t="shared" si="124"/>
        <v>Sarah Anderson 293</v>
      </c>
      <c r="P293" s="30" t="str">
        <f ca="1" t="shared" si="125"/>
        <v>Erik Johanson 293</v>
      </c>
      <c r="Q293" s="30" t="str">
        <f ca="1" t="shared" si="185"/>
        <v>1.Anslutningsmöjlighet</v>
      </c>
      <c r="R293" s="45" t="str">
        <f ca="1" t="shared" si="186"/>
        <v>n</v>
      </c>
      <c r="S293" s="45" t="str">
        <f ca="1" t="shared" si="187"/>
        <v/>
      </c>
      <c r="T293" s="45" t="str">
        <f ca="1" t="shared" si="188"/>
        <v/>
      </c>
      <c r="U293" s="16"/>
      <c r="V293" s="33"/>
      <c r="W293" s="49" t="str">
        <f ca="1" t="shared" si="189"/>
        <v/>
      </c>
      <c r="X293" s="50" t="str">
        <f ca="1" t="shared" si="190"/>
        <v>Ja</v>
      </c>
      <c r="Y293" s="63">
        <f ca="1" t="shared" si="132"/>
        <v>45563</v>
      </c>
      <c r="Z293" s="63">
        <f ca="1" t="shared" si="133"/>
        <v>45526</v>
      </c>
      <c r="AA293" s="67"/>
      <c r="AB293" s="64" t="str">
        <f ca="1" t="shared" si="134"/>
        <v/>
      </c>
      <c r="AC293" s="73">
        <f ca="1">INDEX(Anslutningspunkt!$A$2:$A$108,RANDBETWEEN(2,108),1)</f>
        <v>21</v>
      </c>
      <c r="AD293" s="30"/>
      <c r="AE293" s="30" t="str">
        <f ca="1" t="shared" si="191"/>
        <v>Stamnät</v>
      </c>
      <c r="AF293" s="79"/>
      <c r="AG293" s="122"/>
      <c r="AH293" s="123"/>
      <c r="AI293" s="127"/>
      <c r="AM293" s="7">
        <f ca="1">VLOOKUP(AC293,Anslutningspunkt!A:B,2,0)+RANDBETWEEN(-10000,10000)</f>
        <v>6175440.672</v>
      </c>
      <c r="AN293" s="7">
        <f ca="1">VLOOKUP(AC293,Anslutningspunkt!A:C,3,0)+RANDBETWEEN(-10000,10000)</f>
        <v>306381.438</v>
      </c>
      <c r="AP293" s="7" t="str">
        <f ca="1" t="shared" si="136"/>
        <v>Flytt</v>
      </c>
      <c r="AQ293" s="7" t="str">
        <f t="shared" si="137"/>
        <v>Konsumtion/Produktion</v>
      </c>
      <c r="AX293" s="31" t="str">
        <f ca="1" t="shared" si="138"/>
        <v/>
      </c>
      <c r="AZ293" s="31" t="str">
        <f ca="1">IF(SUM(IF({"4.Projekteringsavtal","5.Anslutningsavtal","6.Nätavtal"}=Q293,1,0))&gt;0,EDATE(AX293,RANDBETWEEN(0,6)),"")</f>
        <v/>
      </c>
      <c r="BB293" s="21" t="str">
        <f ca="1">IF(SUM(IF({"5.Anslutningsavtal","6.Nätavtal"}=Q293,1,0))&gt;0,EDATE(AZ293,RANDBETWEEN(0,3)),"")</f>
        <v/>
      </c>
      <c r="BD293" s="21" t="str">
        <f ca="1" t="shared" si="139"/>
        <v/>
      </c>
    </row>
    <row r="294" s="7" customFormat="1" spans="1:56">
      <c r="A294" s="33" t="s">
        <v>65</v>
      </c>
      <c r="B294" s="31">
        <f ca="1" t="shared" si="179"/>
        <v>44488</v>
      </c>
      <c r="C294" s="32">
        <f ca="1" t="shared" si="114"/>
        <v>45144</v>
      </c>
      <c r="D294" s="30" t="str">
        <f t="shared" si="115"/>
        <v>Project 4294</v>
      </c>
      <c r="E294" s="30" t="str">
        <f t="shared" si="116"/>
        <v>Company AB 5294</v>
      </c>
      <c r="F294" s="30" t="str">
        <f ca="1" t="shared" si="180"/>
        <v>Surahammar</v>
      </c>
      <c r="G294" s="37">
        <f ca="1" t="shared" si="181"/>
        <v>33</v>
      </c>
      <c r="H294" s="38" t="str">
        <f ca="1" t="shared" si="182"/>
        <v>Ja</v>
      </c>
      <c r="I294" s="30" t="str">
        <f ca="1" t="shared" si="183"/>
        <v>Flytt</v>
      </c>
      <c r="J294" s="30" t="s">
        <v>69</v>
      </c>
      <c r="K294" s="41">
        <f ca="1" t="shared" si="184"/>
        <v>130</v>
      </c>
      <c r="L294" s="41">
        <f ca="1" t="shared" si="122"/>
        <v>23</v>
      </c>
      <c r="M294" s="14"/>
      <c r="N294" s="30" t="str">
        <f ca="1" t="shared" si="123"/>
        <v>Lars Johnson 294</v>
      </c>
      <c r="O294" s="30" t="str">
        <f ca="1" t="shared" si="124"/>
        <v>Anders Erikson 294</v>
      </c>
      <c r="P294" s="30" t="str">
        <f ca="1" t="shared" si="125"/>
        <v>Anders Erikson 294</v>
      </c>
      <c r="Q294" s="30" t="str">
        <f ca="1" t="shared" si="185"/>
        <v>5.Anslutningsavtal</v>
      </c>
      <c r="R294" s="45" t="str">
        <f ca="1" t="shared" si="186"/>
        <v/>
      </c>
      <c r="S294" s="45" t="str">
        <f ca="1" t="shared" si="187"/>
        <v/>
      </c>
      <c r="T294" s="45" t="str">
        <f ca="1" t="shared" si="188"/>
        <v>x</v>
      </c>
      <c r="U294" s="16"/>
      <c r="V294" s="33"/>
      <c r="W294" s="49" t="str">
        <f ca="1" t="shared" si="189"/>
        <v/>
      </c>
      <c r="X294" s="50" t="str">
        <f ca="1" t="shared" si="190"/>
        <v/>
      </c>
      <c r="Y294" s="63" t="str">
        <f ca="1" t="shared" si="132"/>
        <v/>
      </c>
      <c r="Z294" s="63" t="str">
        <f ca="1" t="shared" si="133"/>
        <v/>
      </c>
      <c r="AA294" s="67"/>
      <c r="AB294" s="64" t="str">
        <f ca="1" t="shared" si="134"/>
        <v/>
      </c>
      <c r="AC294" s="73">
        <f ca="1">INDEX(Anslutningspunkt!$A$2:$A$108,RANDBETWEEN(2,108),1)</f>
        <v>84</v>
      </c>
      <c r="AD294" s="30"/>
      <c r="AE294" s="30" t="str">
        <f ca="1" t="shared" si="191"/>
        <v>Stamnät Regionnät</v>
      </c>
      <c r="AF294" s="79"/>
      <c r="AG294" s="122"/>
      <c r="AH294" s="123"/>
      <c r="AI294" s="127"/>
      <c r="AM294" s="7">
        <f ca="1">VLOOKUP(AC294,Anslutningspunkt!A:B,2,0)+RANDBETWEEN(-10000,10000)</f>
        <v>6029311.672</v>
      </c>
      <c r="AN294" s="7">
        <f ca="1">VLOOKUP(AC294,Anslutningspunkt!A:C,3,0)+RANDBETWEEN(-10000,10000)</f>
        <v>448443.438</v>
      </c>
      <c r="AP294" s="7" t="str">
        <f ca="1" t="shared" si="136"/>
        <v>Flytt</v>
      </c>
      <c r="AQ294" s="7" t="str">
        <f t="shared" si="137"/>
        <v>Konsumtion/Produktion</v>
      </c>
      <c r="AX294" s="31">
        <f ca="1" t="shared" si="138"/>
        <v>44641.9279283542</v>
      </c>
      <c r="AZ294" s="31">
        <f ca="1">IF(SUM(IF({"4.Projekteringsavtal","5.Anslutningsavtal","6.Nätavtal"}=Q294,1,0))&gt;0,EDATE(AX294,RANDBETWEEN(0,6)),"")</f>
        <v>44641</v>
      </c>
      <c r="BB294" s="21">
        <f ca="1">IF(SUM(IF({"5.Anslutningsavtal","6.Nätavtal"}=Q294,1,0))&gt;0,EDATE(AZ294,RANDBETWEEN(0,3)),"")</f>
        <v>44672</v>
      </c>
      <c r="BD294" s="21" t="str">
        <f ca="1" t="shared" si="139"/>
        <v/>
      </c>
    </row>
    <row r="295" s="7" customFormat="1" spans="1:56">
      <c r="A295" s="33" t="s">
        <v>65</v>
      </c>
      <c r="B295" s="31">
        <f ca="1" t="shared" si="179"/>
        <v>43892</v>
      </c>
      <c r="C295" s="32">
        <f ca="1" t="shared" si="114"/>
        <v>44485</v>
      </c>
      <c r="D295" s="30" t="str">
        <f t="shared" si="115"/>
        <v>Project 4295</v>
      </c>
      <c r="E295" s="30" t="str">
        <f t="shared" si="116"/>
        <v>Company AB 5295</v>
      </c>
      <c r="F295" s="30" t="str">
        <f ca="1" t="shared" si="180"/>
        <v>Eskiltuna</v>
      </c>
      <c r="G295" s="37">
        <f ca="1" t="shared" si="181"/>
        <v>37</v>
      </c>
      <c r="H295" s="38" t="str">
        <f ca="1" t="shared" si="182"/>
        <v/>
      </c>
      <c r="I295" s="30" t="str">
        <f ca="1" t="shared" si="183"/>
        <v>Flytt</v>
      </c>
      <c r="J295" s="30" t="s">
        <v>69</v>
      </c>
      <c r="K295" s="41">
        <f ca="1" t="shared" si="184"/>
        <v>320</v>
      </c>
      <c r="L295" s="41">
        <f ca="1" t="shared" si="122"/>
        <v>111</v>
      </c>
      <c r="M295" s="14"/>
      <c r="N295" s="30" t="str">
        <f ca="1" t="shared" si="123"/>
        <v>Sarah Anderson 295</v>
      </c>
      <c r="O295" s="30" t="str">
        <f ca="1" t="shared" si="124"/>
        <v>Lars Johnson 295</v>
      </c>
      <c r="P295" s="30" t="str">
        <f ca="1" t="shared" si="125"/>
        <v>Erik Johanson 295</v>
      </c>
      <c r="Q295" s="30" t="str">
        <f ca="1" t="shared" si="185"/>
        <v>4.Projekteringsavtal</v>
      </c>
      <c r="R295" s="45" t="str">
        <f ca="1" t="shared" si="186"/>
        <v>nej</v>
      </c>
      <c r="S295" s="45" t="str">
        <f ca="1" t="shared" si="187"/>
        <v>x</v>
      </c>
      <c r="T295" s="45" t="str">
        <f ca="1" t="shared" si="188"/>
        <v>x</v>
      </c>
      <c r="U295" s="16"/>
      <c r="V295" s="33"/>
      <c r="W295" s="49" t="str">
        <f ca="1" t="shared" si="189"/>
        <v>Länk</v>
      </c>
      <c r="X295" s="50" t="str">
        <f ca="1" t="shared" si="190"/>
        <v>Ja</v>
      </c>
      <c r="Y295" s="63">
        <f ca="1" t="shared" si="132"/>
        <v>45083</v>
      </c>
      <c r="Z295" s="63">
        <f ca="1" t="shared" si="133"/>
        <v>44650</v>
      </c>
      <c r="AA295" s="67"/>
      <c r="AB295" s="64" t="str">
        <f ca="1" t="shared" si="134"/>
        <v/>
      </c>
      <c r="AC295" s="73">
        <f ca="1">INDEX(Anslutningspunkt!$A$2:$A$108,RANDBETWEEN(2,108),1)</f>
        <v>14</v>
      </c>
      <c r="AD295" s="30"/>
      <c r="AE295" s="30" t="str">
        <f ca="1" t="shared" si="191"/>
        <v>Regionnät</v>
      </c>
      <c r="AF295" s="79"/>
      <c r="AG295" s="122"/>
      <c r="AH295" s="123"/>
      <c r="AI295" s="127"/>
      <c r="AM295" s="7">
        <f ca="1">VLOOKUP(AC295,Anslutningspunkt!A:B,2,0)+RANDBETWEEN(-10000,10000)</f>
        <v>6048276.672</v>
      </c>
      <c r="AN295" s="7">
        <f ca="1">VLOOKUP(AC295,Anslutningspunkt!A:C,3,0)+RANDBETWEEN(-10000,10000)</f>
        <v>309794.438</v>
      </c>
      <c r="AP295" s="7" t="str">
        <f ca="1" t="shared" si="136"/>
        <v>Flytt</v>
      </c>
      <c r="AQ295" s="7" t="str">
        <f t="shared" si="137"/>
        <v>Konsumtion/Produktion</v>
      </c>
      <c r="AX295" s="31">
        <f ca="1" t="shared" si="138"/>
        <v>44024.9629762398</v>
      </c>
      <c r="AZ295" s="31">
        <f ca="1">IF(SUM(IF({"4.Projekteringsavtal","5.Anslutningsavtal","6.Nätavtal"}=Q295,1,0))&gt;0,EDATE(AX295,RANDBETWEEN(0,6)),"")</f>
        <v>44147</v>
      </c>
      <c r="BB295" s="21" t="str">
        <f ca="1">IF(SUM(IF({"5.Anslutningsavtal","6.Nätavtal"}=Q295,1,0))&gt;0,EDATE(AZ295,RANDBETWEEN(0,3)),"")</f>
        <v/>
      </c>
      <c r="BD295" s="21" t="str">
        <f ca="1" t="shared" si="139"/>
        <v/>
      </c>
    </row>
    <row r="296" s="7" customFormat="1" spans="1:56">
      <c r="A296" s="33" t="s">
        <v>65</v>
      </c>
      <c r="B296" s="31">
        <f ca="1" t="shared" si="179"/>
        <v>44335</v>
      </c>
      <c r="C296" s="32">
        <f ca="1" t="shared" si="114"/>
        <v>44732</v>
      </c>
      <c r="D296" s="30" t="str">
        <f t="shared" si="115"/>
        <v>Project 4296</v>
      </c>
      <c r="E296" s="30" t="str">
        <f t="shared" si="116"/>
        <v>Company AB 5296</v>
      </c>
      <c r="F296" s="30" t="str">
        <f ca="1" t="shared" si="180"/>
        <v>Enköping</v>
      </c>
      <c r="G296" s="37">
        <f ca="1" t="shared" si="181"/>
        <v>38</v>
      </c>
      <c r="H296" s="38" t="str">
        <f ca="1" t="shared" si="182"/>
        <v>Ja</v>
      </c>
      <c r="I296" s="30" t="str">
        <f ca="1" t="shared" si="183"/>
        <v>Flytt</v>
      </c>
      <c r="J296" s="30" t="s">
        <v>69</v>
      </c>
      <c r="K296" s="41">
        <f ca="1" t="shared" si="184"/>
        <v>40</v>
      </c>
      <c r="L296" s="41">
        <f ca="1" t="shared" si="122"/>
        <v>37</v>
      </c>
      <c r="M296" s="14"/>
      <c r="N296" s="30" t="str">
        <f ca="1" t="shared" si="123"/>
        <v>Lars Johnson 296</v>
      </c>
      <c r="O296" s="30" t="str">
        <f ca="1" t="shared" si="124"/>
        <v>Sarah Anderson 296</v>
      </c>
      <c r="P296" s="30" t="str">
        <f ca="1" t="shared" si="125"/>
        <v>Sarah Anderson 296</v>
      </c>
      <c r="Q296" s="30" t="str">
        <f ca="1" t="shared" si="185"/>
        <v>5.Anslutningsavtal</v>
      </c>
      <c r="R296" s="45" t="str">
        <f ca="1" t="shared" si="186"/>
        <v/>
      </c>
      <c r="S296" s="45" t="str">
        <f ca="1" t="shared" si="187"/>
        <v/>
      </c>
      <c r="T296" s="45" t="str">
        <f ca="1" t="shared" si="188"/>
        <v/>
      </c>
      <c r="U296" s="16"/>
      <c r="V296" s="33"/>
      <c r="W296" s="49" t="str">
        <f ca="1" t="shared" si="189"/>
        <v/>
      </c>
      <c r="X296" s="50" t="str">
        <f ca="1" t="shared" si="190"/>
        <v/>
      </c>
      <c r="Y296" s="63" t="str">
        <f ca="1" t="shared" si="132"/>
        <v/>
      </c>
      <c r="Z296" s="63" t="str">
        <f ca="1" t="shared" si="133"/>
        <v/>
      </c>
      <c r="AA296" s="67"/>
      <c r="AB296" s="64" t="str">
        <f ca="1" t="shared" si="134"/>
        <v/>
      </c>
      <c r="AC296" s="73">
        <f ca="1">INDEX(Anslutningspunkt!$A$2:$A$108,RANDBETWEEN(2,108),1)</f>
        <v>78</v>
      </c>
      <c r="AD296" s="30"/>
      <c r="AE296" s="30" t="str">
        <f ca="1" t="shared" si="191"/>
        <v>Regionnät</v>
      </c>
      <c r="AF296" s="79"/>
      <c r="AG296" s="122"/>
      <c r="AH296" s="123"/>
      <c r="AI296" s="127"/>
      <c r="AM296" s="7">
        <f ca="1">VLOOKUP(AC296,Anslutningspunkt!A:B,2,0)+RANDBETWEEN(-10000,10000)</f>
        <v>6060091.672</v>
      </c>
      <c r="AN296" s="7">
        <f ca="1">VLOOKUP(AC296,Anslutningspunkt!A:C,3,0)+RANDBETWEEN(-10000,10000)</f>
        <v>321979.438</v>
      </c>
      <c r="AP296" s="7" t="str">
        <f ca="1" t="shared" si="136"/>
        <v>Flytt</v>
      </c>
      <c r="AQ296" s="7" t="str">
        <f t="shared" si="137"/>
        <v>Konsumtion/Produktion</v>
      </c>
      <c r="AX296" s="31">
        <f ca="1" t="shared" si="138"/>
        <v>44751.347051602</v>
      </c>
      <c r="AZ296" s="31">
        <f ca="1">IF(SUM(IF({"4.Projekteringsavtal","5.Anslutningsavtal","6.Nätavtal"}=Q296,1,0))&gt;0,EDATE(AX296,RANDBETWEEN(0,6)),"")</f>
        <v>44751</v>
      </c>
      <c r="BB296" s="21">
        <f ca="1">IF(SUM(IF({"5.Anslutningsavtal","6.Nätavtal"}=Q296,1,0))&gt;0,EDATE(AZ296,RANDBETWEEN(0,3)),"")</f>
        <v>44751</v>
      </c>
      <c r="BD296" s="21" t="str">
        <f ca="1" t="shared" si="139"/>
        <v/>
      </c>
    </row>
    <row r="297" s="7" customFormat="1" spans="1:56">
      <c r="A297" s="33" t="s">
        <v>65</v>
      </c>
      <c r="B297" s="31">
        <f ca="1" t="shared" si="179"/>
        <v>44309</v>
      </c>
      <c r="C297" s="32">
        <f ca="1" t="shared" si="114"/>
        <v>44938</v>
      </c>
      <c r="D297" s="30" t="str">
        <f t="shared" si="115"/>
        <v>Project 4297</v>
      </c>
      <c r="E297" s="30" t="str">
        <f t="shared" si="116"/>
        <v>Company AB 5297</v>
      </c>
      <c r="F297" s="30" t="str">
        <f ca="1" t="shared" si="180"/>
        <v>Uppsala</v>
      </c>
      <c r="G297" s="37">
        <f ca="1" t="shared" si="181"/>
        <v>30</v>
      </c>
      <c r="H297" s="38" t="str">
        <f ca="1" t="shared" si="182"/>
        <v/>
      </c>
      <c r="I297" s="30" t="str">
        <f ca="1" t="shared" si="183"/>
        <v>Flytt</v>
      </c>
      <c r="J297" s="30" t="s">
        <v>69</v>
      </c>
      <c r="K297" s="41">
        <f ca="1" t="shared" si="184"/>
        <v>430</v>
      </c>
      <c r="L297" s="41">
        <f ca="1" t="shared" si="122"/>
        <v>139</v>
      </c>
      <c r="M297" s="14"/>
      <c r="N297" s="30" t="str">
        <f ca="1" t="shared" si="123"/>
        <v>Lars Johnson 297</v>
      </c>
      <c r="O297" s="30" t="str">
        <f ca="1" t="shared" si="124"/>
        <v>Anders Erikson 297</v>
      </c>
      <c r="P297" s="30" t="str">
        <f ca="1" t="shared" si="125"/>
        <v>Lars Johnson 297</v>
      </c>
      <c r="Q297" s="30" t="str">
        <f ca="1" t="shared" si="185"/>
        <v>4.Projekteringsavtal</v>
      </c>
      <c r="R297" s="45" t="str">
        <f ca="1" t="shared" si="186"/>
        <v>N/A</v>
      </c>
      <c r="S297" s="45" t="str">
        <f ca="1" t="shared" si="187"/>
        <v>x</v>
      </c>
      <c r="T297" s="45" t="str">
        <f ca="1" t="shared" si="188"/>
        <v/>
      </c>
      <c r="U297" s="16"/>
      <c r="V297" s="33"/>
      <c r="W297" s="49" t="str">
        <f ca="1" t="shared" si="189"/>
        <v/>
      </c>
      <c r="X297" s="50" t="str">
        <f ca="1" t="shared" si="190"/>
        <v/>
      </c>
      <c r="Y297" s="63" t="str">
        <f ca="1" t="shared" si="132"/>
        <v/>
      </c>
      <c r="Z297" s="63" t="str">
        <f ca="1" t="shared" si="133"/>
        <v/>
      </c>
      <c r="AA297" s="67"/>
      <c r="AB297" s="64" t="str">
        <f ca="1" t="shared" si="134"/>
        <v/>
      </c>
      <c r="AC297" s="73">
        <f ca="1">INDEX(Anslutningspunkt!$A$2:$A$108,RANDBETWEEN(2,108),1)</f>
        <v>30</v>
      </c>
      <c r="AD297" s="30"/>
      <c r="AE297" s="30" t="str">
        <f ca="1" t="shared" si="191"/>
        <v>Stamnät Regionnät</v>
      </c>
      <c r="AF297" s="79"/>
      <c r="AG297" s="122"/>
      <c r="AH297" s="123"/>
      <c r="AI297" s="127"/>
      <c r="AM297" s="7">
        <f ca="1">VLOOKUP(AC297,Anslutningspunkt!A:B,2,0)+RANDBETWEEN(-10000,10000)</f>
        <v>6036625.672</v>
      </c>
      <c r="AN297" s="7">
        <f ca="1">VLOOKUP(AC297,Anslutningspunkt!A:C,3,0)+RANDBETWEEN(-10000,10000)</f>
        <v>426221.438</v>
      </c>
      <c r="AP297" s="7" t="str">
        <f ca="1" t="shared" si="136"/>
        <v>Flytt</v>
      </c>
      <c r="AQ297" s="7" t="str">
        <f t="shared" si="137"/>
        <v>Konsumtion/Produktion</v>
      </c>
      <c r="AX297" s="31">
        <f ca="1" t="shared" si="138"/>
        <v>44488.9311153834</v>
      </c>
      <c r="AZ297" s="31">
        <f ca="1">IF(SUM(IF({"4.Projekteringsavtal","5.Anslutningsavtal","6.Nätavtal"}=Q297,1,0))&gt;0,EDATE(AX297,RANDBETWEEN(0,6)),"")</f>
        <v>44611</v>
      </c>
      <c r="BB297" s="21" t="str">
        <f ca="1">IF(SUM(IF({"5.Anslutningsavtal","6.Nätavtal"}=Q297,1,0))&gt;0,EDATE(AZ297,RANDBETWEEN(0,3)),"")</f>
        <v/>
      </c>
      <c r="BD297" s="21" t="str">
        <f ca="1" t="shared" si="139"/>
        <v/>
      </c>
    </row>
    <row r="298" s="7" customFormat="1" spans="1:56">
      <c r="A298" s="33" t="s">
        <v>65</v>
      </c>
      <c r="B298" s="31">
        <f ca="1" t="shared" si="179"/>
        <v>44251</v>
      </c>
      <c r="C298" s="32">
        <f ca="1" t="shared" si="114"/>
        <v>44356</v>
      </c>
      <c r="D298" s="30" t="str">
        <f t="shared" si="115"/>
        <v>Project 4298</v>
      </c>
      <c r="E298" s="30" t="str">
        <f t="shared" si="116"/>
        <v>Company AB 5298</v>
      </c>
      <c r="F298" s="30" t="str">
        <f ca="1" t="shared" si="180"/>
        <v>Stockholm</v>
      </c>
      <c r="G298" s="37">
        <f ca="1" t="shared" si="181"/>
        <v>35</v>
      </c>
      <c r="H298" s="38" t="str">
        <f ca="1" t="shared" si="182"/>
        <v>Nej</v>
      </c>
      <c r="I298" s="30" t="str">
        <f ca="1" t="shared" si="183"/>
        <v>Flytt</v>
      </c>
      <c r="J298" s="30" t="s">
        <v>69</v>
      </c>
      <c r="K298" s="41">
        <f ca="1" t="shared" si="184"/>
        <v>420</v>
      </c>
      <c r="L298" s="41">
        <f ca="1" t="shared" si="122"/>
        <v>99</v>
      </c>
      <c r="M298" s="14"/>
      <c r="N298" s="30" t="str">
        <f ca="1" t="shared" si="123"/>
        <v>Lars Johnson 298</v>
      </c>
      <c r="O298" s="30" t="str">
        <f ca="1" t="shared" si="124"/>
        <v>Sarah Anderson 298</v>
      </c>
      <c r="P298" s="30" t="str">
        <f ca="1" t="shared" si="125"/>
        <v>Erik Johanson 298</v>
      </c>
      <c r="Q298" s="30" t="str">
        <f ca="1" t="shared" si="185"/>
        <v>1.Anslutningsmöjlighet</v>
      </c>
      <c r="R298" s="45" t="str">
        <f ca="1" t="shared" si="186"/>
        <v/>
      </c>
      <c r="S298" s="45" t="str">
        <f ca="1" t="shared" si="187"/>
        <v/>
      </c>
      <c r="T298" s="45" t="str">
        <f ca="1" t="shared" si="188"/>
        <v/>
      </c>
      <c r="U298" s="16"/>
      <c r="V298" s="33"/>
      <c r="W298" s="49" t="str">
        <f ca="1" t="shared" si="189"/>
        <v>Ansluts till LN 20 kV</v>
      </c>
      <c r="X298" s="50" t="str">
        <f ca="1" t="shared" si="190"/>
        <v>Nej</v>
      </c>
      <c r="Y298" s="63" t="str">
        <f ca="1" t="shared" si="132"/>
        <v/>
      </c>
      <c r="Z298" s="63" t="str">
        <f ca="1" t="shared" si="133"/>
        <v/>
      </c>
      <c r="AA298" s="67"/>
      <c r="AB298" s="64">
        <f ca="1" t="shared" si="134"/>
        <v>44346.7999841153</v>
      </c>
      <c r="AC298" s="73">
        <f ca="1">INDEX(Anslutningspunkt!$A$2:$A$108,RANDBETWEEN(2,108),1)</f>
        <v>97</v>
      </c>
      <c r="AD298" s="30"/>
      <c r="AE298" s="30" t="str">
        <f ca="1" t="shared" si="191"/>
        <v>Regionnät</v>
      </c>
      <c r="AF298" s="79"/>
      <c r="AG298" s="122"/>
      <c r="AH298" s="123"/>
      <c r="AI298" s="127"/>
      <c r="AM298" s="7">
        <f ca="1">VLOOKUP(AC298,Anslutningspunkt!A:B,2,0)+RANDBETWEEN(-10000,10000)</f>
        <v>6187577.672</v>
      </c>
      <c r="AN298" s="7">
        <f ca="1">VLOOKUP(AC298,Anslutningspunkt!A:C,3,0)+RANDBETWEEN(-10000,10000)</f>
        <v>301873.438</v>
      </c>
      <c r="AP298" s="7" t="str">
        <f ca="1" t="shared" si="136"/>
        <v>Flytt</v>
      </c>
      <c r="AQ298" s="7" t="str">
        <f t="shared" si="137"/>
        <v>Konsumtion/Produktion</v>
      </c>
      <c r="AX298" s="31" t="str">
        <f ca="1" t="shared" si="138"/>
        <v/>
      </c>
      <c r="AZ298" s="31" t="str">
        <f ca="1">IF(SUM(IF({"4.Projekteringsavtal","5.Anslutningsavtal","6.Nätavtal"}=Q298,1,0))&gt;0,EDATE(AX298,RANDBETWEEN(0,6)),"")</f>
        <v/>
      </c>
      <c r="BB298" s="21" t="str">
        <f ca="1">IF(SUM(IF({"5.Anslutningsavtal","6.Nätavtal"}=Q298,1,0))&gt;0,EDATE(AZ298,RANDBETWEEN(0,3)),"")</f>
        <v/>
      </c>
      <c r="BD298" s="21" t="str">
        <f ca="1" t="shared" si="139"/>
        <v/>
      </c>
    </row>
    <row r="299" s="7" customFormat="1" spans="1:56">
      <c r="A299" s="33" t="s">
        <v>65</v>
      </c>
      <c r="B299" s="31">
        <f ca="1" t="shared" si="179"/>
        <v>43554</v>
      </c>
      <c r="C299" s="32">
        <f ca="1" t="shared" si="114"/>
        <v>44286</v>
      </c>
      <c r="D299" s="30" t="str">
        <f t="shared" si="115"/>
        <v>Project 4299</v>
      </c>
      <c r="E299" s="30" t="str">
        <f t="shared" si="116"/>
        <v>Company AB 5299</v>
      </c>
      <c r="F299" s="30" t="str">
        <f ca="1" t="shared" si="180"/>
        <v>Köping</v>
      </c>
      <c r="G299" s="37">
        <f ca="1" t="shared" si="181"/>
        <v>32</v>
      </c>
      <c r="H299" s="38" t="str">
        <f ca="1" t="shared" si="182"/>
        <v/>
      </c>
      <c r="I299" s="30" t="str">
        <f ca="1" t="shared" si="183"/>
        <v>Nyanslutning</v>
      </c>
      <c r="J299" s="30" t="s">
        <v>69</v>
      </c>
      <c r="K299" s="41">
        <f ca="1" t="shared" si="184"/>
        <v>590</v>
      </c>
      <c r="L299" s="41">
        <f ca="1" t="shared" si="122"/>
        <v>64</v>
      </c>
      <c r="M299" s="14"/>
      <c r="N299" s="30" t="str">
        <f ca="1" t="shared" si="123"/>
        <v>Erik Johanson 299</v>
      </c>
      <c r="O299" s="30" t="str">
        <f ca="1" t="shared" si="124"/>
        <v>Erik Johanson 299</v>
      </c>
      <c r="P299" s="30" t="str">
        <f ca="1" t="shared" si="125"/>
        <v>Sarah Anderson 299</v>
      </c>
      <c r="Q299" s="30" t="str">
        <f ca="1" t="shared" si="185"/>
        <v>2.Reservationsavtal</v>
      </c>
      <c r="R299" s="45" t="str">
        <f ca="1" t="shared" si="186"/>
        <v>?</v>
      </c>
      <c r="S299" s="45" t="str">
        <f ca="1" t="shared" si="187"/>
        <v>x</v>
      </c>
      <c r="T299" s="45" t="str">
        <f ca="1" t="shared" si="188"/>
        <v>x</v>
      </c>
      <c r="U299" s="16"/>
      <c r="V299" s="33"/>
      <c r="W299" s="49" t="str">
        <f ca="1" t="shared" si="189"/>
        <v>Ansluts till LN 20 kV</v>
      </c>
      <c r="X299" s="50" t="str">
        <f ca="1" t="shared" si="190"/>
        <v/>
      </c>
      <c r="Y299" s="63" t="str">
        <f ca="1" t="shared" si="132"/>
        <v/>
      </c>
      <c r="Z299" s="63" t="str">
        <f ca="1" t="shared" si="133"/>
        <v/>
      </c>
      <c r="AA299" s="67"/>
      <c r="AB299" s="64" t="str">
        <f ca="1" t="shared" si="134"/>
        <v/>
      </c>
      <c r="AC299" s="73">
        <f ca="1">INDEX(Anslutningspunkt!$A$2:$A$108,RANDBETWEEN(2,108),1)</f>
        <v>33</v>
      </c>
      <c r="AD299" s="30"/>
      <c r="AE299" s="30" t="str">
        <f ca="1" t="shared" si="191"/>
        <v>Stamnät</v>
      </c>
      <c r="AF299" s="79"/>
      <c r="AG299" s="122"/>
      <c r="AH299" s="123"/>
      <c r="AI299" s="127"/>
      <c r="AM299" s="7">
        <f ca="1">VLOOKUP(AC299,Anslutningspunkt!A:B,2,0)+RANDBETWEEN(-10000,10000)</f>
        <v>6060608.672</v>
      </c>
      <c r="AN299" s="7">
        <f ca="1">VLOOKUP(AC299,Anslutningspunkt!A:C,3,0)+RANDBETWEEN(-10000,10000)</f>
        <v>258561.438</v>
      </c>
      <c r="AP299" s="7" t="str">
        <f ca="1" t="shared" si="136"/>
        <v>Nyanslutning</v>
      </c>
      <c r="AQ299" s="7" t="str">
        <f t="shared" si="137"/>
        <v>Konsumtion/Produktion</v>
      </c>
      <c r="AX299" s="31">
        <f ca="1" t="shared" si="138"/>
        <v>44189.1151480068</v>
      </c>
      <c r="AZ299" s="31" t="str">
        <f ca="1">IF(SUM(IF({"4.Projekteringsavtal","5.Anslutningsavtal","6.Nätavtal"}=Q299,1,0))&gt;0,EDATE(AX299,RANDBETWEEN(0,6)),"")</f>
        <v/>
      </c>
      <c r="BB299" s="21" t="str">
        <f ca="1">IF(SUM(IF({"5.Anslutningsavtal","6.Nätavtal"}=Q299,1,0))&gt;0,EDATE(AZ299,RANDBETWEEN(0,3)),"")</f>
        <v/>
      </c>
      <c r="BD299" s="21" t="str">
        <f ca="1" t="shared" si="139"/>
        <v/>
      </c>
    </row>
    <row r="300" s="7" customFormat="1" spans="1:56">
      <c r="A300" s="33" t="s">
        <v>65</v>
      </c>
      <c r="B300" s="31">
        <f ca="1" t="shared" si="179"/>
        <v>44404</v>
      </c>
      <c r="C300" s="32">
        <f ca="1" t="shared" si="114"/>
        <v>44863</v>
      </c>
      <c r="D300" s="30" t="str">
        <f t="shared" si="115"/>
        <v>Project 4300</v>
      </c>
      <c r="E300" s="30" t="str">
        <f t="shared" si="116"/>
        <v>Company AB 5300</v>
      </c>
      <c r="F300" s="30" t="str">
        <f ca="1" t="shared" si="180"/>
        <v>Västerås</v>
      </c>
      <c r="G300" s="37">
        <f ca="1" t="shared" si="181"/>
        <v>32</v>
      </c>
      <c r="H300" s="38" t="str">
        <f ca="1" t="shared" si="182"/>
        <v>Nej</v>
      </c>
      <c r="I300" s="30" t="str">
        <f ca="1" t="shared" si="183"/>
        <v>Nyanslutning</v>
      </c>
      <c r="J300" s="30" t="s">
        <v>69</v>
      </c>
      <c r="K300" s="41">
        <f ca="1" t="shared" si="184"/>
        <v>40</v>
      </c>
      <c r="L300" s="41">
        <f ca="1" t="shared" si="122"/>
        <v>29</v>
      </c>
      <c r="M300" s="14"/>
      <c r="N300" s="30" t="str">
        <f ca="1" t="shared" si="123"/>
        <v>Sarah Anderson 300</v>
      </c>
      <c r="O300" s="30" t="str">
        <f ca="1" t="shared" si="124"/>
        <v>Sarah Anderson 300</v>
      </c>
      <c r="P300" s="30" t="str">
        <f ca="1" t="shared" si="125"/>
        <v>Anders Erikson 300</v>
      </c>
      <c r="Q300" s="30" t="str">
        <f ca="1" t="shared" si="185"/>
        <v>6.Nätavtal</v>
      </c>
      <c r="R300" s="45" t="str">
        <f ca="1" t="shared" si="186"/>
        <v>nej</v>
      </c>
      <c r="S300" s="45" t="str">
        <f ca="1" t="shared" si="187"/>
        <v/>
      </c>
      <c r="T300" s="45" t="str">
        <f ca="1" t="shared" si="188"/>
        <v>x</v>
      </c>
      <c r="U300" s="16"/>
      <c r="V300" s="33"/>
      <c r="W300" s="49" t="str">
        <f ca="1" t="shared" si="189"/>
        <v>Reservationsavtal ska tecknas</v>
      </c>
      <c r="X300" s="50" t="str">
        <f ca="1" t="shared" si="190"/>
        <v>Ja</v>
      </c>
      <c r="Y300" s="63">
        <f ca="1" t="shared" si="132"/>
        <v>45302</v>
      </c>
      <c r="Z300" s="63">
        <f ca="1" t="shared" si="133"/>
        <v>45132</v>
      </c>
      <c r="AA300" s="67"/>
      <c r="AB300" s="64" t="str">
        <f ca="1" t="shared" si="134"/>
        <v/>
      </c>
      <c r="AC300" s="73">
        <f ca="1">INDEX(Anslutningspunkt!$A$2:$A$108,RANDBETWEEN(2,108),1)</f>
        <v>57</v>
      </c>
      <c r="AD300" s="30"/>
      <c r="AE300" s="30" t="str">
        <f ca="1" t="shared" si="191"/>
        <v>Regionnät</v>
      </c>
      <c r="AF300" s="79"/>
      <c r="AG300" s="122"/>
      <c r="AH300" s="123"/>
      <c r="AI300" s="127"/>
      <c r="AM300" s="7">
        <f ca="1">VLOOKUP(AC300,Anslutningspunkt!A:B,2,0)+RANDBETWEEN(-10000,10000)</f>
        <v>6021581.672</v>
      </c>
      <c r="AN300" s="7">
        <f ca="1">VLOOKUP(AC300,Anslutningspunkt!A:C,3,0)+RANDBETWEEN(-10000,10000)</f>
        <v>269613.438</v>
      </c>
      <c r="AP300" s="7" t="str">
        <f ca="1" t="shared" si="136"/>
        <v>Nyanslutning</v>
      </c>
      <c r="AQ300" s="7" t="str">
        <f t="shared" si="137"/>
        <v>Konsumtion/Produktion</v>
      </c>
      <c r="AX300" s="31">
        <f ca="1" t="shared" si="138"/>
        <v>44775.4327279946</v>
      </c>
      <c r="AZ300" s="31">
        <f ca="1">IF(SUM(IF({"4.Projekteringsavtal","5.Anslutningsavtal","6.Nätavtal"}=Q300,1,0))&gt;0,EDATE(AX300,RANDBETWEEN(0,6)),"")</f>
        <v>44928</v>
      </c>
      <c r="BB300" s="21">
        <f ca="1">IF(SUM(IF({"5.Anslutningsavtal","6.Nätavtal"}=Q300,1,0))&gt;0,EDATE(AZ300,RANDBETWEEN(0,3)),"")</f>
        <v>44959</v>
      </c>
      <c r="BD300" s="21">
        <f ca="1" t="shared" si="139"/>
        <v>44959</v>
      </c>
    </row>
    <row r="301" s="7" customFormat="1" spans="1:56">
      <c r="A301" s="33" t="s">
        <v>65</v>
      </c>
      <c r="B301" s="31">
        <f ca="1" t="shared" si="179"/>
        <v>43854</v>
      </c>
      <c r="C301" s="32">
        <f ca="1" t="shared" si="114"/>
        <v>44652</v>
      </c>
      <c r="D301" s="30" t="str">
        <f t="shared" si="115"/>
        <v>Project 4301</v>
      </c>
      <c r="E301" s="30" t="str">
        <f t="shared" si="116"/>
        <v>Company AB 5301</v>
      </c>
      <c r="F301" s="30" t="str">
        <f ca="1" t="shared" si="180"/>
        <v>Heby</v>
      </c>
      <c r="G301" s="37">
        <f ca="1" t="shared" si="181"/>
        <v>30</v>
      </c>
      <c r="H301" s="38" t="str">
        <f ca="1" t="shared" si="182"/>
        <v>Nej</v>
      </c>
      <c r="I301" s="30" t="str">
        <f ca="1" t="shared" si="183"/>
        <v>Utökning</v>
      </c>
      <c r="J301" s="30" t="s">
        <v>69</v>
      </c>
      <c r="K301" s="41">
        <f ca="1" t="shared" si="184"/>
        <v>560</v>
      </c>
      <c r="L301" s="41">
        <f ca="1" t="shared" si="122"/>
        <v>481</v>
      </c>
      <c r="M301" s="14"/>
      <c r="N301" s="30" t="str">
        <f ca="1" t="shared" si="123"/>
        <v>Lars Johnson 301</v>
      </c>
      <c r="O301" s="30" t="str">
        <f ca="1" t="shared" si="124"/>
        <v>Sarah Anderson 301</v>
      </c>
      <c r="P301" s="30" t="str">
        <f ca="1" t="shared" si="125"/>
        <v>Lars Johnson 301</v>
      </c>
      <c r="Q301" s="30" t="str">
        <f ca="1" t="shared" si="185"/>
        <v>2.Reservationsavtal</v>
      </c>
      <c r="R301" s="45" t="str">
        <f ca="1" t="shared" si="186"/>
        <v>?</v>
      </c>
      <c r="S301" s="45" t="str">
        <f ca="1" t="shared" si="187"/>
        <v>x</v>
      </c>
      <c r="T301" s="45" t="str">
        <f ca="1" t="shared" si="188"/>
        <v>x</v>
      </c>
      <c r="U301" s="16"/>
      <c r="V301" s="33"/>
      <c r="W301" s="49" t="str">
        <f ca="1" t="shared" si="189"/>
        <v/>
      </c>
      <c r="X301" s="50" t="str">
        <f ca="1" t="shared" si="190"/>
        <v>Ja</v>
      </c>
      <c r="Y301" s="63">
        <f ca="1" t="shared" si="132"/>
        <v>45406</v>
      </c>
      <c r="Z301" s="63">
        <f ca="1" t="shared" si="133"/>
        <v>44875</v>
      </c>
      <c r="AA301" s="67"/>
      <c r="AB301" s="64" t="str">
        <f ca="1" t="shared" si="134"/>
        <v/>
      </c>
      <c r="AC301" s="73">
        <f ca="1">INDEX(Anslutningspunkt!$A$2:$A$108,RANDBETWEEN(2,108),1)</f>
        <v>77</v>
      </c>
      <c r="AD301" s="30"/>
      <c r="AE301" s="30" t="str">
        <f ca="1" t="shared" si="191"/>
        <v>Stamnät</v>
      </c>
      <c r="AF301" s="79"/>
      <c r="AG301" s="122"/>
      <c r="AH301" s="123"/>
      <c r="AI301" s="127"/>
      <c r="AM301" s="7">
        <f ca="1">VLOOKUP(AC301,Anslutningspunkt!A:B,2,0)+RANDBETWEEN(-10000,10000)</f>
        <v>6177279.672</v>
      </c>
      <c r="AN301" s="7">
        <f ca="1">VLOOKUP(AC301,Anslutningspunkt!A:C,3,0)+RANDBETWEEN(-10000,10000)</f>
        <v>405369.438</v>
      </c>
      <c r="AP301" s="7" t="str">
        <f ca="1" t="shared" si="136"/>
        <v>Utökning</v>
      </c>
      <c r="AQ301" s="7" t="str">
        <f t="shared" si="137"/>
        <v>Konsumtion/Produktion</v>
      </c>
      <c r="AX301" s="31">
        <f ca="1" t="shared" si="138"/>
        <v>44487.0351740468</v>
      </c>
      <c r="AZ301" s="31" t="str">
        <f ca="1">IF(SUM(IF({"4.Projekteringsavtal","5.Anslutningsavtal","6.Nätavtal"}=Q301,1,0))&gt;0,EDATE(AX301,RANDBETWEEN(0,6)),"")</f>
        <v/>
      </c>
      <c r="BB301" s="21" t="str">
        <f ca="1">IF(SUM(IF({"5.Anslutningsavtal","6.Nätavtal"}=Q301,1,0))&gt;0,EDATE(AZ301,RANDBETWEEN(0,3)),"")</f>
        <v/>
      </c>
      <c r="BD301" s="21" t="str">
        <f ca="1" t="shared" si="139"/>
        <v/>
      </c>
    </row>
    <row r="302" s="7" customFormat="1" spans="1:56">
      <c r="A302" s="33" t="s">
        <v>65</v>
      </c>
      <c r="B302" s="31">
        <f ca="1" t="shared" ref="B302:B311" si="192">RANDBETWEEN(DATE(2018,1,1),DATE(2022,10,20))</f>
        <v>43446</v>
      </c>
      <c r="C302" s="32">
        <f ca="1" t="shared" si="114"/>
        <v>44507</v>
      </c>
      <c r="D302" s="30" t="str">
        <f t="shared" si="115"/>
        <v>Project 4302</v>
      </c>
      <c r="E302" s="30" t="str">
        <f t="shared" si="116"/>
        <v>Company AB 5302</v>
      </c>
      <c r="F302" s="30" t="str">
        <f ca="1" t="shared" ref="F302:F311" si="19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Täby</v>
      </c>
      <c r="G302" s="37">
        <f ca="1" t="shared" ref="G302:G311" si="194">RANDBETWEEN(30,38)</f>
        <v>35</v>
      </c>
      <c r="H302" s="38" t="str">
        <f ca="1" t="shared" ref="H302:H311" si="195">CHOOSE(RANDBETWEEN(1,3),"Ja","Nej","")</f>
        <v>Nej</v>
      </c>
      <c r="I302" s="30" t="str">
        <f ca="1" t="shared" ref="I302:I311" si="196">CHOOSE(RANDBETWEEN(1,3),"Nyanslutning","Utökning","Flytt")</f>
        <v>Utökning</v>
      </c>
      <c r="J302" s="30" t="s">
        <v>69</v>
      </c>
      <c r="K302" s="41">
        <f ca="1" t="shared" ref="K302:K311" si="197">RANDBETWEEN(1,60)*10</f>
        <v>310</v>
      </c>
      <c r="L302" s="41">
        <f ca="1" t="shared" si="122"/>
        <v>172</v>
      </c>
      <c r="M302" s="14"/>
      <c r="N302" s="30" t="str">
        <f ca="1" t="shared" si="123"/>
        <v>Anders Erikson 302</v>
      </c>
      <c r="O302" s="30" t="str">
        <f ca="1" t="shared" si="124"/>
        <v>Erik Johanson 302</v>
      </c>
      <c r="P302" s="30" t="str">
        <f ca="1" t="shared" si="125"/>
        <v>Lars Johnson 302</v>
      </c>
      <c r="Q302" s="30" t="str">
        <f ca="1" t="shared" ref="Q302:Q311" si="198">CHOOSE(RANDBETWEEN(1,5),"5.Anslutningsavtal","4.Projekteringsavtal","6.Nätavtal","2.Reservationsavtal","1.Anslutningsmöjlighet")</f>
        <v>4.Projekteringsavtal</v>
      </c>
      <c r="R302" s="45" t="str">
        <f ca="1" t="shared" ref="R302:R311" si="199">CHOOSE(RANDBETWEEN(1,8),"Ja","","","","n","nej","?","N/A")</f>
        <v>nej</v>
      </c>
      <c r="S302" s="45" t="str">
        <f ca="1" t="shared" ref="S302:S311" si="200">CHOOSE(RANDBETWEEN(1,3),"x","","")</f>
        <v/>
      </c>
      <c r="T302" s="45" t="str">
        <f ca="1" t="shared" ref="T302:T311" si="201">CHOOSE(RANDBETWEEN(1,4),"x","","","")</f>
        <v/>
      </c>
      <c r="U302" s="16"/>
      <c r="V302" s="33"/>
      <c r="W302" s="49" t="str">
        <f ca="1" t="shared" ref="W302:W311" si="202">CHOOSE(RANDBETWEEN(1,7),"Länk","","","","","Ansluts till LN 20 kV","Reservationsavtal ska tecknas")</f>
        <v/>
      </c>
      <c r="X302" s="50" t="str">
        <f ca="1" t="shared" ref="X302:X311" si="203">CHOOSE(RANDBETWEEN(1,4),"Ja","Ja","Nej","")</f>
        <v>Nej</v>
      </c>
      <c r="Y302" s="63" t="str">
        <f ca="1" t="shared" si="132"/>
        <v/>
      </c>
      <c r="Z302" s="63" t="str">
        <f ca="1" t="shared" si="133"/>
        <v/>
      </c>
      <c r="AA302" s="67"/>
      <c r="AB302" s="64" t="str">
        <f ca="1" t="shared" si="134"/>
        <v/>
      </c>
      <c r="AC302" s="73">
        <f ca="1">INDEX(Anslutningspunkt!$A$2:$A$108,RANDBETWEEN(2,108),1)</f>
        <v>31</v>
      </c>
      <c r="AD302" s="30"/>
      <c r="AE302" s="30" t="str">
        <f ca="1" t="shared" ref="AE302:AE311" si="204">CHOOSE(RANDBETWEEN(1,4),"Regionnät","Stamnät Regionnät","Stamnät","")</f>
        <v>Regionnät</v>
      </c>
      <c r="AF302" s="79"/>
      <c r="AG302" s="122"/>
      <c r="AH302" s="123"/>
      <c r="AI302" s="127"/>
      <c r="AM302" s="7">
        <f ca="1">VLOOKUP(AC302,Anslutningspunkt!A:B,2,0)+RANDBETWEEN(-10000,10000)</f>
        <v>6044776.672</v>
      </c>
      <c r="AN302" s="7">
        <f ca="1">VLOOKUP(AC302,Anslutningspunkt!A:C,3,0)+RANDBETWEEN(-10000,10000)</f>
        <v>270239.438</v>
      </c>
      <c r="AP302" s="7" t="str">
        <f ca="1" t="shared" si="136"/>
        <v>Utökning</v>
      </c>
      <c r="AQ302" s="7" t="str">
        <f t="shared" si="137"/>
        <v>Konsumtion/Produktion</v>
      </c>
      <c r="AX302" s="31">
        <f ca="1" t="shared" si="138"/>
        <v>44344.6656476751</v>
      </c>
      <c r="AZ302" s="31">
        <f ca="1">IF(SUM(IF({"4.Projekteringsavtal","5.Anslutningsavtal","6.Nätavtal"}=Q302,1,0))&gt;0,EDATE(AX302,RANDBETWEEN(0,6)),"")</f>
        <v>44467</v>
      </c>
      <c r="BB302" s="21" t="str">
        <f ca="1">IF(SUM(IF({"5.Anslutningsavtal","6.Nätavtal"}=Q302,1,0))&gt;0,EDATE(AZ302,RANDBETWEEN(0,3)),"")</f>
        <v/>
      </c>
      <c r="BD302" s="21" t="str">
        <f ca="1" t="shared" si="139"/>
        <v/>
      </c>
    </row>
    <row r="303" s="7" customFormat="1" spans="1:56">
      <c r="A303" s="33" t="s">
        <v>65</v>
      </c>
      <c r="B303" s="31">
        <f ca="1" t="shared" si="192"/>
        <v>44060</v>
      </c>
      <c r="C303" s="32">
        <f ca="1" t="shared" si="114"/>
        <v>44666</v>
      </c>
      <c r="D303" s="30" t="str">
        <f t="shared" si="115"/>
        <v>Project 4303</v>
      </c>
      <c r="E303" s="30" t="str">
        <f t="shared" si="116"/>
        <v>Company AB 5303</v>
      </c>
      <c r="F303" s="30" t="str">
        <f ca="1" t="shared" si="193"/>
        <v>Solna</v>
      </c>
      <c r="G303" s="37">
        <f ca="1" t="shared" si="194"/>
        <v>33</v>
      </c>
      <c r="H303" s="38" t="str">
        <f ca="1" t="shared" si="195"/>
        <v>Ja</v>
      </c>
      <c r="I303" s="30" t="str">
        <f ca="1" t="shared" si="196"/>
        <v>Flytt</v>
      </c>
      <c r="J303" s="30" t="s">
        <v>69</v>
      </c>
      <c r="K303" s="41">
        <f ca="1" t="shared" si="197"/>
        <v>10</v>
      </c>
      <c r="L303" s="41">
        <f ca="1" t="shared" si="122"/>
        <v>7</v>
      </c>
      <c r="M303" s="14"/>
      <c r="N303" s="30" t="str">
        <f ca="1" t="shared" si="123"/>
        <v>Sarah Anderson 303</v>
      </c>
      <c r="O303" s="30" t="str">
        <f ca="1" t="shared" si="124"/>
        <v>Anders Erikson 303</v>
      </c>
      <c r="P303" s="30" t="str">
        <f ca="1" t="shared" si="125"/>
        <v>Anders Erikson 303</v>
      </c>
      <c r="Q303" s="30" t="str">
        <f ca="1" t="shared" si="198"/>
        <v>1.Anslutningsmöjlighet</v>
      </c>
      <c r="R303" s="45" t="str">
        <f ca="1" t="shared" si="199"/>
        <v>N/A</v>
      </c>
      <c r="S303" s="45" t="str">
        <f ca="1" t="shared" si="200"/>
        <v>x</v>
      </c>
      <c r="T303" s="45" t="str">
        <f ca="1" t="shared" si="201"/>
        <v/>
      </c>
      <c r="U303" s="16"/>
      <c r="V303" s="33"/>
      <c r="W303" s="49" t="str">
        <f ca="1" t="shared" si="202"/>
        <v/>
      </c>
      <c r="X303" s="50" t="str">
        <f ca="1" t="shared" si="203"/>
        <v>Ja</v>
      </c>
      <c r="Y303" s="63">
        <f ca="1" t="shared" si="132"/>
        <v>45567</v>
      </c>
      <c r="Z303" s="63">
        <f ca="1" t="shared" si="133"/>
        <v>45543</v>
      </c>
      <c r="AA303" s="67"/>
      <c r="AB303" s="64" t="str">
        <f ca="1" t="shared" si="134"/>
        <v/>
      </c>
      <c r="AC303" s="73">
        <f ca="1">INDEX(Anslutningspunkt!$A$2:$A$108,RANDBETWEEN(2,108),1)</f>
        <v>14</v>
      </c>
      <c r="AD303" s="30"/>
      <c r="AE303" s="30" t="str">
        <f ca="1" t="shared" si="204"/>
        <v>Stamnät Regionnät</v>
      </c>
      <c r="AF303" s="79"/>
      <c r="AG303" s="122"/>
      <c r="AH303" s="123"/>
      <c r="AI303" s="127"/>
      <c r="AM303" s="7">
        <f ca="1">VLOOKUP(AC303,Anslutningspunkt!A:B,2,0)+RANDBETWEEN(-10000,10000)</f>
        <v>6033912.672</v>
      </c>
      <c r="AN303" s="7">
        <f ca="1">VLOOKUP(AC303,Anslutningspunkt!A:C,3,0)+RANDBETWEEN(-10000,10000)</f>
        <v>317574.438</v>
      </c>
      <c r="AP303" s="7" t="str">
        <f ca="1" t="shared" si="136"/>
        <v>Flytt</v>
      </c>
      <c r="AQ303" s="7" t="str">
        <f t="shared" si="137"/>
        <v>Konsumtion/Produktion</v>
      </c>
      <c r="AX303" s="31" t="str">
        <f ca="1" t="shared" si="138"/>
        <v/>
      </c>
      <c r="AZ303" s="31" t="str">
        <f ca="1">IF(SUM(IF({"4.Projekteringsavtal","5.Anslutningsavtal","6.Nätavtal"}=Q303,1,0))&gt;0,EDATE(AX303,RANDBETWEEN(0,6)),"")</f>
        <v/>
      </c>
      <c r="BB303" s="21" t="str">
        <f ca="1">IF(SUM(IF({"5.Anslutningsavtal","6.Nätavtal"}=Q303,1,0))&gt;0,EDATE(AZ303,RANDBETWEEN(0,3)),"")</f>
        <v/>
      </c>
      <c r="BD303" s="21" t="str">
        <f ca="1" t="shared" si="139"/>
        <v/>
      </c>
    </row>
    <row r="304" s="7" customFormat="1" spans="1:56">
      <c r="A304" s="33" t="s">
        <v>65</v>
      </c>
      <c r="B304" s="31">
        <f ca="1" t="shared" si="192"/>
        <v>43192</v>
      </c>
      <c r="C304" s="32">
        <f ca="1" t="shared" si="114"/>
        <v>43903</v>
      </c>
      <c r="D304" s="30" t="str">
        <f t="shared" si="115"/>
        <v>Project 4304</v>
      </c>
      <c r="E304" s="30" t="str">
        <f t="shared" si="116"/>
        <v>Company AB 5304</v>
      </c>
      <c r="F304" s="30" t="str">
        <f ca="1" t="shared" si="193"/>
        <v>Stockholm</v>
      </c>
      <c r="G304" s="37">
        <f ca="1" t="shared" si="194"/>
        <v>36</v>
      </c>
      <c r="H304" s="38" t="str">
        <f ca="1" t="shared" si="195"/>
        <v>Ja</v>
      </c>
      <c r="I304" s="30" t="str">
        <f ca="1" t="shared" si="196"/>
        <v>Nyanslutning</v>
      </c>
      <c r="J304" s="30" t="s">
        <v>69</v>
      </c>
      <c r="K304" s="41">
        <f ca="1" t="shared" si="197"/>
        <v>200</v>
      </c>
      <c r="L304" s="41">
        <f ca="1" t="shared" si="122"/>
        <v>118</v>
      </c>
      <c r="M304" s="14"/>
      <c r="N304" s="30" t="str">
        <f ca="1" t="shared" si="123"/>
        <v>Lars Johnson 304</v>
      </c>
      <c r="O304" s="30" t="str">
        <f ca="1" t="shared" si="124"/>
        <v>Sarah Anderson 304</v>
      </c>
      <c r="P304" s="30" t="str">
        <f ca="1" t="shared" si="125"/>
        <v>Erik Johanson 304</v>
      </c>
      <c r="Q304" s="30" t="str">
        <f ca="1" t="shared" si="198"/>
        <v>4.Projekteringsavtal</v>
      </c>
      <c r="R304" s="45" t="str">
        <f ca="1" t="shared" si="199"/>
        <v/>
      </c>
      <c r="S304" s="45" t="str">
        <f ca="1" t="shared" si="200"/>
        <v/>
      </c>
      <c r="T304" s="45" t="str">
        <f ca="1" t="shared" si="201"/>
        <v/>
      </c>
      <c r="U304" s="16"/>
      <c r="V304" s="33"/>
      <c r="W304" s="49" t="str">
        <f ca="1" t="shared" si="202"/>
        <v/>
      </c>
      <c r="X304" s="50" t="str">
        <f ca="1" t="shared" si="203"/>
        <v>Ja</v>
      </c>
      <c r="Y304" s="63">
        <f ca="1" t="shared" si="132"/>
        <v>45394</v>
      </c>
      <c r="Z304" s="63">
        <f ca="1" t="shared" si="133"/>
        <v>44243</v>
      </c>
      <c r="AA304" s="67"/>
      <c r="AB304" s="64" t="str">
        <f ca="1" t="shared" si="134"/>
        <v/>
      </c>
      <c r="AC304" s="73">
        <f ca="1">INDEX(Anslutningspunkt!$A$2:$A$108,RANDBETWEEN(2,108),1)</f>
        <v>67</v>
      </c>
      <c r="AD304" s="30"/>
      <c r="AE304" s="30" t="str">
        <f ca="1" t="shared" si="204"/>
        <v>Stamnät</v>
      </c>
      <c r="AF304" s="79"/>
      <c r="AG304" s="122"/>
      <c r="AH304" s="123"/>
      <c r="AI304" s="127"/>
      <c r="AM304" s="7">
        <f ca="1">VLOOKUP(AC304,Anslutningspunkt!A:B,2,0)+RANDBETWEEN(-10000,10000)</f>
        <v>6149412.672</v>
      </c>
      <c r="AN304" s="7">
        <f ca="1">VLOOKUP(AC304,Anslutningspunkt!A:C,3,0)+RANDBETWEEN(-10000,10000)</f>
        <v>394141.438</v>
      </c>
      <c r="AP304" s="7" t="str">
        <f ca="1" t="shared" si="136"/>
        <v>Nyanslutning</v>
      </c>
      <c r="AQ304" s="7" t="str">
        <f t="shared" si="137"/>
        <v>Konsumtion/Produktion</v>
      </c>
      <c r="AX304" s="31">
        <f ca="1" t="shared" si="138"/>
        <v>43743.2124627382</v>
      </c>
      <c r="AZ304" s="31">
        <f ca="1">IF(SUM(IF({"4.Projekteringsavtal","5.Anslutningsavtal","6.Nätavtal"}=Q304,1,0))&gt;0,EDATE(AX304,RANDBETWEEN(0,6)),"")</f>
        <v>43866</v>
      </c>
      <c r="BB304" s="21" t="str">
        <f ca="1">IF(SUM(IF({"5.Anslutningsavtal","6.Nätavtal"}=Q304,1,0))&gt;0,EDATE(AZ304,RANDBETWEEN(0,3)),"")</f>
        <v/>
      </c>
      <c r="BD304" s="21" t="str">
        <f ca="1" t="shared" si="139"/>
        <v/>
      </c>
    </row>
    <row r="305" s="7" customFormat="1" spans="1:56">
      <c r="A305" s="33" t="s">
        <v>65</v>
      </c>
      <c r="B305" s="31">
        <f ca="1" t="shared" si="192"/>
        <v>43135</v>
      </c>
      <c r="C305" s="32">
        <f ca="1" t="shared" si="114"/>
        <v>43933</v>
      </c>
      <c r="D305" s="30" t="str">
        <f t="shared" si="115"/>
        <v>Project 4305</v>
      </c>
      <c r="E305" s="30" t="str">
        <f t="shared" si="116"/>
        <v>Company AB 5305</v>
      </c>
      <c r="F305" s="30" t="str">
        <f ca="1" t="shared" si="193"/>
        <v>Upplands Väsby</v>
      </c>
      <c r="G305" s="37">
        <f ca="1" t="shared" si="194"/>
        <v>37</v>
      </c>
      <c r="H305" s="38" t="str">
        <f ca="1" t="shared" si="195"/>
        <v>Nej</v>
      </c>
      <c r="I305" s="30" t="str">
        <f ca="1" t="shared" si="196"/>
        <v>Utökning</v>
      </c>
      <c r="J305" s="30" t="s">
        <v>69</v>
      </c>
      <c r="K305" s="41">
        <f ca="1" t="shared" si="197"/>
        <v>370</v>
      </c>
      <c r="L305" s="41">
        <f ca="1" t="shared" si="122"/>
        <v>84</v>
      </c>
      <c r="M305" s="14"/>
      <c r="N305" s="30" t="str">
        <f ca="1" t="shared" si="123"/>
        <v>Erik Johanson 305</v>
      </c>
      <c r="O305" s="30" t="str">
        <f ca="1" t="shared" si="124"/>
        <v>Sarah Anderson 305</v>
      </c>
      <c r="P305" s="30" t="str">
        <f ca="1" t="shared" si="125"/>
        <v>Lars Johnson 305</v>
      </c>
      <c r="Q305" s="30" t="str">
        <f ca="1" t="shared" si="198"/>
        <v>1.Anslutningsmöjlighet</v>
      </c>
      <c r="R305" s="45" t="str">
        <f ca="1" t="shared" si="199"/>
        <v>n</v>
      </c>
      <c r="S305" s="45" t="str">
        <f ca="1" t="shared" si="200"/>
        <v/>
      </c>
      <c r="T305" s="45" t="str">
        <f ca="1" t="shared" si="201"/>
        <v>x</v>
      </c>
      <c r="U305" s="16"/>
      <c r="V305" s="33"/>
      <c r="W305" s="49" t="str">
        <f ca="1" t="shared" si="202"/>
        <v/>
      </c>
      <c r="X305" s="50" t="str">
        <f ca="1" t="shared" si="203"/>
        <v>Nej</v>
      </c>
      <c r="Y305" s="63" t="str">
        <f ca="1" t="shared" si="132"/>
        <v/>
      </c>
      <c r="Z305" s="63" t="str">
        <f ca="1" t="shared" si="133"/>
        <v/>
      </c>
      <c r="AA305" s="67"/>
      <c r="AB305" s="64" t="str">
        <f ca="1" t="shared" si="134"/>
        <v/>
      </c>
      <c r="AC305" s="73">
        <f ca="1">INDEX(Anslutningspunkt!$A$2:$A$108,RANDBETWEEN(2,108),1)</f>
        <v>43</v>
      </c>
      <c r="AD305" s="30"/>
      <c r="AE305" s="30" t="str">
        <f ca="1" t="shared" si="204"/>
        <v>Stamnät Regionnät</v>
      </c>
      <c r="AF305" s="79"/>
      <c r="AG305" s="122"/>
      <c r="AH305" s="123"/>
      <c r="AI305" s="127"/>
      <c r="AM305" s="7">
        <f ca="1">VLOOKUP(AC305,Anslutningspunkt!A:B,2,0)+RANDBETWEEN(-10000,10000)</f>
        <v>6117789.672</v>
      </c>
      <c r="AN305" s="7">
        <f ca="1">VLOOKUP(AC305,Anslutningspunkt!A:C,3,0)+RANDBETWEEN(-10000,10000)</f>
        <v>350871.438</v>
      </c>
      <c r="AP305" s="7" t="str">
        <f ca="1" t="shared" si="136"/>
        <v>Utökning</v>
      </c>
      <c r="AQ305" s="7" t="str">
        <f t="shared" si="137"/>
        <v>Konsumtion/Produktion</v>
      </c>
      <c r="AX305" s="31" t="str">
        <f ca="1" t="shared" si="138"/>
        <v/>
      </c>
      <c r="AZ305" s="31" t="str">
        <f ca="1">IF(SUM(IF({"4.Projekteringsavtal","5.Anslutningsavtal","6.Nätavtal"}=Q305,1,0))&gt;0,EDATE(AX305,RANDBETWEEN(0,6)),"")</f>
        <v/>
      </c>
      <c r="BB305" s="21" t="str">
        <f ca="1">IF(SUM(IF({"5.Anslutningsavtal","6.Nätavtal"}=Q305,1,0))&gt;0,EDATE(AZ305,RANDBETWEEN(0,3)),"")</f>
        <v/>
      </c>
      <c r="BD305" s="21" t="str">
        <f ca="1" t="shared" si="139"/>
        <v/>
      </c>
    </row>
    <row r="306" s="7" customFormat="1" spans="1:56">
      <c r="A306" s="33" t="s">
        <v>65</v>
      </c>
      <c r="B306" s="31">
        <f ca="1" t="shared" si="192"/>
        <v>44274</v>
      </c>
      <c r="C306" s="32">
        <f ca="1" t="shared" si="114"/>
        <v>45181</v>
      </c>
      <c r="D306" s="30" t="str">
        <f t="shared" si="115"/>
        <v>Project 4306</v>
      </c>
      <c r="E306" s="30" t="str">
        <f t="shared" si="116"/>
        <v>Company AB 5306</v>
      </c>
      <c r="F306" s="30" t="str">
        <f ca="1" t="shared" si="193"/>
        <v>Horndal</v>
      </c>
      <c r="G306" s="37">
        <f ca="1" t="shared" si="194"/>
        <v>36</v>
      </c>
      <c r="H306" s="38" t="str">
        <f ca="1" t="shared" si="195"/>
        <v>Nej</v>
      </c>
      <c r="I306" s="30" t="str">
        <f ca="1" t="shared" si="196"/>
        <v>Nyanslutning</v>
      </c>
      <c r="J306" s="30" t="s">
        <v>69</v>
      </c>
      <c r="K306" s="41">
        <f ca="1" t="shared" si="197"/>
        <v>230</v>
      </c>
      <c r="L306" s="41">
        <f ca="1" t="shared" si="122"/>
        <v>37</v>
      </c>
      <c r="M306" s="14"/>
      <c r="N306" s="30" t="str">
        <f ca="1" t="shared" si="123"/>
        <v>Sarah Anderson 306</v>
      </c>
      <c r="O306" s="30" t="str">
        <f ca="1" t="shared" si="124"/>
        <v>Lars Johnson 306</v>
      </c>
      <c r="P306" s="30" t="str">
        <f ca="1" t="shared" si="125"/>
        <v>Anders Erikson 306</v>
      </c>
      <c r="Q306" s="30" t="str">
        <f ca="1" t="shared" si="198"/>
        <v>2.Reservationsavtal</v>
      </c>
      <c r="R306" s="45" t="str">
        <f ca="1" t="shared" si="199"/>
        <v/>
      </c>
      <c r="S306" s="45" t="str">
        <f ca="1" t="shared" si="200"/>
        <v/>
      </c>
      <c r="T306" s="45" t="str">
        <f ca="1" t="shared" si="201"/>
        <v/>
      </c>
      <c r="U306" s="16"/>
      <c r="V306" s="33"/>
      <c r="W306" s="49" t="str">
        <f ca="1" t="shared" si="202"/>
        <v>Länk</v>
      </c>
      <c r="X306" s="50" t="str">
        <f ca="1" t="shared" si="203"/>
        <v>Ja</v>
      </c>
      <c r="Y306" s="63">
        <f ca="1" t="shared" si="132"/>
        <v>45463</v>
      </c>
      <c r="Z306" s="63">
        <f ca="1" t="shared" si="133"/>
        <v>45244</v>
      </c>
      <c r="AA306" s="67"/>
      <c r="AB306" s="64" t="str">
        <f ca="1" t="shared" si="134"/>
        <v/>
      </c>
      <c r="AC306" s="73">
        <f ca="1">INDEX(Anslutningspunkt!$A$2:$A$108,RANDBETWEEN(2,108),1)</f>
        <v>19</v>
      </c>
      <c r="AD306" s="30"/>
      <c r="AE306" s="30" t="str">
        <f ca="1" t="shared" si="204"/>
        <v>Regionnät</v>
      </c>
      <c r="AF306" s="79"/>
      <c r="AG306" s="122"/>
      <c r="AH306" s="123"/>
      <c r="AI306" s="127"/>
      <c r="AM306" s="7">
        <f ca="1">VLOOKUP(AC306,Anslutningspunkt!A:B,2,0)+RANDBETWEEN(-10000,10000)</f>
        <v>6008456.672</v>
      </c>
      <c r="AN306" s="7">
        <f ca="1">VLOOKUP(AC306,Anslutningspunkt!A:C,3,0)+RANDBETWEEN(-10000,10000)</f>
        <v>347991.438</v>
      </c>
      <c r="AP306" s="7" t="str">
        <f ca="1" t="shared" si="136"/>
        <v>Nyanslutning</v>
      </c>
      <c r="AQ306" s="7" t="str">
        <f t="shared" si="137"/>
        <v>Konsumtion/Produktion</v>
      </c>
      <c r="AX306" s="31">
        <f ca="1" t="shared" si="138"/>
        <v>44906.2388389413</v>
      </c>
      <c r="AZ306" s="31" t="str">
        <f ca="1">IF(SUM(IF({"4.Projekteringsavtal","5.Anslutningsavtal","6.Nätavtal"}=Q306,1,0))&gt;0,EDATE(AX306,RANDBETWEEN(0,6)),"")</f>
        <v/>
      </c>
      <c r="BB306" s="21" t="str">
        <f ca="1">IF(SUM(IF({"5.Anslutningsavtal","6.Nätavtal"}=Q306,1,0))&gt;0,EDATE(AZ306,RANDBETWEEN(0,3)),"")</f>
        <v/>
      </c>
      <c r="BD306" s="21" t="str">
        <f ca="1" t="shared" si="139"/>
        <v/>
      </c>
    </row>
    <row r="307" s="7" customFormat="1" spans="1:56">
      <c r="A307" s="33" t="s">
        <v>65</v>
      </c>
      <c r="B307" s="31">
        <f ca="1" t="shared" si="192"/>
        <v>44080</v>
      </c>
      <c r="C307" s="32">
        <f ca="1" t="shared" si="114"/>
        <v>45074</v>
      </c>
      <c r="D307" s="30" t="str">
        <f t="shared" si="115"/>
        <v>Project 4307</v>
      </c>
      <c r="E307" s="30" t="str">
        <f t="shared" si="116"/>
        <v>Company AB 5307</v>
      </c>
      <c r="F307" s="30" t="str">
        <f ca="1" t="shared" si="193"/>
        <v>Upplands Bro</v>
      </c>
      <c r="G307" s="37">
        <f ca="1" t="shared" si="194"/>
        <v>30</v>
      </c>
      <c r="H307" s="38" t="str">
        <f ca="1" t="shared" si="195"/>
        <v>Ja</v>
      </c>
      <c r="I307" s="30" t="str">
        <f ca="1" t="shared" si="196"/>
        <v>Nyanslutning</v>
      </c>
      <c r="J307" s="30" t="s">
        <v>69</v>
      </c>
      <c r="K307" s="41">
        <f ca="1" t="shared" si="197"/>
        <v>510</v>
      </c>
      <c r="L307" s="41">
        <f ca="1" t="shared" si="122"/>
        <v>308</v>
      </c>
      <c r="M307" s="14"/>
      <c r="N307" s="30" t="str">
        <f ca="1" t="shared" si="123"/>
        <v>Lars Johnson 307</v>
      </c>
      <c r="O307" s="30" t="str">
        <f ca="1" t="shared" si="124"/>
        <v>Lars Johnson 307</v>
      </c>
      <c r="P307" s="30" t="str">
        <f ca="1" t="shared" si="125"/>
        <v>Lars Johnson 307</v>
      </c>
      <c r="Q307" s="30" t="str">
        <f ca="1" t="shared" si="198"/>
        <v>6.Nätavtal</v>
      </c>
      <c r="R307" s="45" t="str">
        <f ca="1" t="shared" si="199"/>
        <v>?</v>
      </c>
      <c r="S307" s="45" t="str">
        <f ca="1" t="shared" si="200"/>
        <v/>
      </c>
      <c r="T307" s="45" t="str">
        <f ca="1" t="shared" si="201"/>
        <v/>
      </c>
      <c r="U307" s="16"/>
      <c r="V307" s="33"/>
      <c r="W307" s="49" t="str">
        <f ca="1" t="shared" si="202"/>
        <v>Länk</v>
      </c>
      <c r="X307" s="50" t="str">
        <f ca="1" t="shared" si="203"/>
        <v>Ja</v>
      </c>
      <c r="Y307" s="63">
        <f ca="1" t="shared" si="132"/>
        <v>45453</v>
      </c>
      <c r="Z307" s="63">
        <f ca="1" t="shared" si="133"/>
        <v>45204</v>
      </c>
      <c r="AA307" s="67"/>
      <c r="AB307" s="64" t="str">
        <f ca="1" t="shared" si="134"/>
        <v/>
      </c>
      <c r="AC307" s="73">
        <f ca="1">INDEX(Anslutningspunkt!$A$2:$A$108,RANDBETWEEN(2,108),1)</f>
        <v>5</v>
      </c>
      <c r="AD307" s="30"/>
      <c r="AE307" s="30" t="str">
        <f ca="1" t="shared" si="204"/>
        <v>Regionnät</v>
      </c>
      <c r="AF307" s="79"/>
      <c r="AG307" s="122"/>
      <c r="AH307" s="123"/>
      <c r="AI307" s="127"/>
      <c r="AM307" s="7">
        <f ca="1">VLOOKUP(AC307,Anslutningspunkt!A:B,2,0)+RANDBETWEEN(-10000,10000)</f>
        <v>6074767.672</v>
      </c>
      <c r="AN307" s="7">
        <f ca="1">VLOOKUP(AC307,Anslutningspunkt!A:C,3,0)+RANDBETWEEN(-10000,10000)</f>
        <v>277883.438</v>
      </c>
      <c r="AP307" s="7" t="str">
        <f ca="1" t="shared" si="136"/>
        <v>Nyanslutning</v>
      </c>
      <c r="AQ307" s="7" t="str">
        <f t="shared" si="137"/>
        <v>Konsumtion/Produktion</v>
      </c>
      <c r="AX307" s="31">
        <f ca="1" t="shared" si="138"/>
        <v>44695.344709801</v>
      </c>
      <c r="AZ307" s="31">
        <f ca="1">IF(SUM(IF({"4.Projekteringsavtal","5.Anslutningsavtal","6.Nätavtal"}=Q307,1,0))&gt;0,EDATE(AX307,RANDBETWEEN(0,6)),"")</f>
        <v>44695</v>
      </c>
      <c r="BB307" s="21">
        <f ca="1">IF(SUM(IF({"5.Anslutningsavtal","6.Nätavtal"}=Q307,1,0))&gt;0,EDATE(AZ307,RANDBETWEEN(0,3)),"")</f>
        <v>44787</v>
      </c>
      <c r="BD307" s="21">
        <f ca="1" t="shared" si="139"/>
        <v>44879</v>
      </c>
    </row>
    <row r="308" s="7" customFormat="1" spans="1:56">
      <c r="A308" s="33" t="s">
        <v>65</v>
      </c>
      <c r="B308" s="31">
        <f ca="1" t="shared" si="192"/>
        <v>43372</v>
      </c>
      <c r="C308" s="32">
        <f ca="1" t="shared" si="114"/>
        <v>43532</v>
      </c>
      <c r="D308" s="30" t="str">
        <f t="shared" si="115"/>
        <v>Project 4308</v>
      </c>
      <c r="E308" s="30" t="str">
        <f t="shared" si="116"/>
        <v>Company AB 5308</v>
      </c>
      <c r="F308" s="30" t="str">
        <f ca="1" t="shared" si="193"/>
        <v>Botkyrka</v>
      </c>
      <c r="G308" s="37">
        <f ca="1" t="shared" si="194"/>
        <v>31</v>
      </c>
      <c r="H308" s="38" t="str">
        <f ca="1" t="shared" si="195"/>
        <v>Ja</v>
      </c>
      <c r="I308" s="30" t="str">
        <f ca="1" t="shared" si="196"/>
        <v>Utökning</v>
      </c>
      <c r="J308" s="30" t="s">
        <v>69</v>
      </c>
      <c r="K308" s="41">
        <f ca="1" t="shared" si="197"/>
        <v>290</v>
      </c>
      <c r="L308" s="41">
        <f ca="1" t="shared" si="122"/>
        <v>93</v>
      </c>
      <c r="M308" s="14"/>
      <c r="N308" s="30" t="str">
        <f ca="1" t="shared" si="123"/>
        <v>Erik Johanson 308</v>
      </c>
      <c r="O308" s="30" t="str">
        <f ca="1" t="shared" si="124"/>
        <v>Sarah Anderson 308</v>
      </c>
      <c r="P308" s="30" t="str">
        <f ca="1" t="shared" si="125"/>
        <v>Sarah Anderson 308</v>
      </c>
      <c r="Q308" s="30" t="str">
        <f ca="1" t="shared" si="198"/>
        <v>2.Reservationsavtal</v>
      </c>
      <c r="R308" s="45" t="str">
        <f ca="1" t="shared" si="199"/>
        <v>Ja</v>
      </c>
      <c r="S308" s="45" t="str">
        <f ca="1" t="shared" si="200"/>
        <v/>
      </c>
      <c r="T308" s="45" t="str">
        <f ca="1" t="shared" si="201"/>
        <v>x</v>
      </c>
      <c r="U308" s="16"/>
      <c r="V308" s="33"/>
      <c r="W308" s="49" t="str">
        <f ca="1" t="shared" si="202"/>
        <v>Ansluts till LN 20 kV</v>
      </c>
      <c r="X308" s="50" t="str">
        <f ca="1" t="shared" si="203"/>
        <v>Ja</v>
      </c>
      <c r="Y308" s="63">
        <f ca="1" t="shared" si="132"/>
        <v>44935</v>
      </c>
      <c r="Z308" s="63">
        <f ca="1" t="shared" si="133"/>
        <v>44264</v>
      </c>
      <c r="AA308" s="67"/>
      <c r="AB308" s="64" t="str">
        <f ca="1" t="shared" si="134"/>
        <v/>
      </c>
      <c r="AC308" s="73">
        <f ca="1">INDEX(Anslutningspunkt!$A$2:$A$108,RANDBETWEEN(2,108),1)</f>
        <v>2</v>
      </c>
      <c r="AD308" s="30"/>
      <c r="AE308" s="30" t="str">
        <f ca="1" t="shared" si="204"/>
        <v/>
      </c>
      <c r="AF308" s="79"/>
      <c r="AG308" s="122"/>
      <c r="AH308" s="123"/>
      <c r="AI308" s="127"/>
      <c r="AM308" s="7">
        <f ca="1">VLOOKUP(AC308,Anslutningspunkt!A:B,2,0)+RANDBETWEEN(-10000,10000)</f>
        <v>6084200.672</v>
      </c>
      <c r="AN308" s="7">
        <f ca="1">VLOOKUP(AC308,Anslutningspunkt!A:C,3,0)+RANDBETWEEN(-10000,10000)</f>
        <v>352776.438</v>
      </c>
      <c r="AP308" s="7" t="str">
        <f ca="1" t="shared" si="136"/>
        <v>Utökning</v>
      </c>
      <c r="AQ308" s="7" t="str">
        <f t="shared" si="137"/>
        <v>Konsumtion/Produktion</v>
      </c>
      <c r="AX308" s="31">
        <f ca="1" t="shared" si="138"/>
        <v>43487.8108798721</v>
      </c>
      <c r="AZ308" s="31" t="str">
        <f ca="1">IF(SUM(IF({"4.Projekteringsavtal","5.Anslutningsavtal","6.Nätavtal"}=Q308,1,0))&gt;0,EDATE(AX308,RANDBETWEEN(0,6)),"")</f>
        <v/>
      </c>
      <c r="BB308" s="21" t="str">
        <f ca="1">IF(SUM(IF({"5.Anslutningsavtal","6.Nätavtal"}=Q308,1,0))&gt;0,EDATE(AZ308,RANDBETWEEN(0,3)),"")</f>
        <v/>
      </c>
      <c r="BD308" s="21" t="str">
        <f ca="1" t="shared" si="139"/>
        <v/>
      </c>
    </row>
    <row r="309" s="7" customFormat="1" spans="1:56">
      <c r="A309" s="33" t="s">
        <v>65</v>
      </c>
      <c r="B309" s="31">
        <f ca="1" t="shared" si="192"/>
        <v>44808</v>
      </c>
      <c r="C309" s="32">
        <f ca="1" t="shared" si="114"/>
        <v>45455</v>
      </c>
      <c r="D309" s="30" t="str">
        <f t="shared" si="115"/>
        <v>Project 4309</v>
      </c>
      <c r="E309" s="30" t="str">
        <f t="shared" si="116"/>
        <v>Company AB 5309</v>
      </c>
      <c r="F309" s="30" t="str">
        <f ca="1" t="shared" si="193"/>
        <v>Trosa</v>
      </c>
      <c r="G309" s="37">
        <f ca="1" t="shared" si="194"/>
        <v>35</v>
      </c>
      <c r="H309" s="38" t="str">
        <f ca="1" t="shared" si="195"/>
        <v>Ja</v>
      </c>
      <c r="I309" s="30" t="str">
        <f ca="1" t="shared" si="196"/>
        <v>Nyanslutning</v>
      </c>
      <c r="J309" s="30" t="s">
        <v>69</v>
      </c>
      <c r="K309" s="41">
        <f ca="1" t="shared" si="197"/>
        <v>70</v>
      </c>
      <c r="L309" s="41">
        <f ca="1" t="shared" si="122"/>
        <v>15</v>
      </c>
      <c r="M309" s="14"/>
      <c r="N309" s="30" t="str">
        <f ca="1" t="shared" si="123"/>
        <v>Anders Erikson 309</v>
      </c>
      <c r="O309" s="30" t="str">
        <f ca="1" t="shared" si="124"/>
        <v>Anders Erikson 309</v>
      </c>
      <c r="P309" s="30" t="str">
        <f ca="1" t="shared" si="125"/>
        <v>Erik Johanson 309</v>
      </c>
      <c r="Q309" s="30" t="str">
        <f ca="1" t="shared" si="198"/>
        <v>5.Anslutningsavtal</v>
      </c>
      <c r="R309" s="45" t="str">
        <f ca="1" t="shared" si="199"/>
        <v/>
      </c>
      <c r="S309" s="45" t="str">
        <f ca="1" t="shared" si="200"/>
        <v>x</v>
      </c>
      <c r="T309" s="45" t="str">
        <f ca="1" t="shared" si="201"/>
        <v/>
      </c>
      <c r="U309" s="16"/>
      <c r="V309" s="33"/>
      <c r="W309" s="49" t="str">
        <f ca="1" t="shared" si="202"/>
        <v>Länk</v>
      </c>
      <c r="X309" s="50" t="str">
        <f ca="1" t="shared" si="203"/>
        <v>Ja</v>
      </c>
      <c r="Y309" s="63">
        <f ca="1" t="shared" si="132"/>
        <v>45582</v>
      </c>
      <c r="Z309" s="63">
        <f ca="1" t="shared" si="133"/>
        <v>45570</v>
      </c>
      <c r="AA309" s="67"/>
      <c r="AB309" s="64" t="str">
        <f ca="1" t="shared" si="134"/>
        <v/>
      </c>
      <c r="AC309" s="73">
        <f ca="1">INDEX(Anslutningspunkt!$A$2:$A$108,RANDBETWEEN(2,108),1)</f>
        <v>81</v>
      </c>
      <c r="AD309" s="30"/>
      <c r="AE309" s="30" t="str">
        <f ca="1" t="shared" si="204"/>
        <v>Regionnät</v>
      </c>
      <c r="AF309" s="79"/>
      <c r="AG309" s="122"/>
      <c r="AH309" s="123"/>
      <c r="AI309" s="127"/>
      <c r="AM309" s="7">
        <f ca="1">VLOOKUP(AC309,Anslutningspunkt!A:B,2,0)+RANDBETWEEN(-10000,10000)</f>
        <v>6156477.672</v>
      </c>
      <c r="AN309" s="7">
        <f ca="1">VLOOKUP(AC309,Anslutningspunkt!A:C,3,0)+RANDBETWEEN(-10000,10000)</f>
        <v>442498.438</v>
      </c>
      <c r="AP309" s="7" t="str">
        <f ca="1" t="shared" si="136"/>
        <v>Nyanslutning</v>
      </c>
      <c r="AQ309" s="7" t="str">
        <f t="shared" si="137"/>
        <v>Konsumtion/Produktion</v>
      </c>
      <c r="AX309" s="31">
        <f ca="1" t="shared" si="138"/>
        <v>44987.4380658572</v>
      </c>
      <c r="AZ309" s="31">
        <f ca="1">IF(SUM(IF({"4.Projekteringsavtal","5.Anslutningsavtal","6.Nätavtal"}=Q309,1,0))&gt;0,EDATE(AX309,RANDBETWEEN(0,6)),"")</f>
        <v>45109</v>
      </c>
      <c r="BB309" s="21">
        <f ca="1">IF(SUM(IF({"5.Anslutningsavtal","6.Nätavtal"}=Q309,1,0))&gt;0,EDATE(AZ309,RANDBETWEEN(0,3)),"")</f>
        <v>45171</v>
      </c>
      <c r="BD309" s="21" t="str">
        <f ca="1" t="shared" si="139"/>
        <v/>
      </c>
    </row>
    <row r="310" s="7" customFormat="1" spans="1:56">
      <c r="A310" s="33" t="s">
        <v>65</v>
      </c>
      <c r="B310" s="31">
        <f ca="1" t="shared" si="192"/>
        <v>44425</v>
      </c>
      <c r="C310" s="32">
        <f ca="1" t="shared" si="114"/>
        <v>44542</v>
      </c>
      <c r="D310" s="30" t="str">
        <f t="shared" si="115"/>
        <v>Project 4310</v>
      </c>
      <c r="E310" s="30" t="str">
        <f t="shared" si="116"/>
        <v>Company AB 5310</v>
      </c>
      <c r="F310" s="30" t="str">
        <f ca="1" t="shared" si="193"/>
        <v>Sandviken</v>
      </c>
      <c r="G310" s="37">
        <f ca="1" t="shared" si="194"/>
        <v>32</v>
      </c>
      <c r="H310" s="38" t="str">
        <f ca="1" t="shared" si="195"/>
        <v>Nej</v>
      </c>
      <c r="I310" s="30" t="str">
        <f ca="1" t="shared" si="196"/>
        <v>Utökning</v>
      </c>
      <c r="J310" s="30" t="s">
        <v>69</v>
      </c>
      <c r="K310" s="41">
        <f ca="1" t="shared" si="197"/>
        <v>600</v>
      </c>
      <c r="L310" s="41">
        <f ca="1" t="shared" si="122"/>
        <v>477</v>
      </c>
      <c r="M310" s="14"/>
      <c r="N310" s="30" t="str">
        <f ca="1" t="shared" si="123"/>
        <v>Erik Johanson 310</v>
      </c>
      <c r="O310" s="30" t="str">
        <f ca="1" t="shared" si="124"/>
        <v>Anders Erikson 310</v>
      </c>
      <c r="P310" s="30" t="str">
        <f ca="1" t="shared" si="125"/>
        <v>Anders Erikson 310</v>
      </c>
      <c r="Q310" s="30" t="str">
        <f ca="1" t="shared" si="198"/>
        <v>5.Anslutningsavtal</v>
      </c>
      <c r="R310" s="45" t="str">
        <f ca="1" t="shared" si="199"/>
        <v/>
      </c>
      <c r="S310" s="45" t="str">
        <f ca="1" t="shared" si="200"/>
        <v/>
      </c>
      <c r="T310" s="45" t="str">
        <f ca="1" t="shared" si="201"/>
        <v/>
      </c>
      <c r="U310" s="16"/>
      <c r="V310" s="33"/>
      <c r="W310" s="49" t="str">
        <f ca="1" t="shared" si="202"/>
        <v>Länk</v>
      </c>
      <c r="X310" s="50" t="str">
        <f ca="1" t="shared" si="203"/>
        <v/>
      </c>
      <c r="Y310" s="63" t="str">
        <f ca="1" t="shared" si="132"/>
        <v/>
      </c>
      <c r="Z310" s="63" t="str">
        <f ca="1" t="shared" si="133"/>
        <v/>
      </c>
      <c r="AA310" s="67"/>
      <c r="AB310" s="64" t="str">
        <f ca="1" t="shared" si="134"/>
        <v/>
      </c>
      <c r="AC310" s="73">
        <f ca="1">INDEX(Anslutningspunkt!$A$2:$A$108,RANDBETWEEN(2,108),1)</f>
        <v>95</v>
      </c>
      <c r="AD310" s="30"/>
      <c r="AE310" s="30" t="str">
        <f ca="1" t="shared" si="204"/>
        <v>Regionnät</v>
      </c>
      <c r="AF310" s="79"/>
      <c r="AG310" s="122"/>
      <c r="AH310" s="123"/>
      <c r="AI310" s="127"/>
      <c r="AM310" s="7">
        <f ca="1">VLOOKUP(AC310,Anslutningspunkt!A:B,2,0)+RANDBETWEEN(-10000,10000)</f>
        <v>6151335.672</v>
      </c>
      <c r="AN310" s="7">
        <f ca="1">VLOOKUP(AC310,Anslutningspunkt!A:C,3,0)+RANDBETWEEN(-10000,10000)</f>
        <v>383377.438</v>
      </c>
      <c r="AP310" s="7" t="str">
        <f ca="1" t="shared" si="136"/>
        <v>Utökning</v>
      </c>
      <c r="AQ310" s="7" t="str">
        <f t="shared" si="137"/>
        <v>Konsumtion/Produktion</v>
      </c>
      <c r="AX310" s="31">
        <f ca="1" t="shared" si="138"/>
        <v>44525.782734138</v>
      </c>
      <c r="AZ310" s="31">
        <f ca="1">IF(SUM(IF({"4.Projekteringsavtal","5.Anslutningsavtal","6.Nätavtal"}=Q310,1,0))&gt;0,EDATE(AX310,RANDBETWEEN(0,6)),"")</f>
        <v>44555</v>
      </c>
      <c r="BB310" s="21">
        <f ca="1">IF(SUM(IF({"5.Anslutningsavtal","6.Nätavtal"}=Q310,1,0))&gt;0,EDATE(AZ310,RANDBETWEEN(0,3)),"")</f>
        <v>44555</v>
      </c>
      <c r="BD310" s="21" t="str">
        <f ca="1" t="shared" si="139"/>
        <v/>
      </c>
    </row>
    <row r="311" s="7" customFormat="1" spans="1:56">
      <c r="A311" s="33" t="s">
        <v>65</v>
      </c>
      <c r="B311" s="31">
        <f ca="1" t="shared" si="192"/>
        <v>43572</v>
      </c>
      <c r="C311" s="32">
        <f ca="1" t="shared" si="114"/>
        <v>43751</v>
      </c>
      <c r="D311" s="30" t="str">
        <f t="shared" si="115"/>
        <v>Project 4311</v>
      </c>
      <c r="E311" s="30" t="str">
        <f t="shared" si="116"/>
        <v>Company AB 5311</v>
      </c>
      <c r="F311" s="30" t="str">
        <f ca="1" t="shared" si="193"/>
        <v>Sala</v>
      </c>
      <c r="G311" s="37">
        <f ca="1" t="shared" si="194"/>
        <v>30</v>
      </c>
      <c r="H311" s="38" t="str">
        <f ca="1" t="shared" si="195"/>
        <v>Ja</v>
      </c>
      <c r="I311" s="30" t="str">
        <f ca="1" t="shared" si="196"/>
        <v>Nyanslutning</v>
      </c>
      <c r="J311" s="30" t="s">
        <v>69</v>
      </c>
      <c r="K311" s="41">
        <f ca="1" t="shared" si="197"/>
        <v>370</v>
      </c>
      <c r="L311" s="41">
        <f ca="1" t="shared" si="122"/>
        <v>82</v>
      </c>
      <c r="M311" s="14"/>
      <c r="N311" s="30" t="str">
        <f ca="1" t="shared" si="123"/>
        <v>Erik Johanson 311</v>
      </c>
      <c r="O311" s="30" t="str">
        <f ca="1" t="shared" si="124"/>
        <v>Lars Johnson 311</v>
      </c>
      <c r="P311" s="30" t="str">
        <f ca="1" t="shared" si="125"/>
        <v>Lars Johnson 311</v>
      </c>
      <c r="Q311" s="30" t="str">
        <f ca="1" t="shared" si="198"/>
        <v>4.Projekteringsavtal</v>
      </c>
      <c r="R311" s="45" t="str">
        <f ca="1" t="shared" si="199"/>
        <v>?</v>
      </c>
      <c r="S311" s="45" t="str">
        <f ca="1" t="shared" si="200"/>
        <v/>
      </c>
      <c r="T311" s="45" t="str">
        <f ca="1" t="shared" si="201"/>
        <v>x</v>
      </c>
      <c r="U311" s="16"/>
      <c r="V311" s="33"/>
      <c r="W311" s="49" t="str">
        <f ca="1" t="shared" si="202"/>
        <v>Reservationsavtal ska tecknas</v>
      </c>
      <c r="X311" s="50" t="str">
        <f ca="1" t="shared" si="203"/>
        <v/>
      </c>
      <c r="Y311" s="63" t="str">
        <f ca="1" t="shared" si="132"/>
        <v/>
      </c>
      <c r="Z311" s="63" t="str">
        <f ca="1" t="shared" si="133"/>
        <v/>
      </c>
      <c r="AA311" s="67"/>
      <c r="AB311" s="64" t="str">
        <f ca="1" t="shared" si="134"/>
        <v/>
      </c>
      <c r="AC311" s="73">
        <f ca="1">INDEX(Anslutningspunkt!$A$2:$A$108,RANDBETWEEN(2,108),1)</f>
        <v>61</v>
      </c>
      <c r="AD311" s="30"/>
      <c r="AE311" s="30" t="str">
        <f ca="1" t="shared" si="204"/>
        <v>Stamnät Regionnät</v>
      </c>
      <c r="AF311" s="79"/>
      <c r="AG311" s="122"/>
      <c r="AH311" s="123"/>
      <c r="AI311" s="127"/>
      <c r="AM311" s="7">
        <f ca="1">VLOOKUP(AC311,Anslutningspunkt!A:B,2,0)+RANDBETWEEN(-10000,10000)</f>
        <v>6129491.672</v>
      </c>
      <c r="AN311" s="7">
        <f ca="1">VLOOKUP(AC311,Anslutningspunkt!A:C,3,0)+RANDBETWEEN(-10000,10000)</f>
        <v>344384.438</v>
      </c>
      <c r="AP311" s="7" t="str">
        <f ca="1" t="shared" si="136"/>
        <v>Nyanslutning</v>
      </c>
      <c r="AQ311" s="7" t="str">
        <f t="shared" si="137"/>
        <v>Konsumtion/Produktion</v>
      </c>
      <c r="AX311" s="31">
        <f ca="1" t="shared" si="138"/>
        <v>43680.0101944896</v>
      </c>
      <c r="AZ311" s="31">
        <f ca="1">IF(SUM(IF({"4.Projekteringsavtal","5.Anslutningsavtal","6.Nätavtal"}=Q311,1,0))&gt;0,EDATE(AX311,RANDBETWEEN(0,6)),"")</f>
        <v>43864</v>
      </c>
      <c r="BB311" s="21" t="str">
        <f ca="1">IF(SUM(IF({"5.Anslutningsavtal","6.Nätavtal"}=Q311,1,0))&gt;0,EDATE(AZ311,RANDBETWEEN(0,3)),"")</f>
        <v/>
      </c>
      <c r="BD311" s="21" t="str">
        <f ca="1" t="shared" si="139"/>
        <v/>
      </c>
    </row>
    <row r="312" s="7" customFormat="1" spans="1:56">
      <c r="A312" s="33" t="s">
        <v>65</v>
      </c>
      <c r="B312" s="31">
        <f ca="1" t="shared" ref="B312:B321" si="205">RANDBETWEEN(DATE(2018,1,1),DATE(2022,10,20))</f>
        <v>44794</v>
      </c>
      <c r="C312" s="32">
        <f ca="1" t="shared" si="114"/>
        <v>45332</v>
      </c>
      <c r="D312" s="30" t="str">
        <f t="shared" si="115"/>
        <v>Project 4312</v>
      </c>
      <c r="E312" s="30" t="str">
        <f t="shared" si="116"/>
        <v>Company AB 5312</v>
      </c>
      <c r="F312" s="30" t="str">
        <f ca="1" t="shared" ref="F312:F321" si="20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Hofors</v>
      </c>
      <c r="G312" s="37">
        <f ca="1" t="shared" ref="G312:G321" si="207">RANDBETWEEN(30,38)</f>
        <v>38</v>
      </c>
      <c r="H312" s="38" t="str">
        <f ca="1" t="shared" ref="H312:H321" si="208">CHOOSE(RANDBETWEEN(1,3),"Ja","Nej","")</f>
        <v>Ja</v>
      </c>
      <c r="I312" s="30" t="str">
        <f ca="1" t="shared" ref="I312:I321" si="209">CHOOSE(RANDBETWEEN(1,3),"Nyanslutning","Utökning","Flytt")</f>
        <v>Flytt</v>
      </c>
      <c r="J312" s="30" t="s">
        <v>69</v>
      </c>
      <c r="K312" s="41">
        <f ca="1" t="shared" ref="K312:K321" si="210">RANDBETWEEN(1,60)*10</f>
        <v>390</v>
      </c>
      <c r="L312" s="41">
        <f ca="1" t="shared" si="122"/>
        <v>354</v>
      </c>
      <c r="M312" s="14"/>
      <c r="N312" s="30" t="str">
        <f ca="1" t="shared" si="123"/>
        <v>Erik Johanson 312</v>
      </c>
      <c r="O312" s="30" t="str">
        <f ca="1" t="shared" si="124"/>
        <v>Anders Erikson 312</v>
      </c>
      <c r="P312" s="30" t="str">
        <f ca="1" t="shared" si="125"/>
        <v>Erik Johanson 312</v>
      </c>
      <c r="Q312" s="30" t="str">
        <f ca="1" t="shared" ref="Q312:Q321" si="211">CHOOSE(RANDBETWEEN(1,5),"5.Anslutningsavtal","4.Projekteringsavtal","6.Nätavtal","2.Reservationsavtal","1.Anslutningsmöjlighet")</f>
        <v>1.Anslutningsmöjlighet</v>
      </c>
      <c r="R312" s="45" t="str">
        <f ca="1" t="shared" ref="R312:R321" si="212">CHOOSE(RANDBETWEEN(1,8),"Ja","","","","n","nej","?","N/A")</f>
        <v/>
      </c>
      <c r="S312" s="45" t="str">
        <f ca="1" t="shared" ref="S312:S321" si="213">CHOOSE(RANDBETWEEN(1,3),"x","","")</f>
        <v/>
      </c>
      <c r="T312" s="45" t="str">
        <f ca="1" t="shared" ref="T312:T321" si="214">CHOOSE(RANDBETWEEN(1,4),"x","","","")</f>
        <v/>
      </c>
      <c r="U312" s="16"/>
      <c r="V312" s="33"/>
      <c r="W312" s="49" t="str">
        <f ca="1" t="shared" ref="W312:W321" si="215">CHOOSE(RANDBETWEEN(1,7),"Länk","","","","","Ansluts till LN 20 kV","Reservationsavtal ska tecknas")</f>
        <v>Länk</v>
      </c>
      <c r="X312" s="50" t="str">
        <f ca="1" t="shared" ref="X312:X321" si="216">CHOOSE(RANDBETWEEN(1,4),"Ja","Ja","Nej","")</f>
        <v>Ja</v>
      </c>
      <c r="Y312" s="63">
        <f ca="1" t="shared" si="132"/>
        <v>45453</v>
      </c>
      <c r="Z312" s="63">
        <f ca="1" t="shared" si="133"/>
        <v>45453</v>
      </c>
      <c r="AA312" s="67"/>
      <c r="AB312" s="64">
        <f ca="1" t="shared" si="134"/>
        <v>44869.0092297796</v>
      </c>
      <c r="AC312" s="73">
        <f ca="1">INDEX(Anslutningspunkt!$A$2:$A$108,RANDBETWEEN(2,108),1)</f>
        <v>3</v>
      </c>
      <c r="AD312" s="30"/>
      <c r="AE312" s="30" t="str">
        <f ca="1" t="shared" ref="AE312:AE321" si="217">CHOOSE(RANDBETWEEN(1,4),"Regionnät","Stamnät Regionnät","Stamnät","")</f>
        <v>Stamnät</v>
      </c>
      <c r="AF312" s="79"/>
      <c r="AG312" s="122"/>
      <c r="AH312" s="123"/>
      <c r="AI312" s="127"/>
      <c r="AM312" s="7">
        <f ca="1">VLOOKUP(AC312,Anslutningspunkt!A:B,2,0)+RANDBETWEEN(-10000,10000)</f>
        <v>6184444.672</v>
      </c>
      <c r="AN312" s="7">
        <f ca="1">VLOOKUP(AC312,Anslutningspunkt!A:C,3,0)+RANDBETWEEN(-10000,10000)</f>
        <v>385368.438</v>
      </c>
      <c r="AP312" s="7" t="str">
        <f ca="1" t="shared" si="136"/>
        <v>Flytt</v>
      </c>
      <c r="AQ312" s="7" t="str">
        <f t="shared" si="137"/>
        <v>Konsumtion/Produktion</v>
      </c>
      <c r="AX312" s="31" t="str">
        <f ca="1" t="shared" si="138"/>
        <v/>
      </c>
      <c r="AZ312" s="31" t="str">
        <f ca="1">IF(SUM(IF({"4.Projekteringsavtal","5.Anslutningsavtal","6.Nätavtal"}=Q312,1,0))&gt;0,EDATE(AX312,RANDBETWEEN(0,6)),"")</f>
        <v/>
      </c>
      <c r="BB312" s="21" t="str">
        <f ca="1">IF(SUM(IF({"5.Anslutningsavtal","6.Nätavtal"}=Q312,1,0))&gt;0,EDATE(AZ312,RANDBETWEEN(0,3)),"")</f>
        <v/>
      </c>
      <c r="BD312" s="21" t="str">
        <f ca="1" t="shared" si="139"/>
        <v/>
      </c>
    </row>
    <row r="313" s="7" customFormat="1" spans="1:56">
      <c r="A313" s="33" t="s">
        <v>65</v>
      </c>
      <c r="B313" s="31">
        <f ca="1" t="shared" si="205"/>
        <v>43706</v>
      </c>
      <c r="C313" s="32">
        <f ca="1" t="shared" si="114"/>
        <v>45511</v>
      </c>
      <c r="D313" s="30" t="str">
        <f t="shared" si="115"/>
        <v>Project 4313</v>
      </c>
      <c r="E313" s="30" t="str">
        <f t="shared" si="116"/>
        <v>Company AB 5313</v>
      </c>
      <c r="F313" s="30" t="str">
        <f ca="1" t="shared" si="206"/>
        <v>Älvkarleby</v>
      </c>
      <c r="G313" s="37">
        <f ca="1" t="shared" si="207"/>
        <v>38</v>
      </c>
      <c r="H313" s="38" t="str">
        <f ca="1" t="shared" si="208"/>
        <v>Nej</v>
      </c>
      <c r="I313" s="30" t="str">
        <f ca="1" t="shared" si="209"/>
        <v>Flytt</v>
      </c>
      <c r="J313" s="30" t="s">
        <v>69</v>
      </c>
      <c r="K313" s="41">
        <f ca="1" t="shared" si="210"/>
        <v>240</v>
      </c>
      <c r="L313" s="41">
        <f ca="1" t="shared" si="122"/>
        <v>26</v>
      </c>
      <c r="M313" s="14"/>
      <c r="N313" s="30" t="str">
        <f ca="1" t="shared" si="123"/>
        <v>Erik Johanson 313</v>
      </c>
      <c r="O313" s="30" t="str">
        <f ca="1" t="shared" si="124"/>
        <v>Anders Erikson 313</v>
      </c>
      <c r="P313" s="30" t="str">
        <f ca="1" t="shared" si="125"/>
        <v>Anders Erikson 313</v>
      </c>
      <c r="Q313" s="30" t="str">
        <f ca="1" t="shared" si="211"/>
        <v>1.Anslutningsmöjlighet</v>
      </c>
      <c r="R313" s="45" t="str">
        <f ca="1" t="shared" si="212"/>
        <v/>
      </c>
      <c r="S313" s="45" t="str">
        <f ca="1" t="shared" si="213"/>
        <v>x</v>
      </c>
      <c r="T313" s="45" t="str">
        <f ca="1" t="shared" si="214"/>
        <v/>
      </c>
      <c r="U313" s="16"/>
      <c r="V313" s="33"/>
      <c r="W313" s="49" t="str">
        <f ca="1" t="shared" si="215"/>
        <v>Reservationsavtal ska tecknas</v>
      </c>
      <c r="X313" s="50" t="str">
        <f ca="1" t="shared" si="216"/>
        <v/>
      </c>
      <c r="Y313" s="63" t="str">
        <f ca="1" t="shared" si="132"/>
        <v/>
      </c>
      <c r="Z313" s="63" t="str">
        <f ca="1" t="shared" si="133"/>
        <v/>
      </c>
      <c r="AA313" s="67"/>
      <c r="AB313" s="64" t="str">
        <f ca="1" t="shared" si="134"/>
        <v/>
      </c>
      <c r="AC313" s="73">
        <f ca="1">INDEX(Anslutningspunkt!$A$2:$A$108,RANDBETWEEN(2,108),1)</f>
        <v>72</v>
      </c>
      <c r="AD313" s="30"/>
      <c r="AE313" s="30" t="str">
        <f ca="1" t="shared" si="217"/>
        <v>Stamnät</v>
      </c>
      <c r="AF313" s="79"/>
      <c r="AG313" s="122"/>
      <c r="AH313" s="123"/>
      <c r="AI313" s="127"/>
      <c r="AM313" s="7">
        <f ca="1">VLOOKUP(AC313,Anslutningspunkt!A:B,2,0)+RANDBETWEEN(-10000,10000)</f>
        <v>6141379.672</v>
      </c>
      <c r="AN313" s="7">
        <f ca="1">VLOOKUP(AC313,Anslutningspunkt!A:C,3,0)+RANDBETWEEN(-10000,10000)</f>
        <v>271785.438</v>
      </c>
      <c r="AP313" s="7" t="str">
        <f ca="1" t="shared" si="136"/>
        <v>Flytt</v>
      </c>
      <c r="AQ313" s="7" t="str">
        <f t="shared" si="137"/>
        <v>Konsumtion/Produktion</v>
      </c>
      <c r="AX313" s="31" t="str">
        <f ca="1" t="shared" si="138"/>
        <v/>
      </c>
      <c r="AZ313" s="31" t="str">
        <f ca="1">IF(SUM(IF({"4.Projekteringsavtal","5.Anslutningsavtal","6.Nätavtal"}=Q313,1,0))&gt;0,EDATE(AX313,RANDBETWEEN(0,6)),"")</f>
        <v/>
      </c>
      <c r="BB313" s="21" t="str">
        <f ca="1">IF(SUM(IF({"5.Anslutningsavtal","6.Nätavtal"}=Q313,1,0))&gt;0,EDATE(AZ313,RANDBETWEEN(0,3)),"")</f>
        <v/>
      </c>
      <c r="BD313" s="21" t="str">
        <f ca="1" t="shared" si="139"/>
        <v/>
      </c>
    </row>
    <row r="314" s="7" customFormat="1" spans="1:56">
      <c r="A314" s="33" t="s">
        <v>65</v>
      </c>
      <c r="B314" s="31">
        <f ca="1" t="shared" si="205"/>
        <v>44244</v>
      </c>
      <c r="C314" s="32">
        <f ca="1" t="shared" si="114"/>
        <v>44413</v>
      </c>
      <c r="D314" s="30" t="str">
        <f t="shared" si="115"/>
        <v>Project 4314</v>
      </c>
      <c r="E314" s="30" t="str">
        <f t="shared" si="116"/>
        <v>Company AB 5314</v>
      </c>
      <c r="F314" s="30" t="str">
        <f ca="1" t="shared" si="206"/>
        <v>Hedemora</v>
      </c>
      <c r="G314" s="37">
        <f ca="1" t="shared" si="207"/>
        <v>32</v>
      </c>
      <c r="H314" s="38" t="str">
        <f ca="1" t="shared" si="208"/>
        <v>Ja</v>
      </c>
      <c r="I314" s="30" t="str">
        <f ca="1" t="shared" si="209"/>
        <v>Nyanslutning</v>
      </c>
      <c r="J314" s="30" t="s">
        <v>69</v>
      </c>
      <c r="K314" s="41">
        <f ca="1" t="shared" si="210"/>
        <v>200</v>
      </c>
      <c r="L314" s="41">
        <f ca="1" t="shared" si="122"/>
        <v>15</v>
      </c>
      <c r="M314" s="14"/>
      <c r="N314" s="30" t="str">
        <f ca="1" t="shared" si="123"/>
        <v>Sarah Anderson 314</v>
      </c>
      <c r="O314" s="30" t="str">
        <f ca="1" t="shared" si="124"/>
        <v>Lars Johnson 314</v>
      </c>
      <c r="P314" s="30" t="str">
        <f ca="1" t="shared" si="125"/>
        <v>Sarah Anderson 314</v>
      </c>
      <c r="Q314" s="30" t="str">
        <f ca="1" t="shared" si="211"/>
        <v>2.Reservationsavtal</v>
      </c>
      <c r="R314" s="45" t="str">
        <f ca="1" t="shared" si="212"/>
        <v/>
      </c>
      <c r="S314" s="45" t="str">
        <f ca="1" t="shared" si="213"/>
        <v/>
      </c>
      <c r="T314" s="45" t="str">
        <f ca="1" t="shared" si="214"/>
        <v/>
      </c>
      <c r="U314" s="16"/>
      <c r="V314" s="33"/>
      <c r="W314" s="49" t="str">
        <f ca="1" t="shared" si="215"/>
        <v/>
      </c>
      <c r="X314" s="50" t="str">
        <f ca="1" t="shared" si="216"/>
        <v>Ja</v>
      </c>
      <c r="Y314" s="63">
        <f ca="1" t="shared" si="132"/>
        <v>45145</v>
      </c>
      <c r="Z314" s="63">
        <f ca="1" t="shared" si="133"/>
        <v>44933</v>
      </c>
      <c r="AA314" s="67"/>
      <c r="AB314" s="64" t="str">
        <f ca="1" t="shared" si="134"/>
        <v/>
      </c>
      <c r="AC314" s="73">
        <f ca="1">INDEX(Anslutningspunkt!$A$2:$A$108,RANDBETWEEN(2,108),1)</f>
        <v>82</v>
      </c>
      <c r="AD314" s="30"/>
      <c r="AE314" s="30" t="str">
        <f ca="1" t="shared" si="217"/>
        <v>Regionnät</v>
      </c>
      <c r="AF314" s="79"/>
      <c r="AG314" s="122"/>
      <c r="AH314" s="123"/>
      <c r="AI314" s="127"/>
      <c r="AM314" s="7">
        <f ca="1">VLOOKUP(AC314,Anslutningspunkt!A:B,2,0)+RANDBETWEEN(-10000,10000)</f>
        <v>6168256.672</v>
      </c>
      <c r="AN314" s="7">
        <f ca="1">VLOOKUP(AC314,Anslutningspunkt!A:C,3,0)+RANDBETWEEN(-10000,10000)</f>
        <v>294846.438</v>
      </c>
      <c r="AP314" s="7" t="str">
        <f ca="1" t="shared" si="136"/>
        <v>Nyanslutning</v>
      </c>
      <c r="AQ314" s="7" t="str">
        <f t="shared" si="137"/>
        <v>Konsumtion/Produktion</v>
      </c>
      <c r="AX314" s="31">
        <f ca="1" t="shared" si="138"/>
        <v>44372.0769276844</v>
      </c>
      <c r="AZ314" s="31" t="str">
        <f ca="1">IF(SUM(IF({"4.Projekteringsavtal","5.Anslutningsavtal","6.Nätavtal"}=Q314,1,0))&gt;0,EDATE(AX314,RANDBETWEEN(0,6)),"")</f>
        <v/>
      </c>
      <c r="BB314" s="21" t="str">
        <f ca="1">IF(SUM(IF({"5.Anslutningsavtal","6.Nätavtal"}=Q314,1,0))&gt;0,EDATE(AZ314,RANDBETWEEN(0,3)),"")</f>
        <v/>
      </c>
      <c r="BD314" s="21" t="str">
        <f ca="1" t="shared" si="139"/>
        <v/>
      </c>
    </row>
    <row r="315" s="7" customFormat="1" spans="1:56">
      <c r="A315" s="33" t="s">
        <v>65</v>
      </c>
      <c r="B315" s="31">
        <f ca="1" t="shared" si="205"/>
        <v>44245</v>
      </c>
      <c r="C315" s="32">
        <f ca="1" t="shared" si="114"/>
        <v>44501</v>
      </c>
      <c r="D315" s="30" t="str">
        <f t="shared" si="115"/>
        <v>Project 4315</v>
      </c>
      <c r="E315" s="30" t="str">
        <f t="shared" si="116"/>
        <v>Company AB 5315</v>
      </c>
      <c r="F315" s="30" t="str">
        <f ca="1" t="shared" si="206"/>
        <v>Surahamar</v>
      </c>
      <c r="G315" s="37">
        <f ca="1" t="shared" si="207"/>
        <v>30</v>
      </c>
      <c r="H315" s="38" t="str">
        <f ca="1" t="shared" si="208"/>
        <v>Nej</v>
      </c>
      <c r="I315" s="30" t="str">
        <f ca="1" t="shared" si="209"/>
        <v>Flytt</v>
      </c>
      <c r="J315" s="30" t="s">
        <v>69</v>
      </c>
      <c r="K315" s="41">
        <f ca="1" t="shared" si="210"/>
        <v>40</v>
      </c>
      <c r="L315" s="41">
        <f ca="1" t="shared" si="122"/>
        <v>31</v>
      </c>
      <c r="M315" s="14"/>
      <c r="N315" s="30" t="str">
        <f ca="1" t="shared" si="123"/>
        <v>Anders Erikson 315</v>
      </c>
      <c r="O315" s="30" t="str">
        <f ca="1" t="shared" si="124"/>
        <v>Sarah Anderson 315</v>
      </c>
      <c r="P315" s="30" t="str">
        <f ca="1" t="shared" si="125"/>
        <v>Erik Johanson 315</v>
      </c>
      <c r="Q315" s="30" t="str">
        <f ca="1" t="shared" si="211"/>
        <v>2.Reservationsavtal</v>
      </c>
      <c r="R315" s="45" t="str">
        <f ca="1" t="shared" si="212"/>
        <v>Ja</v>
      </c>
      <c r="S315" s="45" t="str">
        <f ca="1" t="shared" si="213"/>
        <v/>
      </c>
      <c r="T315" s="45" t="str">
        <f ca="1" t="shared" si="214"/>
        <v>x</v>
      </c>
      <c r="U315" s="16"/>
      <c r="V315" s="33"/>
      <c r="W315" s="49" t="str">
        <f ca="1" t="shared" si="215"/>
        <v/>
      </c>
      <c r="X315" s="50" t="str">
        <f ca="1" t="shared" si="216"/>
        <v/>
      </c>
      <c r="Y315" s="63" t="str">
        <f ca="1" t="shared" si="132"/>
        <v/>
      </c>
      <c r="Z315" s="63" t="str">
        <f ca="1" t="shared" si="133"/>
        <v/>
      </c>
      <c r="AA315" s="67"/>
      <c r="AB315" s="64" t="str">
        <f ca="1" t="shared" si="134"/>
        <v/>
      </c>
      <c r="AC315" s="73">
        <f ca="1">INDEX(Anslutningspunkt!$A$2:$A$108,RANDBETWEEN(2,108),1)</f>
        <v>31</v>
      </c>
      <c r="AD315" s="30"/>
      <c r="AE315" s="30" t="str">
        <f ca="1" t="shared" si="217"/>
        <v>Stamnät</v>
      </c>
      <c r="AF315" s="79"/>
      <c r="AG315" s="122"/>
      <c r="AH315" s="123"/>
      <c r="AI315" s="127"/>
      <c r="AM315" s="7">
        <f ca="1">VLOOKUP(AC315,Anslutningspunkt!A:B,2,0)+RANDBETWEEN(-10000,10000)</f>
        <v>6033028.672</v>
      </c>
      <c r="AN315" s="7">
        <f ca="1">VLOOKUP(AC315,Anslutningspunkt!A:C,3,0)+RANDBETWEEN(-10000,10000)</f>
        <v>263840.438</v>
      </c>
      <c r="AP315" s="7" t="str">
        <f ca="1" t="shared" si="136"/>
        <v>Flytt</v>
      </c>
      <c r="AQ315" s="7" t="str">
        <f t="shared" si="137"/>
        <v>Konsumtion/Produktion</v>
      </c>
      <c r="AX315" s="31">
        <f ca="1" t="shared" si="138"/>
        <v>44273.9098690766</v>
      </c>
      <c r="AZ315" s="31" t="str">
        <f ca="1">IF(SUM(IF({"4.Projekteringsavtal","5.Anslutningsavtal","6.Nätavtal"}=Q315,1,0))&gt;0,EDATE(AX315,RANDBETWEEN(0,6)),"")</f>
        <v/>
      </c>
      <c r="BB315" s="21" t="str">
        <f ca="1">IF(SUM(IF({"5.Anslutningsavtal","6.Nätavtal"}=Q315,1,0))&gt;0,EDATE(AZ315,RANDBETWEEN(0,3)),"")</f>
        <v/>
      </c>
      <c r="BD315" s="21" t="str">
        <f ca="1" t="shared" si="139"/>
        <v/>
      </c>
    </row>
    <row r="316" s="7" customFormat="1" spans="1:56">
      <c r="A316" s="33" t="s">
        <v>65</v>
      </c>
      <c r="B316" s="31">
        <f ca="1" t="shared" si="205"/>
        <v>43186</v>
      </c>
      <c r="C316" s="32">
        <f ca="1" t="shared" ref="C316:C379" si="218">RANDBETWEEN(B316,DATE(2024,10,20))</f>
        <v>44889</v>
      </c>
      <c r="D316" s="30" t="str">
        <f t="shared" ref="D316:D379" si="219">_xlfn.CONCAT("Project ",COLUMN(D316),ROW(D316))</f>
        <v>Project 4316</v>
      </c>
      <c r="E316" s="30" t="str">
        <f t="shared" ref="E316:E379" si="220">_xlfn.CONCAT("Company AB ",COLUMN(E316),ROW(E316))</f>
        <v>Company AB 5316</v>
      </c>
      <c r="F316" s="30" t="str">
        <f ca="1" t="shared" si="206"/>
        <v>Solna</v>
      </c>
      <c r="G316" s="37">
        <f ca="1" t="shared" si="207"/>
        <v>35</v>
      </c>
      <c r="H316" s="38" t="str">
        <f ca="1" t="shared" si="208"/>
        <v/>
      </c>
      <c r="I316" s="30" t="str">
        <f ca="1" t="shared" si="209"/>
        <v>Flytt</v>
      </c>
      <c r="J316" s="30" t="s">
        <v>69</v>
      </c>
      <c r="K316" s="41">
        <f ca="1" t="shared" si="210"/>
        <v>480</v>
      </c>
      <c r="L316" s="41">
        <f ca="1" t="shared" ref="L316:L379" si="221">RANDBETWEEN(1,K316)</f>
        <v>355</v>
      </c>
      <c r="M316" s="14"/>
      <c r="N316" s="30" t="str">
        <f ca="1" t="shared" ref="N316:N379" si="222">_xlfn.CONCAT(CHOOSE(RANDBETWEEN(1,4),"Anders Erikson","Erik Johanson","Sarah Anderson","Lars Johnson")," ",ROW(N316))</f>
        <v>Sarah Anderson 316</v>
      </c>
      <c r="O316" s="30" t="str">
        <f ca="1" t="shared" ref="O316:O379" si="223">_xlfn.CONCAT(CHOOSE(RANDBETWEEN(1,4),"Anders Erikson","Erik Johanson","Sarah Anderson","Lars Johnson")," ",ROW(O316))</f>
        <v>Anders Erikson 316</v>
      </c>
      <c r="P316" s="30" t="str">
        <f ca="1" t="shared" ref="P316:P379" si="224">_xlfn.CONCAT(CHOOSE(RANDBETWEEN(1,4),"Anders Erikson","Erik Johanson","Sarah Anderson","Lars Johnson")," ",ROW(P316))</f>
        <v>Sarah Anderson 316</v>
      </c>
      <c r="Q316" s="30" t="str">
        <f ca="1" t="shared" si="211"/>
        <v>5.Anslutningsavtal</v>
      </c>
      <c r="R316" s="45" t="str">
        <f ca="1" t="shared" si="212"/>
        <v/>
      </c>
      <c r="S316" s="45" t="str">
        <f ca="1" t="shared" si="213"/>
        <v/>
      </c>
      <c r="T316" s="45" t="str">
        <f ca="1" t="shared" si="214"/>
        <v/>
      </c>
      <c r="U316" s="16"/>
      <c r="V316" s="33"/>
      <c r="W316" s="49" t="str">
        <f ca="1" t="shared" si="215"/>
        <v/>
      </c>
      <c r="X316" s="50" t="str">
        <f ca="1" t="shared" si="216"/>
        <v>Ja</v>
      </c>
      <c r="Y316" s="63">
        <f ca="1" t="shared" ref="Y316:Y379" si="225">IF(Z316&lt;&gt;"",RANDBETWEEN(Z316,DATE(2024,10,20)),"")</f>
        <v>45444</v>
      </c>
      <c r="Z316" s="63">
        <f ca="1" t="shared" ref="Z316:Z379" si="226">IF(X316="Ja",RANDBETWEEN(C316,DATE(2024,10,20)),"")</f>
        <v>44972</v>
      </c>
      <c r="AA316" s="67"/>
      <c r="AB316" s="64" t="str">
        <f ca="1" t="shared" ref="AB316:AB379" si="227">IF(Q316="1.Anslutningsmöjlighet",IF(RAND()*10&lt;3,B316+RAND()*(EDATE(C316,1)-B316),""),"")</f>
        <v/>
      </c>
      <c r="AC316" s="73">
        <f ca="1">INDEX(Anslutningspunkt!$A$2:$A$108,RANDBETWEEN(2,108),1)</f>
        <v>18</v>
      </c>
      <c r="AD316" s="30"/>
      <c r="AE316" s="30" t="str">
        <f ca="1" t="shared" si="217"/>
        <v/>
      </c>
      <c r="AF316" s="79"/>
      <c r="AG316" s="122"/>
      <c r="AH316" s="123"/>
      <c r="AI316" s="127"/>
      <c r="AM316" s="7">
        <f ca="1">VLOOKUP(AC316,Anslutningspunkt!A:B,2,0)+RANDBETWEEN(-10000,10000)</f>
        <v>6163482.672</v>
      </c>
      <c r="AN316" s="7">
        <f ca="1">VLOOKUP(AC316,Anslutningspunkt!A:C,3,0)+RANDBETWEEN(-10000,10000)</f>
        <v>311462.438</v>
      </c>
      <c r="AP316" s="7" t="str">
        <f ca="1" t="shared" ref="AP316:AP379" si="228">I316</f>
        <v>Flytt</v>
      </c>
      <c r="AQ316" s="7" t="str">
        <f t="shared" ref="AQ316:AQ379" si="229">J316</f>
        <v>Konsumtion/Produktion</v>
      </c>
      <c r="AX316" s="31">
        <f ca="1" t="shared" ref="AX316:AX379" si="230">IF(Q316&lt;&gt;"1.Anslutningsmöjlighet",B316+RAND()*(EDATE(C316,1)-B316),"")</f>
        <v>44233.6244599929</v>
      </c>
      <c r="AZ316" s="31">
        <f ca="1">IF(SUM(IF({"4.Projekteringsavtal","5.Anslutningsavtal","6.Nätavtal"}=Q316,1,0))&gt;0,EDATE(AX316,RANDBETWEEN(0,6)),"")</f>
        <v>44233</v>
      </c>
      <c r="BB316" s="21">
        <f ca="1">IF(SUM(IF({"5.Anslutningsavtal","6.Nätavtal"}=Q316,1,0))&gt;0,EDATE(AZ316,RANDBETWEEN(0,3)),"")</f>
        <v>44261</v>
      </c>
      <c r="BD316" s="21" t="str">
        <f ca="1" t="shared" ref="BD316:BD379" si="231">IF("6.Nätavtal"=Q316,EDATE(BB316,RANDBETWEEN(0,3)),"")</f>
        <v/>
      </c>
    </row>
    <row r="317" s="7" customFormat="1" spans="1:56">
      <c r="A317" s="33" t="s">
        <v>65</v>
      </c>
      <c r="B317" s="31">
        <f ca="1" t="shared" si="205"/>
        <v>43880</v>
      </c>
      <c r="C317" s="32">
        <f ca="1" t="shared" si="218"/>
        <v>44549</v>
      </c>
      <c r="D317" s="30" t="str">
        <f t="shared" si="219"/>
        <v>Project 4317</v>
      </c>
      <c r="E317" s="30" t="str">
        <f t="shared" si="220"/>
        <v>Company AB 5317</v>
      </c>
      <c r="F317" s="30" t="str">
        <f ca="1" t="shared" si="206"/>
        <v>Hofors</v>
      </c>
      <c r="G317" s="37">
        <f ca="1" t="shared" si="207"/>
        <v>30</v>
      </c>
      <c r="H317" s="38" t="str">
        <f ca="1" t="shared" si="208"/>
        <v>Ja</v>
      </c>
      <c r="I317" s="30" t="str">
        <f ca="1" t="shared" si="209"/>
        <v>Utökning</v>
      </c>
      <c r="J317" s="30" t="s">
        <v>69</v>
      </c>
      <c r="K317" s="41">
        <f ca="1" t="shared" si="210"/>
        <v>180</v>
      </c>
      <c r="L317" s="41">
        <f ca="1" t="shared" si="221"/>
        <v>137</v>
      </c>
      <c r="M317" s="14"/>
      <c r="N317" s="30" t="str">
        <f ca="1" t="shared" si="222"/>
        <v>Erik Johanson 317</v>
      </c>
      <c r="O317" s="30" t="str">
        <f ca="1" t="shared" si="223"/>
        <v>Anders Erikson 317</v>
      </c>
      <c r="P317" s="30" t="str">
        <f ca="1" t="shared" si="224"/>
        <v>Erik Johanson 317</v>
      </c>
      <c r="Q317" s="30" t="str">
        <f ca="1" t="shared" si="211"/>
        <v>4.Projekteringsavtal</v>
      </c>
      <c r="R317" s="45" t="str">
        <f ca="1" t="shared" si="212"/>
        <v>?</v>
      </c>
      <c r="S317" s="45" t="str">
        <f ca="1" t="shared" si="213"/>
        <v/>
      </c>
      <c r="T317" s="45" t="str">
        <f ca="1" t="shared" si="214"/>
        <v/>
      </c>
      <c r="U317" s="16"/>
      <c r="V317" s="33"/>
      <c r="W317" s="49" t="str">
        <f ca="1" t="shared" si="215"/>
        <v>Länk</v>
      </c>
      <c r="X317" s="50" t="str">
        <f ca="1" t="shared" si="216"/>
        <v>Ja</v>
      </c>
      <c r="Y317" s="63">
        <f ca="1" t="shared" si="225"/>
        <v>45482</v>
      </c>
      <c r="Z317" s="63">
        <f ca="1" t="shared" si="226"/>
        <v>45440</v>
      </c>
      <c r="AA317" s="67"/>
      <c r="AB317" s="64" t="str">
        <f ca="1" t="shared" si="227"/>
        <v/>
      </c>
      <c r="AC317" s="73">
        <f ca="1">INDEX(Anslutningspunkt!$A$2:$A$108,RANDBETWEEN(2,108),1)</f>
        <v>1</v>
      </c>
      <c r="AD317" s="30"/>
      <c r="AE317" s="30" t="str">
        <f ca="1" t="shared" si="217"/>
        <v/>
      </c>
      <c r="AF317" s="79"/>
      <c r="AG317" s="122"/>
      <c r="AH317" s="123"/>
      <c r="AI317" s="127"/>
      <c r="AM317" s="7">
        <f ca="1">VLOOKUP(AC317,Anslutningspunkt!A:B,2,0)+RANDBETWEEN(-10000,10000)</f>
        <v>6011720.672</v>
      </c>
      <c r="AN317" s="7">
        <f ca="1">VLOOKUP(AC317,Anslutningspunkt!A:C,3,0)+RANDBETWEEN(-10000,10000)</f>
        <v>281203.438</v>
      </c>
      <c r="AP317" s="7" t="str">
        <f ca="1" t="shared" si="228"/>
        <v>Utökning</v>
      </c>
      <c r="AQ317" s="7" t="str">
        <f t="shared" si="229"/>
        <v>Konsumtion/Produktion</v>
      </c>
      <c r="AX317" s="31">
        <f ca="1" t="shared" si="230"/>
        <v>44132.8256382086</v>
      </c>
      <c r="AZ317" s="31">
        <f ca="1">IF(SUM(IF({"4.Projekteringsavtal","5.Anslutningsavtal","6.Nätavtal"}=Q317,1,0))&gt;0,EDATE(AX317,RANDBETWEEN(0,6)),"")</f>
        <v>44163</v>
      </c>
      <c r="BB317" s="21" t="str">
        <f ca="1">IF(SUM(IF({"5.Anslutningsavtal","6.Nätavtal"}=Q317,1,0))&gt;0,EDATE(AZ317,RANDBETWEEN(0,3)),"")</f>
        <v/>
      </c>
      <c r="BD317" s="21" t="str">
        <f ca="1" t="shared" si="231"/>
        <v/>
      </c>
    </row>
    <row r="318" s="7" customFormat="1" spans="1:56">
      <c r="A318" s="33" t="s">
        <v>65</v>
      </c>
      <c r="B318" s="31">
        <f ca="1" t="shared" si="205"/>
        <v>44652</v>
      </c>
      <c r="C318" s="32">
        <f ca="1" t="shared" si="218"/>
        <v>44861</v>
      </c>
      <c r="D318" s="30" t="str">
        <f t="shared" si="219"/>
        <v>Project 4318</v>
      </c>
      <c r="E318" s="30" t="str">
        <f t="shared" si="220"/>
        <v>Company AB 5318</v>
      </c>
      <c r="F318" s="30" t="str">
        <f ca="1" t="shared" si="206"/>
        <v>Stockholm</v>
      </c>
      <c r="G318" s="37">
        <f ca="1" t="shared" si="207"/>
        <v>33</v>
      </c>
      <c r="H318" s="38" t="str">
        <f ca="1" t="shared" si="208"/>
        <v>Ja</v>
      </c>
      <c r="I318" s="30" t="str">
        <f ca="1" t="shared" si="209"/>
        <v>Utökning</v>
      </c>
      <c r="J318" s="30" t="s">
        <v>69</v>
      </c>
      <c r="K318" s="41">
        <f ca="1" t="shared" si="210"/>
        <v>310</v>
      </c>
      <c r="L318" s="41">
        <f ca="1" t="shared" si="221"/>
        <v>71</v>
      </c>
      <c r="M318" s="14"/>
      <c r="N318" s="30" t="str">
        <f ca="1" t="shared" si="222"/>
        <v>Anders Erikson 318</v>
      </c>
      <c r="O318" s="30" t="str">
        <f ca="1" t="shared" si="223"/>
        <v>Anders Erikson 318</v>
      </c>
      <c r="P318" s="30" t="str">
        <f ca="1" t="shared" si="224"/>
        <v>Lars Johnson 318</v>
      </c>
      <c r="Q318" s="30" t="str">
        <f ca="1" t="shared" si="211"/>
        <v>1.Anslutningsmöjlighet</v>
      </c>
      <c r="R318" s="45" t="str">
        <f ca="1" t="shared" si="212"/>
        <v>?</v>
      </c>
      <c r="S318" s="45" t="str">
        <f ca="1" t="shared" si="213"/>
        <v>x</v>
      </c>
      <c r="T318" s="45" t="str">
        <f ca="1" t="shared" si="214"/>
        <v/>
      </c>
      <c r="U318" s="16"/>
      <c r="V318" s="33"/>
      <c r="W318" s="49" t="str">
        <f ca="1" t="shared" si="215"/>
        <v/>
      </c>
      <c r="X318" s="50" t="str">
        <f ca="1" t="shared" si="216"/>
        <v>Ja</v>
      </c>
      <c r="Y318" s="63">
        <f ca="1" t="shared" si="225"/>
        <v>45528</v>
      </c>
      <c r="Z318" s="63">
        <f ca="1" t="shared" si="226"/>
        <v>45440</v>
      </c>
      <c r="AA318" s="67"/>
      <c r="AB318" s="64" t="str">
        <f ca="1" t="shared" si="227"/>
        <v/>
      </c>
      <c r="AC318" s="73">
        <f ca="1">INDEX(Anslutningspunkt!$A$2:$A$108,RANDBETWEEN(2,108),1)</f>
        <v>69</v>
      </c>
      <c r="AD318" s="30"/>
      <c r="AE318" s="30" t="str">
        <f ca="1" t="shared" si="217"/>
        <v/>
      </c>
      <c r="AF318" s="79"/>
      <c r="AG318" s="122"/>
      <c r="AH318" s="123"/>
      <c r="AI318" s="127"/>
      <c r="AM318" s="7">
        <f ca="1">VLOOKUP(AC318,Anslutningspunkt!A:B,2,0)+RANDBETWEEN(-10000,10000)</f>
        <v>6091109.672</v>
      </c>
      <c r="AN318" s="7">
        <f ca="1">VLOOKUP(AC318,Anslutningspunkt!A:C,3,0)+RANDBETWEEN(-10000,10000)</f>
        <v>434602.438</v>
      </c>
      <c r="AP318" s="7" t="str">
        <f ca="1" t="shared" si="228"/>
        <v>Utökning</v>
      </c>
      <c r="AQ318" s="7" t="str">
        <f t="shared" si="229"/>
        <v>Konsumtion/Produktion</v>
      </c>
      <c r="AX318" s="31" t="str">
        <f ca="1" t="shared" si="230"/>
        <v/>
      </c>
      <c r="AZ318" s="31" t="str">
        <f ca="1">IF(SUM(IF({"4.Projekteringsavtal","5.Anslutningsavtal","6.Nätavtal"}=Q318,1,0))&gt;0,EDATE(AX318,RANDBETWEEN(0,6)),"")</f>
        <v/>
      </c>
      <c r="BB318" s="21" t="str">
        <f ca="1">IF(SUM(IF({"5.Anslutningsavtal","6.Nätavtal"}=Q318,1,0))&gt;0,EDATE(AZ318,RANDBETWEEN(0,3)),"")</f>
        <v/>
      </c>
      <c r="BD318" s="21" t="str">
        <f ca="1" t="shared" si="231"/>
        <v/>
      </c>
    </row>
    <row r="319" s="7" customFormat="1" spans="1:56">
      <c r="A319" s="33" t="s">
        <v>65</v>
      </c>
      <c r="B319" s="31">
        <f ca="1" t="shared" si="205"/>
        <v>43765</v>
      </c>
      <c r="C319" s="32">
        <f ca="1" t="shared" si="218"/>
        <v>44089</v>
      </c>
      <c r="D319" s="30" t="str">
        <f t="shared" si="219"/>
        <v>Project 4319</v>
      </c>
      <c r="E319" s="30" t="str">
        <f t="shared" si="220"/>
        <v>Company AB 5319</v>
      </c>
      <c r="F319" s="30" t="str">
        <f ca="1" t="shared" si="206"/>
        <v>Åker</v>
      </c>
      <c r="G319" s="37">
        <f ca="1" t="shared" si="207"/>
        <v>30</v>
      </c>
      <c r="H319" s="38" t="str">
        <f ca="1" t="shared" si="208"/>
        <v/>
      </c>
      <c r="I319" s="30" t="str">
        <f ca="1" t="shared" si="209"/>
        <v>Flytt</v>
      </c>
      <c r="J319" s="30" t="s">
        <v>69</v>
      </c>
      <c r="K319" s="41">
        <f ca="1" t="shared" si="210"/>
        <v>290</v>
      </c>
      <c r="L319" s="41">
        <f ca="1" t="shared" si="221"/>
        <v>249</v>
      </c>
      <c r="M319" s="14"/>
      <c r="N319" s="30" t="str">
        <f ca="1" t="shared" si="222"/>
        <v>Erik Johanson 319</v>
      </c>
      <c r="O319" s="30" t="str">
        <f ca="1" t="shared" si="223"/>
        <v>Lars Johnson 319</v>
      </c>
      <c r="P319" s="30" t="str">
        <f ca="1" t="shared" si="224"/>
        <v>Sarah Anderson 319</v>
      </c>
      <c r="Q319" s="30" t="str">
        <f ca="1" t="shared" si="211"/>
        <v>6.Nätavtal</v>
      </c>
      <c r="R319" s="45" t="str">
        <f ca="1" t="shared" si="212"/>
        <v/>
      </c>
      <c r="S319" s="45" t="str">
        <f ca="1" t="shared" si="213"/>
        <v>x</v>
      </c>
      <c r="T319" s="45" t="str">
        <f ca="1" t="shared" si="214"/>
        <v/>
      </c>
      <c r="U319" s="16"/>
      <c r="V319" s="33"/>
      <c r="W319" s="49" t="str">
        <f ca="1" t="shared" si="215"/>
        <v>Reservationsavtal ska tecknas</v>
      </c>
      <c r="X319" s="50" t="str">
        <f ca="1" t="shared" si="216"/>
        <v>Ja</v>
      </c>
      <c r="Y319" s="63">
        <f ca="1" t="shared" si="225"/>
        <v>45372</v>
      </c>
      <c r="Z319" s="63">
        <f ca="1" t="shared" si="226"/>
        <v>45123</v>
      </c>
      <c r="AA319" s="67"/>
      <c r="AB319" s="64" t="str">
        <f ca="1" t="shared" si="227"/>
        <v/>
      </c>
      <c r="AC319" s="73">
        <f ca="1">INDEX(Anslutningspunkt!$A$2:$A$108,RANDBETWEEN(2,108),1)</f>
        <v>41</v>
      </c>
      <c r="AD319" s="30"/>
      <c r="AE319" s="30" t="str">
        <f ca="1" t="shared" si="217"/>
        <v>Stamnät Regionnät</v>
      </c>
      <c r="AF319" s="79"/>
      <c r="AG319" s="122"/>
      <c r="AH319" s="123"/>
      <c r="AI319" s="127"/>
      <c r="AM319" s="7">
        <f ca="1">VLOOKUP(AC319,Anslutningspunkt!A:B,2,0)+RANDBETWEEN(-10000,10000)</f>
        <v>6124531.672</v>
      </c>
      <c r="AN319" s="7">
        <f ca="1">VLOOKUP(AC319,Anslutningspunkt!A:C,3,0)+RANDBETWEEN(-10000,10000)</f>
        <v>361695.438</v>
      </c>
      <c r="AP319" s="7" t="str">
        <f ca="1" t="shared" si="228"/>
        <v>Flytt</v>
      </c>
      <c r="AQ319" s="7" t="str">
        <f t="shared" si="229"/>
        <v>Konsumtion/Produktion</v>
      </c>
      <c r="AX319" s="31">
        <f ca="1" t="shared" si="230"/>
        <v>44109.6052122449</v>
      </c>
      <c r="AZ319" s="31">
        <f ca="1">IF(SUM(IF({"4.Projekteringsavtal","5.Anslutningsavtal","6.Nätavtal"}=Q319,1,0))&gt;0,EDATE(AX319,RANDBETWEEN(0,6)),"")</f>
        <v>44109</v>
      </c>
      <c r="BB319" s="21">
        <f ca="1">IF(SUM(IF({"5.Anslutningsavtal","6.Nätavtal"}=Q319,1,0))&gt;0,EDATE(AZ319,RANDBETWEEN(0,3)),"")</f>
        <v>44109</v>
      </c>
      <c r="BD319" s="21">
        <f ca="1" t="shared" si="231"/>
        <v>44140</v>
      </c>
    </row>
    <row r="320" s="7" customFormat="1" spans="1:56">
      <c r="A320" s="33" t="s">
        <v>65</v>
      </c>
      <c r="B320" s="31">
        <f ca="1" t="shared" si="205"/>
        <v>44102</v>
      </c>
      <c r="C320" s="32">
        <f ca="1" t="shared" si="218"/>
        <v>45265</v>
      </c>
      <c r="D320" s="30" t="str">
        <f t="shared" si="219"/>
        <v>Project 4320</v>
      </c>
      <c r="E320" s="30" t="str">
        <f t="shared" si="220"/>
        <v>Company AB 5320</v>
      </c>
      <c r="F320" s="30" t="str">
        <f ca="1" t="shared" si="206"/>
        <v>Upplands Väsby</v>
      </c>
      <c r="G320" s="37">
        <f ca="1" t="shared" si="207"/>
        <v>34</v>
      </c>
      <c r="H320" s="38" t="str">
        <f ca="1" t="shared" si="208"/>
        <v>Ja</v>
      </c>
      <c r="I320" s="30" t="str">
        <f ca="1" t="shared" si="209"/>
        <v>Utökning</v>
      </c>
      <c r="J320" s="30" t="s">
        <v>69</v>
      </c>
      <c r="K320" s="41">
        <f ca="1" t="shared" si="210"/>
        <v>410</v>
      </c>
      <c r="L320" s="41">
        <f ca="1" t="shared" si="221"/>
        <v>261</v>
      </c>
      <c r="M320" s="14"/>
      <c r="N320" s="30" t="str">
        <f ca="1" t="shared" si="222"/>
        <v>Lars Johnson 320</v>
      </c>
      <c r="O320" s="30" t="str">
        <f ca="1" t="shared" si="223"/>
        <v>Sarah Anderson 320</v>
      </c>
      <c r="P320" s="30" t="str">
        <f ca="1" t="shared" si="224"/>
        <v>Sarah Anderson 320</v>
      </c>
      <c r="Q320" s="30" t="str">
        <f ca="1" t="shared" si="211"/>
        <v>2.Reservationsavtal</v>
      </c>
      <c r="R320" s="45" t="str">
        <f ca="1" t="shared" si="212"/>
        <v/>
      </c>
      <c r="S320" s="45" t="str">
        <f ca="1" t="shared" si="213"/>
        <v/>
      </c>
      <c r="T320" s="45" t="str">
        <f ca="1" t="shared" si="214"/>
        <v>x</v>
      </c>
      <c r="U320" s="16"/>
      <c r="V320" s="33"/>
      <c r="W320" s="49" t="str">
        <f ca="1" t="shared" si="215"/>
        <v/>
      </c>
      <c r="X320" s="50" t="str">
        <f ca="1" t="shared" si="216"/>
        <v>Nej</v>
      </c>
      <c r="Y320" s="63" t="str">
        <f ca="1" t="shared" si="225"/>
        <v/>
      </c>
      <c r="Z320" s="63" t="str">
        <f ca="1" t="shared" si="226"/>
        <v/>
      </c>
      <c r="AA320" s="67"/>
      <c r="AB320" s="64" t="str">
        <f ca="1" t="shared" si="227"/>
        <v/>
      </c>
      <c r="AC320" s="73">
        <f ca="1">INDEX(Anslutningspunkt!$A$2:$A$108,RANDBETWEEN(2,108),1)</f>
        <v>28</v>
      </c>
      <c r="AD320" s="30"/>
      <c r="AE320" s="30" t="str">
        <f ca="1" t="shared" si="217"/>
        <v>Stamnät Regionnät</v>
      </c>
      <c r="AF320" s="79"/>
      <c r="AG320" s="122"/>
      <c r="AH320" s="123"/>
      <c r="AI320" s="127"/>
      <c r="AM320" s="7">
        <f ca="1">VLOOKUP(AC320,Anslutningspunkt!A:B,2,0)+RANDBETWEEN(-10000,10000)</f>
        <v>6060110.672</v>
      </c>
      <c r="AN320" s="7">
        <f ca="1">VLOOKUP(AC320,Anslutningspunkt!A:C,3,0)+RANDBETWEEN(-10000,10000)</f>
        <v>360933.438</v>
      </c>
      <c r="AP320" s="7" t="str">
        <f ca="1" t="shared" si="228"/>
        <v>Utökning</v>
      </c>
      <c r="AQ320" s="7" t="str">
        <f t="shared" si="229"/>
        <v>Konsumtion/Produktion</v>
      </c>
      <c r="AX320" s="31">
        <f ca="1" t="shared" si="230"/>
        <v>45266.2006027254</v>
      </c>
      <c r="AZ320" s="31" t="str">
        <f ca="1">IF(SUM(IF({"4.Projekteringsavtal","5.Anslutningsavtal","6.Nätavtal"}=Q320,1,0))&gt;0,EDATE(AX320,RANDBETWEEN(0,6)),"")</f>
        <v/>
      </c>
      <c r="BB320" s="21" t="str">
        <f ca="1">IF(SUM(IF({"5.Anslutningsavtal","6.Nätavtal"}=Q320,1,0))&gt;0,EDATE(AZ320,RANDBETWEEN(0,3)),"")</f>
        <v/>
      </c>
      <c r="BD320" s="21" t="str">
        <f ca="1" t="shared" si="231"/>
        <v/>
      </c>
    </row>
    <row r="321" s="7" customFormat="1" spans="1:56">
      <c r="A321" s="33" t="s">
        <v>65</v>
      </c>
      <c r="B321" s="31">
        <f ca="1" t="shared" si="205"/>
        <v>44803</v>
      </c>
      <c r="C321" s="32">
        <f ca="1" t="shared" si="218"/>
        <v>45525</v>
      </c>
      <c r="D321" s="30" t="str">
        <f t="shared" si="219"/>
        <v>Project 4321</v>
      </c>
      <c r="E321" s="30" t="str">
        <f t="shared" si="220"/>
        <v>Company AB 5321</v>
      </c>
      <c r="F321" s="30" t="str">
        <f ca="1" t="shared" si="206"/>
        <v>Horndal</v>
      </c>
      <c r="G321" s="37">
        <f ca="1" t="shared" si="207"/>
        <v>32</v>
      </c>
      <c r="H321" s="38" t="str">
        <f ca="1" t="shared" si="208"/>
        <v/>
      </c>
      <c r="I321" s="30" t="str">
        <f ca="1" t="shared" si="209"/>
        <v>Nyanslutning</v>
      </c>
      <c r="J321" s="30" t="s">
        <v>69</v>
      </c>
      <c r="K321" s="41">
        <f ca="1" t="shared" si="210"/>
        <v>140</v>
      </c>
      <c r="L321" s="41">
        <f ca="1" t="shared" si="221"/>
        <v>10</v>
      </c>
      <c r="M321" s="14"/>
      <c r="N321" s="30" t="str">
        <f ca="1" t="shared" si="222"/>
        <v>Anders Erikson 321</v>
      </c>
      <c r="O321" s="30" t="str">
        <f ca="1" t="shared" si="223"/>
        <v>Lars Johnson 321</v>
      </c>
      <c r="P321" s="30" t="str">
        <f ca="1" t="shared" si="224"/>
        <v>Anders Erikson 321</v>
      </c>
      <c r="Q321" s="30" t="str">
        <f ca="1" t="shared" si="211"/>
        <v>1.Anslutningsmöjlighet</v>
      </c>
      <c r="R321" s="45" t="str">
        <f ca="1" t="shared" si="212"/>
        <v>Ja</v>
      </c>
      <c r="S321" s="45" t="str">
        <f ca="1" t="shared" si="213"/>
        <v/>
      </c>
      <c r="T321" s="45" t="str">
        <f ca="1" t="shared" si="214"/>
        <v>x</v>
      </c>
      <c r="U321" s="16"/>
      <c r="V321" s="33"/>
      <c r="W321" s="49" t="str">
        <f ca="1" t="shared" si="215"/>
        <v>Reservationsavtal ska tecknas</v>
      </c>
      <c r="X321" s="50" t="str">
        <f ca="1" t="shared" si="216"/>
        <v/>
      </c>
      <c r="Y321" s="63" t="str">
        <f ca="1" t="shared" si="225"/>
        <v/>
      </c>
      <c r="Z321" s="63" t="str">
        <f ca="1" t="shared" si="226"/>
        <v/>
      </c>
      <c r="AA321" s="67"/>
      <c r="AB321" s="64" t="str">
        <f ca="1" t="shared" si="227"/>
        <v/>
      </c>
      <c r="AC321" s="73">
        <f ca="1">INDEX(Anslutningspunkt!$A$2:$A$108,RANDBETWEEN(2,108),1)</f>
        <v>80</v>
      </c>
      <c r="AD321" s="30"/>
      <c r="AE321" s="30" t="str">
        <f ca="1" t="shared" si="217"/>
        <v>Stamnät</v>
      </c>
      <c r="AF321" s="79"/>
      <c r="AG321" s="122"/>
      <c r="AH321" s="123"/>
      <c r="AI321" s="127"/>
      <c r="AM321" s="7">
        <f ca="1">VLOOKUP(AC321,Anslutningspunkt!A:B,2,0)+RANDBETWEEN(-10000,10000)</f>
        <v>6071160.672</v>
      </c>
      <c r="AN321" s="7">
        <f ca="1">VLOOKUP(AC321,Anslutningspunkt!A:C,3,0)+RANDBETWEEN(-10000,10000)</f>
        <v>326790.438</v>
      </c>
      <c r="AP321" s="7" t="str">
        <f ca="1" t="shared" si="228"/>
        <v>Nyanslutning</v>
      </c>
      <c r="AQ321" s="7" t="str">
        <f t="shared" si="229"/>
        <v>Konsumtion/Produktion</v>
      </c>
      <c r="AX321" s="31" t="str">
        <f ca="1" t="shared" si="230"/>
        <v/>
      </c>
      <c r="AZ321" s="31" t="str">
        <f ca="1">IF(SUM(IF({"4.Projekteringsavtal","5.Anslutningsavtal","6.Nätavtal"}=Q321,1,0))&gt;0,EDATE(AX321,RANDBETWEEN(0,6)),"")</f>
        <v/>
      </c>
      <c r="BB321" s="21" t="str">
        <f ca="1">IF(SUM(IF({"5.Anslutningsavtal","6.Nätavtal"}=Q321,1,0))&gt;0,EDATE(AZ321,RANDBETWEEN(0,3)),"")</f>
        <v/>
      </c>
      <c r="BD321" s="21" t="str">
        <f ca="1" t="shared" si="231"/>
        <v/>
      </c>
    </row>
    <row r="322" s="7" customFormat="1" spans="1:56">
      <c r="A322" s="33" t="s">
        <v>65</v>
      </c>
      <c r="B322" s="31">
        <f ca="1" t="shared" ref="B322:B331" si="232">RANDBETWEEN(DATE(2018,1,1),DATE(2022,10,20))</f>
        <v>43353</v>
      </c>
      <c r="C322" s="32">
        <f ca="1" t="shared" si="218"/>
        <v>43717</v>
      </c>
      <c r="D322" s="30" t="str">
        <f t="shared" si="219"/>
        <v>Project 4322</v>
      </c>
      <c r="E322" s="30" t="str">
        <f t="shared" si="220"/>
        <v>Company AB 5322</v>
      </c>
      <c r="F322" s="30" t="str">
        <f ca="1" t="shared" ref="F322:F331" si="23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Eskilstuna</v>
      </c>
      <c r="G322" s="37">
        <f ca="1" t="shared" ref="G322:G331" si="234">RANDBETWEEN(30,38)</f>
        <v>35</v>
      </c>
      <c r="H322" s="38" t="str">
        <f ca="1" t="shared" ref="H322:H331" si="235">CHOOSE(RANDBETWEEN(1,3),"Ja","Nej","")</f>
        <v/>
      </c>
      <c r="I322" s="30" t="str">
        <f ca="1" t="shared" ref="I322:I331" si="236">CHOOSE(RANDBETWEEN(1,3),"Nyanslutning","Utökning","Flytt")</f>
        <v>Nyanslutning</v>
      </c>
      <c r="J322" s="30" t="s">
        <v>69</v>
      </c>
      <c r="K322" s="41">
        <f ca="1" t="shared" ref="K322:K331" si="237">RANDBETWEEN(1,60)*10</f>
        <v>60</v>
      </c>
      <c r="L322" s="41">
        <f ca="1" t="shared" si="221"/>
        <v>22</v>
      </c>
      <c r="M322" s="14"/>
      <c r="N322" s="30" t="str">
        <f ca="1" t="shared" si="222"/>
        <v>Erik Johanson 322</v>
      </c>
      <c r="O322" s="30" t="str">
        <f ca="1" t="shared" si="223"/>
        <v>Sarah Anderson 322</v>
      </c>
      <c r="P322" s="30" t="str">
        <f ca="1" t="shared" si="224"/>
        <v>Lars Johnson 322</v>
      </c>
      <c r="Q322" s="30" t="str">
        <f ca="1" t="shared" ref="Q322:Q331" si="238">CHOOSE(RANDBETWEEN(1,5),"5.Anslutningsavtal","4.Projekteringsavtal","6.Nätavtal","2.Reservationsavtal","1.Anslutningsmöjlighet")</f>
        <v>1.Anslutningsmöjlighet</v>
      </c>
      <c r="R322" s="45" t="str">
        <f ca="1" t="shared" ref="R322:R331" si="239">CHOOSE(RANDBETWEEN(1,8),"Ja","","","","n","nej","?","N/A")</f>
        <v/>
      </c>
      <c r="S322" s="45" t="str">
        <f ca="1" t="shared" ref="S322:S331" si="240">CHOOSE(RANDBETWEEN(1,3),"x","","")</f>
        <v/>
      </c>
      <c r="T322" s="45" t="str">
        <f ca="1" t="shared" ref="T322:T331" si="241">CHOOSE(RANDBETWEEN(1,4),"x","","","")</f>
        <v>x</v>
      </c>
      <c r="U322" s="16"/>
      <c r="V322" s="33"/>
      <c r="W322" s="49" t="str">
        <f ca="1" t="shared" ref="W322:W331" si="242">CHOOSE(RANDBETWEEN(1,7),"Länk","","","","","Ansluts till LN 20 kV","Reservationsavtal ska tecknas")</f>
        <v/>
      </c>
      <c r="X322" s="50" t="str">
        <f ca="1" t="shared" ref="X322:X331" si="243">CHOOSE(RANDBETWEEN(1,4),"Ja","Ja","Nej","")</f>
        <v>Ja</v>
      </c>
      <c r="Y322" s="63">
        <f ca="1" t="shared" si="225"/>
        <v>45569</v>
      </c>
      <c r="Z322" s="63">
        <f ca="1" t="shared" si="226"/>
        <v>45359</v>
      </c>
      <c r="AA322" s="67"/>
      <c r="AB322" s="64" t="str">
        <f ca="1" t="shared" si="227"/>
        <v/>
      </c>
      <c r="AC322" s="73">
        <f ca="1">INDEX(Anslutningspunkt!$A$2:$A$108,RANDBETWEEN(2,108),1)</f>
        <v>37</v>
      </c>
      <c r="AD322" s="30"/>
      <c r="AE322" s="30" t="str">
        <f ca="1" t="shared" ref="AE322:AE331" si="244">CHOOSE(RANDBETWEEN(1,4),"Regionnät","Stamnät Regionnät","Stamnät","")</f>
        <v>Regionnät</v>
      </c>
      <c r="AF322" s="79"/>
      <c r="AG322" s="122"/>
      <c r="AH322" s="123"/>
      <c r="AI322" s="127"/>
      <c r="AM322" s="7">
        <f ca="1">VLOOKUP(AC322,Anslutningspunkt!A:B,2,0)+RANDBETWEEN(-10000,10000)</f>
        <v>6138760.672</v>
      </c>
      <c r="AN322" s="7">
        <f ca="1">VLOOKUP(AC322,Anslutningspunkt!A:C,3,0)+RANDBETWEEN(-10000,10000)</f>
        <v>286309.438</v>
      </c>
      <c r="AP322" s="7" t="str">
        <f ca="1" t="shared" si="228"/>
        <v>Nyanslutning</v>
      </c>
      <c r="AQ322" s="7" t="str">
        <f t="shared" si="229"/>
        <v>Konsumtion/Produktion</v>
      </c>
      <c r="AX322" s="31" t="str">
        <f ca="1" t="shared" si="230"/>
        <v/>
      </c>
      <c r="AZ322" s="31" t="str">
        <f ca="1">IF(SUM(IF({"4.Projekteringsavtal","5.Anslutningsavtal","6.Nätavtal"}=Q322,1,0))&gt;0,EDATE(AX322,RANDBETWEEN(0,6)),"")</f>
        <v/>
      </c>
      <c r="BB322" s="21" t="str">
        <f ca="1">IF(SUM(IF({"5.Anslutningsavtal","6.Nätavtal"}=Q322,1,0))&gt;0,EDATE(AZ322,RANDBETWEEN(0,3)),"")</f>
        <v/>
      </c>
      <c r="BD322" s="21" t="str">
        <f ca="1" t="shared" si="231"/>
        <v/>
      </c>
    </row>
    <row r="323" s="7" customFormat="1" spans="1:56">
      <c r="A323" s="33" t="s">
        <v>65</v>
      </c>
      <c r="B323" s="31">
        <f ca="1" t="shared" si="232"/>
        <v>43280</v>
      </c>
      <c r="C323" s="32">
        <f ca="1" t="shared" si="218"/>
        <v>43719</v>
      </c>
      <c r="D323" s="30" t="str">
        <f t="shared" si="219"/>
        <v>Project 4323</v>
      </c>
      <c r="E323" s="30" t="str">
        <f t="shared" si="220"/>
        <v>Company AB 5323</v>
      </c>
      <c r="F323" s="30" t="str">
        <f ca="1" t="shared" si="233"/>
        <v>Köping</v>
      </c>
      <c r="G323" s="37">
        <f ca="1" t="shared" si="234"/>
        <v>36</v>
      </c>
      <c r="H323" s="38" t="str">
        <f ca="1" t="shared" si="235"/>
        <v>Nej</v>
      </c>
      <c r="I323" s="30" t="str">
        <f ca="1" t="shared" si="236"/>
        <v>Nyanslutning</v>
      </c>
      <c r="J323" s="30" t="s">
        <v>69</v>
      </c>
      <c r="K323" s="41">
        <f ca="1" t="shared" si="237"/>
        <v>250</v>
      </c>
      <c r="L323" s="41">
        <f ca="1" t="shared" si="221"/>
        <v>89</v>
      </c>
      <c r="M323" s="14"/>
      <c r="N323" s="30" t="str">
        <f ca="1" t="shared" si="222"/>
        <v>Erik Johanson 323</v>
      </c>
      <c r="O323" s="30" t="str">
        <f ca="1" t="shared" si="223"/>
        <v>Lars Johnson 323</v>
      </c>
      <c r="P323" s="30" t="str">
        <f ca="1" t="shared" si="224"/>
        <v>Lars Johnson 323</v>
      </c>
      <c r="Q323" s="30" t="str">
        <f ca="1" t="shared" si="238"/>
        <v>4.Projekteringsavtal</v>
      </c>
      <c r="R323" s="45" t="str">
        <f ca="1" t="shared" si="239"/>
        <v>nej</v>
      </c>
      <c r="S323" s="45" t="str">
        <f ca="1" t="shared" si="240"/>
        <v/>
      </c>
      <c r="T323" s="45" t="str">
        <f ca="1" t="shared" si="241"/>
        <v/>
      </c>
      <c r="U323" s="16"/>
      <c r="V323" s="33"/>
      <c r="W323" s="49" t="str">
        <f ca="1" t="shared" si="242"/>
        <v/>
      </c>
      <c r="X323" s="50" t="str">
        <f ca="1" t="shared" si="243"/>
        <v>Nej</v>
      </c>
      <c r="Y323" s="63" t="str">
        <f ca="1" t="shared" si="225"/>
        <v/>
      </c>
      <c r="Z323" s="63" t="str">
        <f ca="1" t="shared" si="226"/>
        <v/>
      </c>
      <c r="AA323" s="67"/>
      <c r="AB323" s="64" t="str">
        <f ca="1" t="shared" si="227"/>
        <v/>
      </c>
      <c r="AC323" s="73">
        <f ca="1">INDEX(Anslutningspunkt!$A$2:$A$108,RANDBETWEEN(2,108),1)</f>
        <v>26</v>
      </c>
      <c r="AD323" s="30"/>
      <c r="AE323" s="30" t="str">
        <f ca="1" t="shared" si="244"/>
        <v>Stamnät Regionnät</v>
      </c>
      <c r="AF323" s="79"/>
      <c r="AG323" s="122"/>
      <c r="AH323" s="123"/>
      <c r="AI323" s="127"/>
      <c r="AM323" s="7">
        <f ca="1">VLOOKUP(AC323,Anslutningspunkt!A:B,2,0)+RANDBETWEEN(-10000,10000)</f>
        <v>6113076.672</v>
      </c>
      <c r="AN323" s="7">
        <f ca="1">VLOOKUP(AC323,Anslutningspunkt!A:C,3,0)+RANDBETWEEN(-10000,10000)</f>
        <v>393290.438</v>
      </c>
      <c r="AP323" s="7" t="str">
        <f ca="1" t="shared" si="228"/>
        <v>Nyanslutning</v>
      </c>
      <c r="AQ323" s="7" t="str">
        <f t="shared" si="229"/>
        <v>Konsumtion/Produktion</v>
      </c>
      <c r="AX323" s="31">
        <f ca="1" t="shared" si="230"/>
        <v>43430.9140680358</v>
      </c>
      <c r="AZ323" s="31">
        <f ca="1">IF(SUM(IF({"4.Projekteringsavtal","5.Anslutningsavtal","6.Nätavtal"}=Q323,1,0))&gt;0,EDATE(AX323,RANDBETWEEN(0,6)),"")</f>
        <v>43581</v>
      </c>
      <c r="BB323" s="21" t="str">
        <f ca="1">IF(SUM(IF({"5.Anslutningsavtal","6.Nätavtal"}=Q323,1,0))&gt;0,EDATE(AZ323,RANDBETWEEN(0,3)),"")</f>
        <v/>
      </c>
      <c r="BD323" s="21" t="str">
        <f ca="1" t="shared" si="231"/>
        <v/>
      </c>
    </row>
    <row r="324" s="7" customFormat="1" spans="1:56">
      <c r="A324" s="33" t="s">
        <v>65</v>
      </c>
      <c r="B324" s="31">
        <f ca="1" t="shared" si="232"/>
        <v>44227</v>
      </c>
      <c r="C324" s="32">
        <f ca="1" t="shared" si="218"/>
        <v>45101</v>
      </c>
      <c r="D324" s="30" t="str">
        <f t="shared" si="219"/>
        <v>Project 4324</v>
      </c>
      <c r="E324" s="30" t="str">
        <f t="shared" si="220"/>
        <v>Company AB 5324</v>
      </c>
      <c r="F324" s="30" t="str">
        <f ca="1" t="shared" si="233"/>
        <v>Österåker</v>
      </c>
      <c r="G324" s="37">
        <f ca="1" t="shared" si="234"/>
        <v>33</v>
      </c>
      <c r="H324" s="38" t="str">
        <f ca="1" t="shared" si="235"/>
        <v>Ja</v>
      </c>
      <c r="I324" s="30" t="str">
        <f ca="1" t="shared" si="236"/>
        <v>Flytt</v>
      </c>
      <c r="J324" s="30" t="s">
        <v>69</v>
      </c>
      <c r="K324" s="41">
        <f ca="1" t="shared" si="237"/>
        <v>20</v>
      </c>
      <c r="L324" s="41">
        <f ca="1" t="shared" si="221"/>
        <v>17</v>
      </c>
      <c r="M324" s="14"/>
      <c r="N324" s="30" t="str">
        <f ca="1" t="shared" si="222"/>
        <v>Erik Johanson 324</v>
      </c>
      <c r="O324" s="30" t="str">
        <f ca="1" t="shared" si="223"/>
        <v>Sarah Anderson 324</v>
      </c>
      <c r="P324" s="30" t="str">
        <f ca="1" t="shared" si="224"/>
        <v>Lars Johnson 324</v>
      </c>
      <c r="Q324" s="30" t="str">
        <f ca="1" t="shared" si="238"/>
        <v>1.Anslutningsmöjlighet</v>
      </c>
      <c r="R324" s="45" t="str">
        <f ca="1" t="shared" si="239"/>
        <v>nej</v>
      </c>
      <c r="S324" s="45" t="str">
        <f ca="1" t="shared" si="240"/>
        <v/>
      </c>
      <c r="T324" s="45" t="str">
        <f ca="1" t="shared" si="241"/>
        <v>x</v>
      </c>
      <c r="U324" s="16"/>
      <c r="V324" s="33"/>
      <c r="W324" s="49" t="str">
        <f ca="1" t="shared" si="242"/>
        <v/>
      </c>
      <c r="X324" s="50" t="str">
        <f ca="1" t="shared" si="243"/>
        <v/>
      </c>
      <c r="Y324" s="63" t="str">
        <f ca="1" t="shared" si="225"/>
        <v/>
      </c>
      <c r="Z324" s="63" t="str">
        <f ca="1" t="shared" si="226"/>
        <v/>
      </c>
      <c r="AA324" s="67"/>
      <c r="AB324" s="64" t="str">
        <f ca="1" t="shared" si="227"/>
        <v/>
      </c>
      <c r="AC324" s="73">
        <f ca="1">INDEX(Anslutningspunkt!$A$2:$A$108,RANDBETWEEN(2,108),1)</f>
        <v>16</v>
      </c>
      <c r="AD324" s="30"/>
      <c r="AE324" s="30" t="str">
        <f ca="1" t="shared" si="244"/>
        <v>Stamnät Regionnät</v>
      </c>
      <c r="AF324" s="79"/>
      <c r="AG324" s="122"/>
      <c r="AH324" s="123"/>
      <c r="AI324" s="127"/>
      <c r="AM324" s="7">
        <f ca="1">VLOOKUP(AC324,Anslutningspunkt!A:B,2,0)+RANDBETWEEN(-10000,10000)</f>
        <v>6055500.672</v>
      </c>
      <c r="AN324" s="7">
        <f ca="1">VLOOKUP(AC324,Anslutningspunkt!A:C,3,0)+RANDBETWEEN(-10000,10000)</f>
        <v>341738.438</v>
      </c>
      <c r="AP324" s="7" t="str">
        <f ca="1" t="shared" si="228"/>
        <v>Flytt</v>
      </c>
      <c r="AQ324" s="7" t="str">
        <f t="shared" si="229"/>
        <v>Konsumtion/Produktion</v>
      </c>
      <c r="AX324" s="31" t="str">
        <f ca="1" t="shared" si="230"/>
        <v/>
      </c>
      <c r="AZ324" s="31" t="str">
        <f ca="1">IF(SUM(IF({"4.Projekteringsavtal","5.Anslutningsavtal","6.Nätavtal"}=Q324,1,0))&gt;0,EDATE(AX324,RANDBETWEEN(0,6)),"")</f>
        <v/>
      </c>
      <c r="BB324" s="21" t="str">
        <f ca="1">IF(SUM(IF({"5.Anslutningsavtal","6.Nätavtal"}=Q324,1,0))&gt;0,EDATE(AZ324,RANDBETWEEN(0,3)),"")</f>
        <v/>
      </c>
      <c r="BD324" s="21" t="str">
        <f ca="1" t="shared" si="231"/>
        <v/>
      </c>
    </row>
    <row r="325" s="7" customFormat="1" spans="1:56">
      <c r="A325" s="33" t="s">
        <v>65</v>
      </c>
      <c r="B325" s="31">
        <f ca="1" t="shared" si="232"/>
        <v>44682</v>
      </c>
      <c r="C325" s="32">
        <f ca="1" t="shared" si="218"/>
        <v>45481</v>
      </c>
      <c r="D325" s="30" t="str">
        <f t="shared" si="219"/>
        <v>Project 4325</v>
      </c>
      <c r="E325" s="30" t="str">
        <f t="shared" si="220"/>
        <v>Company AB 5325</v>
      </c>
      <c r="F325" s="30" t="str">
        <f ca="1" t="shared" si="233"/>
        <v>Äkers Styckebruk</v>
      </c>
      <c r="G325" s="37">
        <f ca="1" t="shared" si="234"/>
        <v>37</v>
      </c>
      <c r="H325" s="38" t="str">
        <f ca="1" t="shared" si="235"/>
        <v>Nej</v>
      </c>
      <c r="I325" s="30" t="str">
        <f ca="1" t="shared" si="236"/>
        <v>Flytt</v>
      </c>
      <c r="J325" s="30" t="s">
        <v>69</v>
      </c>
      <c r="K325" s="41">
        <f ca="1" t="shared" si="237"/>
        <v>200</v>
      </c>
      <c r="L325" s="41">
        <f ca="1" t="shared" si="221"/>
        <v>18</v>
      </c>
      <c r="M325" s="14"/>
      <c r="N325" s="30" t="str">
        <f ca="1" t="shared" si="222"/>
        <v>Lars Johnson 325</v>
      </c>
      <c r="O325" s="30" t="str">
        <f ca="1" t="shared" si="223"/>
        <v>Anders Erikson 325</v>
      </c>
      <c r="P325" s="30" t="str">
        <f ca="1" t="shared" si="224"/>
        <v>Anders Erikson 325</v>
      </c>
      <c r="Q325" s="30" t="str">
        <f ca="1" t="shared" si="238"/>
        <v>4.Projekteringsavtal</v>
      </c>
      <c r="R325" s="45" t="str">
        <f ca="1" t="shared" si="239"/>
        <v>Ja</v>
      </c>
      <c r="S325" s="45" t="str">
        <f ca="1" t="shared" si="240"/>
        <v/>
      </c>
      <c r="T325" s="45" t="str">
        <f ca="1" t="shared" si="241"/>
        <v>x</v>
      </c>
      <c r="U325" s="16"/>
      <c r="V325" s="33"/>
      <c r="W325" s="49" t="str">
        <f ca="1" t="shared" si="242"/>
        <v/>
      </c>
      <c r="X325" s="50" t="str">
        <f ca="1" t="shared" si="243"/>
        <v/>
      </c>
      <c r="Y325" s="63" t="str">
        <f ca="1" t="shared" si="225"/>
        <v/>
      </c>
      <c r="Z325" s="63" t="str">
        <f ca="1" t="shared" si="226"/>
        <v/>
      </c>
      <c r="AA325" s="67"/>
      <c r="AB325" s="64" t="str">
        <f ca="1" t="shared" si="227"/>
        <v/>
      </c>
      <c r="AC325" s="73">
        <f ca="1">INDEX(Anslutningspunkt!$A$2:$A$108,RANDBETWEEN(2,108),1)</f>
        <v>86</v>
      </c>
      <c r="AD325" s="30"/>
      <c r="AE325" s="30" t="str">
        <f ca="1" t="shared" si="244"/>
        <v>Regionnät</v>
      </c>
      <c r="AF325" s="79"/>
      <c r="AG325" s="122"/>
      <c r="AH325" s="123"/>
      <c r="AI325" s="127"/>
      <c r="AM325" s="7">
        <f ca="1">VLOOKUP(AC325,Anslutningspunkt!A:B,2,0)+RANDBETWEEN(-10000,10000)</f>
        <v>6134385.672</v>
      </c>
      <c r="AN325" s="7">
        <f ca="1">VLOOKUP(AC325,Anslutningspunkt!A:C,3,0)+RANDBETWEEN(-10000,10000)</f>
        <v>416931.438</v>
      </c>
      <c r="AP325" s="7" t="str">
        <f ca="1" t="shared" si="228"/>
        <v>Flytt</v>
      </c>
      <c r="AQ325" s="7" t="str">
        <f t="shared" si="229"/>
        <v>Konsumtion/Produktion</v>
      </c>
      <c r="AX325" s="31">
        <f ca="1" t="shared" si="230"/>
        <v>44849.861579758</v>
      </c>
      <c r="AZ325" s="31">
        <f ca="1">IF(SUM(IF({"4.Projekteringsavtal","5.Anslutningsavtal","6.Nätavtal"}=Q325,1,0))&gt;0,EDATE(AX325,RANDBETWEEN(0,6)),"")</f>
        <v>44910</v>
      </c>
      <c r="BB325" s="21" t="str">
        <f ca="1">IF(SUM(IF({"5.Anslutningsavtal","6.Nätavtal"}=Q325,1,0))&gt;0,EDATE(AZ325,RANDBETWEEN(0,3)),"")</f>
        <v/>
      </c>
      <c r="BD325" s="21" t="str">
        <f ca="1" t="shared" si="231"/>
        <v/>
      </c>
    </row>
    <row r="326" s="7" customFormat="1" spans="1:56">
      <c r="A326" s="33" t="s">
        <v>65</v>
      </c>
      <c r="B326" s="31">
        <f ca="1" t="shared" si="232"/>
        <v>43407</v>
      </c>
      <c r="C326" s="32">
        <f ca="1" t="shared" si="218"/>
        <v>45416</v>
      </c>
      <c r="D326" s="30" t="str">
        <f t="shared" si="219"/>
        <v>Project 4326</v>
      </c>
      <c r="E326" s="30" t="str">
        <f t="shared" si="220"/>
        <v>Company AB 5326</v>
      </c>
      <c r="F326" s="30" t="str">
        <f ca="1" t="shared" si="233"/>
        <v>Älvkarleby</v>
      </c>
      <c r="G326" s="37">
        <f ca="1" t="shared" si="234"/>
        <v>38</v>
      </c>
      <c r="H326" s="38" t="str">
        <f ca="1" t="shared" si="235"/>
        <v/>
      </c>
      <c r="I326" s="30" t="str">
        <f ca="1" t="shared" si="236"/>
        <v>Utökning</v>
      </c>
      <c r="J326" s="30" t="s">
        <v>69</v>
      </c>
      <c r="K326" s="41">
        <f ca="1" t="shared" si="237"/>
        <v>270</v>
      </c>
      <c r="L326" s="41">
        <f ca="1" t="shared" si="221"/>
        <v>47</v>
      </c>
      <c r="M326" s="14"/>
      <c r="N326" s="30" t="str">
        <f ca="1" t="shared" si="222"/>
        <v>Erik Johanson 326</v>
      </c>
      <c r="O326" s="30" t="str">
        <f ca="1" t="shared" si="223"/>
        <v>Lars Johnson 326</v>
      </c>
      <c r="P326" s="30" t="str">
        <f ca="1" t="shared" si="224"/>
        <v>Anders Erikson 326</v>
      </c>
      <c r="Q326" s="30" t="str">
        <f ca="1" t="shared" si="238"/>
        <v>1.Anslutningsmöjlighet</v>
      </c>
      <c r="R326" s="45" t="str">
        <f ca="1" t="shared" si="239"/>
        <v>nej</v>
      </c>
      <c r="S326" s="45" t="str">
        <f ca="1" t="shared" si="240"/>
        <v>x</v>
      </c>
      <c r="T326" s="45" t="str">
        <f ca="1" t="shared" si="241"/>
        <v/>
      </c>
      <c r="U326" s="16"/>
      <c r="V326" s="33"/>
      <c r="W326" s="49" t="str">
        <f ca="1" t="shared" si="242"/>
        <v>Ansluts till LN 20 kV</v>
      </c>
      <c r="X326" s="50" t="str">
        <f ca="1" t="shared" si="243"/>
        <v/>
      </c>
      <c r="Y326" s="63" t="str">
        <f ca="1" t="shared" si="225"/>
        <v/>
      </c>
      <c r="Z326" s="63" t="str">
        <f ca="1" t="shared" si="226"/>
        <v/>
      </c>
      <c r="AA326" s="67"/>
      <c r="AB326" s="64" t="str">
        <f ca="1" t="shared" si="227"/>
        <v/>
      </c>
      <c r="AC326" s="73">
        <f ca="1">INDEX(Anslutningspunkt!$A$2:$A$108,RANDBETWEEN(2,108),1)</f>
        <v>27</v>
      </c>
      <c r="AD326" s="30"/>
      <c r="AE326" s="30" t="str">
        <f ca="1" t="shared" si="244"/>
        <v/>
      </c>
      <c r="AF326" s="79"/>
      <c r="AG326" s="122"/>
      <c r="AH326" s="123"/>
      <c r="AI326" s="127"/>
      <c r="AM326" s="7">
        <f ca="1">VLOOKUP(AC326,Anslutningspunkt!A:B,2,0)+RANDBETWEEN(-10000,10000)</f>
        <v>6033862.672</v>
      </c>
      <c r="AN326" s="7">
        <f ca="1">VLOOKUP(AC326,Anslutningspunkt!A:C,3,0)+RANDBETWEEN(-10000,10000)</f>
        <v>382307.438</v>
      </c>
      <c r="AP326" s="7" t="str">
        <f ca="1" t="shared" si="228"/>
        <v>Utökning</v>
      </c>
      <c r="AQ326" s="7" t="str">
        <f t="shared" si="229"/>
        <v>Konsumtion/Produktion</v>
      </c>
      <c r="AX326" s="31" t="str">
        <f ca="1" t="shared" si="230"/>
        <v/>
      </c>
      <c r="AZ326" s="31" t="str">
        <f ca="1">IF(SUM(IF({"4.Projekteringsavtal","5.Anslutningsavtal","6.Nätavtal"}=Q326,1,0))&gt;0,EDATE(AX326,RANDBETWEEN(0,6)),"")</f>
        <v/>
      </c>
      <c r="BB326" s="21" t="str">
        <f ca="1">IF(SUM(IF({"5.Anslutningsavtal","6.Nätavtal"}=Q326,1,0))&gt;0,EDATE(AZ326,RANDBETWEEN(0,3)),"")</f>
        <v/>
      </c>
      <c r="BD326" s="21" t="str">
        <f ca="1" t="shared" si="231"/>
        <v/>
      </c>
    </row>
    <row r="327" s="7" customFormat="1" spans="1:56">
      <c r="A327" s="33" t="s">
        <v>65</v>
      </c>
      <c r="B327" s="31">
        <f ca="1" t="shared" si="232"/>
        <v>43993</v>
      </c>
      <c r="C327" s="32">
        <f ca="1" t="shared" si="218"/>
        <v>44949</v>
      </c>
      <c r="D327" s="30" t="str">
        <f t="shared" si="219"/>
        <v>Project 4327</v>
      </c>
      <c r="E327" s="30" t="str">
        <f t="shared" si="220"/>
        <v>Company AB 5327</v>
      </c>
      <c r="F327" s="30" t="str">
        <f ca="1" t="shared" si="233"/>
        <v>Horndal</v>
      </c>
      <c r="G327" s="37">
        <f ca="1" t="shared" si="234"/>
        <v>32</v>
      </c>
      <c r="H327" s="38" t="str">
        <f ca="1" t="shared" si="235"/>
        <v>Ja</v>
      </c>
      <c r="I327" s="30" t="str">
        <f ca="1" t="shared" si="236"/>
        <v>Flytt</v>
      </c>
      <c r="J327" s="30" t="s">
        <v>69</v>
      </c>
      <c r="K327" s="41">
        <f ca="1" t="shared" si="237"/>
        <v>570</v>
      </c>
      <c r="L327" s="41">
        <f ca="1" t="shared" si="221"/>
        <v>135</v>
      </c>
      <c r="M327" s="14"/>
      <c r="N327" s="30" t="str">
        <f ca="1" t="shared" si="222"/>
        <v>Erik Johanson 327</v>
      </c>
      <c r="O327" s="30" t="str">
        <f ca="1" t="shared" si="223"/>
        <v>Sarah Anderson 327</v>
      </c>
      <c r="P327" s="30" t="str">
        <f ca="1" t="shared" si="224"/>
        <v>Lars Johnson 327</v>
      </c>
      <c r="Q327" s="30" t="str">
        <f ca="1" t="shared" si="238"/>
        <v>2.Reservationsavtal</v>
      </c>
      <c r="R327" s="45" t="str">
        <f ca="1" t="shared" si="239"/>
        <v>n</v>
      </c>
      <c r="S327" s="45" t="str">
        <f ca="1" t="shared" si="240"/>
        <v/>
      </c>
      <c r="T327" s="45" t="str">
        <f ca="1" t="shared" si="241"/>
        <v/>
      </c>
      <c r="U327" s="16"/>
      <c r="V327" s="33"/>
      <c r="W327" s="49" t="str">
        <f ca="1" t="shared" si="242"/>
        <v>Länk</v>
      </c>
      <c r="X327" s="50" t="str">
        <f ca="1" t="shared" si="243"/>
        <v/>
      </c>
      <c r="Y327" s="63" t="str">
        <f ca="1" t="shared" si="225"/>
        <v/>
      </c>
      <c r="Z327" s="63" t="str">
        <f ca="1" t="shared" si="226"/>
        <v/>
      </c>
      <c r="AA327" s="67"/>
      <c r="AB327" s="64" t="str">
        <f ca="1" t="shared" si="227"/>
        <v/>
      </c>
      <c r="AC327" s="73">
        <f ca="1">INDEX(Anslutningspunkt!$A$2:$A$108,RANDBETWEEN(2,108),1)</f>
        <v>18</v>
      </c>
      <c r="AD327" s="30"/>
      <c r="AE327" s="30" t="str">
        <f ca="1" t="shared" si="244"/>
        <v>Stamnät</v>
      </c>
      <c r="AF327" s="79"/>
      <c r="AG327" s="122"/>
      <c r="AH327" s="123"/>
      <c r="AI327" s="127"/>
      <c r="AM327" s="7">
        <f ca="1">VLOOKUP(AC327,Anslutningspunkt!A:B,2,0)+RANDBETWEEN(-10000,10000)</f>
        <v>6172128.672</v>
      </c>
      <c r="AN327" s="7">
        <f ca="1">VLOOKUP(AC327,Anslutningspunkt!A:C,3,0)+RANDBETWEEN(-10000,10000)</f>
        <v>308762.438</v>
      </c>
      <c r="AP327" s="7" t="str">
        <f ca="1" t="shared" si="228"/>
        <v>Flytt</v>
      </c>
      <c r="AQ327" s="7" t="str">
        <f t="shared" si="229"/>
        <v>Konsumtion/Produktion</v>
      </c>
      <c r="AX327" s="31">
        <f ca="1" t="shared" si="230"/>
        <v>44634.7091328584</v>
      </c>
      <c r="AZ327" s="31" t="str">
        <f ca="1">IF(SUM(IF({"4.Projekteringsavtal","5.Anslutningsavtal","6.Nätavtal"}=Q327,1,0))&gt;0,EDATE(AX327,RANDBETWEEN(0,6)),"")</f>
        <v/>
      </c>
      <c r="BB327" s="21" t="str">
        <f ca="1">IF(SUM(IF({"5.Anslutningsavtal","6.Nätavtal"}=Q327,1,0))&gt;0,EDATE(AZ327,RANDBETWEEN(0,3)),"")</f>
        <v/>
      </c>
      <c r="BD327" s="21" t="str">
        <f ca="1" t="shared" si="231"/>
        <v/>
      </c>
    </row>
    <row r="328" s="7" customFormat="1" spans="1:56">
      <c r="A328" s="33" t="s">
        <v>65</v>
      </c>
      <c r="B328" s="31">
        <f ca="1" t="shared" si="232"/>
        <v>44184</v>
      </c>
      <c r="C328" s="32">
        <f ca="1" t="shared" si="218"/>
        <v>45477</v>
      </c>
      <c r="D328" s="30" t="str">
        <f t="shared" si="219"/>
        <v>Project 4328</v>
      </c>
      <c r="E328" s="30" t="str">
        <f t="shared" si="220"/>
        <v>Company AB 5328</v>
      </c>
      <c r="F328" s="30" t="str">
        <f ca="1" t="shared" si="233"/>
        <v>Trosa</v>
      </c>
      <c r="G328" s="37">
        <f ca="1" t="shared" si="234"/>
        <v>33</v>
      </c>
      <c r="H328" s="38" t="str">
        <f ca="1" t="shared" si="235"/>
        <v/>
      </c>
      <c r="I328" s="30" t="str">
        <f ca="1" t="shared" si="236"/>
        <v>Utökning</v>
      </c>
      <c r="J328" s="30" t="s">
        <v>69</v>
      </c>
      <c r="K328" s="41">
        <f ca="1" t="shared" si="237"/>
        <v>20</v>
      </c>
      <c r="L328" s="41">
        <f ca="1" t="shared" si="221"/>
        <v>7</v>
      </c>
      <c r="M328" s="14"/>
      <c r="N328" s="30" t="str">
        <f ca="1" t="shared" si="222"/>
        <v>Anders Erikson 328</v>
      </c>
      <c r="O328" s="30" t="str">
        <f ca="1" t="shared" si="223"/>
        <v>Sarah Anderson 328</v>
      </c>
      <c r="P328" s="30" t="str">
        <f ca="1" t="shared" si="224"/>
        <v>Anders Erikson 328</v>
      </c>
      <c r="Q328" s="30" t="str">
        <f ca="1" t="shared" si="238"/>
        <v>5.Anslutningsavtal</v>
      </c>
      <c r="R328" s="45" t="str">
        <f ca="1" t="shared" si="239"/>
        <v>?</v>
      </c>
      <c r="S328" s="45" t="str">
        <f ca="1" t="shared" si="240"/>
        <v>x</v>
      </c>
      <c r="T328" s="45" t="str">
        <f ca="1" t="shared" si="241"/>
        <v>x</v>
      </c>
      <c r="U328" s="16"/>
      <c r="V328" s="33"/>
      <c r="W328" s="49" t="str">
        <f ca="1" t="shared" si="242"/>
        <v/>
      </c>
      <c r="X328" s="50" t="str">
        <f ca="1" t="shared" si="243"/>
        <v>Ja</v>
      </c>
      <c r="Y328" s="63">
        <f ca="1" t="shared" si="225"/>
        <v>45489</v>
      </c>
      <c r="Z328" s="63">
        <f ca="1" t="shared" si="226"/>
        <v>45483</v>
      </c>
      <c r="AA328" s="67"/>
      <c r="AB328" s="64" t="str">
        <f ca="1" t="shared" si="227"/>
        <v/>
      </c>
      <c r="AC328" s="73">
        <f ca="1">INDEX(Anslutningspunkt!$A$2:$A$108,RANDBETWEEN(2,108),1)</f>
        <v>54</v>
      </c>
      <c r="AD328" s="30"/>
      <c r="AE328" s="30" t="str">
        <f ca="1" t="shared" si="244"/>
        <v>Stamnät Regionnät</v>
      </c>
      <c r="AF328" s="79"/>
      <c r="AG328" s="122"/>
      <c r="AH328" s="123"/>
      <c r="AI328" s="127"/>
      <c r="AM328" s="7">
        <f ca="1">VLOOKUP(AC328,Anslutningspunkt!A:B,2,0)+RANDBETWEEN(-10000,10000)</f>
        <v>6110876.672</v>
      </c>
      <c r="AN328" s="7">
        <f ca="1">VLOOKUP(AC328,Anslutningspunkt!A:C,3,0)+RANDBETWEEN(-10000,10000)</f>
        <v>450939.438</v>
      </c>
      <c r="AP328" s="7" t="str">
        <f ca="1" t="shared" si="228"/>
        <v>Utökning</v>
      </c>
      <c r="AQ328" s="7" t="str">
        <f t="shared" si="229"/>
        <v>Konsumtion/Produktion</v>
      </c>
      <c r="AX328" s="31">
        <f ca="1" t="shared" si="230"/>
        <v>44497.768748983</v>
      </c>
      <c r="AZ328" s="31">
        <f ca="1">IF(SUM(IF({"4.Projekteringsavtal","5.Anslutningsavtal","6.Nätavtal"}=Q328,1,0))&gt;0,EDATE(AX328,RANDBETWEEN(0,6)),"")</f>
        <v>44648</v>
      </c>
      <c r="BB328" s="21">
        <f ca="1">IF(SUM(IF({"5.Anslutningsavtal","6.Nätavtal"}=Q328,1,0))&gt;0,EDATE(AZ328,RANDBETWEEN(0,3)),"")</f>
        <v>44740</v>
      </c>
      <c r="BD328" s="21" t="str">
        <f ca="1" t="shared" si="231"/>
        <v/>
      </c>
    </row>
    <row r="329" s="7" customFormat="1" spans="1:56">
      <c r="A329" s="33" t="s">
        <v>65</v>
      </c>
      <c r="B329" s="31">
        <f ca="1" t="shared" si="232"/>
        <v>43422</v>
      </c>
      <c r="C329" s="32">
        <f ca="1" t="shared" si="218"/>
        <v>45144</v>
      </c>
      <c r="D329" s="30" t="str">
        <f t="shared" si="219"/>
        <v>Project 4329</v>
      </c>
      <c r="E329" s="30" t="str">
        <f t="shared" si="220"/>
        <v>Company AB 5329</v>
      </c>
      <c r="F329" s="30" t="str">
        <f ca="1" t="shared" si="233"/>
        <v>Uppsala</v>
      </c>
      <c r="G329" s="37">
        <f ca="1" t="shared" si="234"/>
        <v>38</v>
      </c>
      <c r="H329" s="38" t="str">
        <f ca="1" t="shared" si="235"/>
        <v>Nej</v>
      </c>
      <c r="I329" s="30" t="str">
        <f ca="1" t="shared" si="236"/>
        <v>Utökning</v>
      </c>
      <c r="J329" s="30" t="s">
        <v>69</v>
      </c>
      <c r="K329" s="41">
        <f ca="1" t="shared" si="237"/>
        <v>20</v>
      </c>
      <c r="L329" s="41">
        <f ca="1" t="shared" si="221"/>
        <v>13</v>
      </c>
      <c r="M329" s="14"/>
      <c r="N329" s="30" t="str">
        <f ca="1" t="shared" si="222"/>
        <v>Erik Johanson 329</v>
      </c>
      <c r="O329" s="30" t="str">
        <f ca="1" t="shared" si="223"/>
        <v>Erik Johanson 329</v>
      </c>
      <c r="P329" s="30" t="str">
        <f ca="1" t="shared" si="224"/>
        <v>Sarah Anderson 329</v>
      </c>
      <c r="Q329" s="30" t="str">
        <f ca="1" t="shared" si="238"/>
        <v>5.Anslutningsavtal</v>
      </c>
      <c r="R329" s="45" t="str">
        <f ca="1" t="shared" si="239"/>
        <v>nej</v>
      </c>
      <c r="S329" s="45" t="str">
        <f ca="1" t="shared" si="240"/>
        <v>x</v>
      </c>
      <c r="T329" s="45" t="str">
        <f ca="1" t="shared" si="241"/>
        <v/>
      </c>
      <c r="U329" s="16"/>
      <c r="V329" s="33"/>
      <c r="W329" s="49" t="str">
        <f ca="1" t="shared" si="242"/>
        <v>Reservationsavtal ska tecknas</v>
      </c>
      <c r="X329" s="50" t="str">
        <f ca="1" t="shared" si="243"/>
        <v/>
      </c>
      <c r="Y329" s="63" t="str">
        <f ca="1" t="shared" si="225"/>
        <v/>
      </c>
      <c r="Z329" s="63" t="str">
        <f ca="1" t="shared" si="226"/>
        <v/>
      </c>
      <c r="AA329" s="67"/>
      <c r="AB329" s="64" t="str">
        <f ca="1" t="shared" si="227"/>
        <v/>
      </c>
      <c r="AC329" s="73">
        <f ca="1">INDEX(Anslutningspunkt!$A$2:$A$108,RANDBETWEEN(2,108),1)</f>
        <v>45</v>
      </c>
      <c r="AD329" s="30"/>
      <c r="AE329" s="30" t="str">
        <f ca="1" t="shared" si="244"/>
        <v/>
      </c>
      <c r="AF329" s="79"/>
      <c r="AG329" s="122"/>
      <c r="AH329" s="123"/>
      <c r="AI329" s="127"/>
      <c r="AM329" s="7">
        <f ca="1">VLOOKUP(AC329,Anslutningspunkt!A:B,2,0)+RANDBETWEEN(-10000,10000)</f>
        <v>6121384.672</v>
      </c>
      <c r="AN329" s="7">
        <f ca="1">VLOOKUP(AC329,Anslutningspunkt!A:C,3,0)+RANDBETWEEN(-10000,10000)</f>
        <v>330797.438</v>
      </c>
      <c r="AP329" s="7" t="str">
        <f ca="1" t="shared" si="228"/>
        <v>Utökning</v>
      </c>
      <c r="AQ329" s="7" t="str">
        <f t="shared" si="229"/>
        <v>Konsumtion/Produktion</v>
      </c>
      <c r="AX329" s="31">
        <f ca="1" t="shared" si="230"/>
        <v>44942.9995079193</v>
      </c>
      <c r="AZ329" s="31">
        <f ca="1">IF(SUM(IF({"4.Projekteringsavtal","5.Anslutningsavtal","6.Nätavtal"}=Q329,1,0))&gt;0,EDATE(AX329,RANDBETWEEN(0,6)),"")</f>
        <v>45123</v>
      </c>
      <c r="BB329" s="21">
        <f ca="1">IF(SUM(IF({"5.Anslutningsavtal","6.Nätavtal"}=Q329,1,0))&gt;0,EDATE(AZ329,RANDBETWEEN(0,3)),"")</f>
        <v>45123</v>
      </c>
      <c r="BD329" s="21" t="str">
        <f ca="1" t="shared" si="231"/>
        <v/>
      </c>
    </row>
    <row r="330" s="7" customFormat="1" spans="1:56">
      <c r="A330" s="33" t="s">
        <v>65</v>
      </c>
      <c r="B330" s="31">
        <f ca="1" t="shared" si="232"/>
        <v>44553</v>
      </c>
      <c r="C330" s="32">
        <f ca="1" t="shared" si="218"/>
        <v>44973</v>
      </c>
      <c r="D330" s="30" t="str">
        <f t="shared" si="219"/>
        <v>Project 4330</v>
      </c>
      <c r="E330" s="30" t="str">
        <f t="shared" si="220"/>
        <v>Company AB 5330</v>
      </c>
      <c r="F330" s="30" t="str">
        <f ca="1" t="shared" si="233"/>
        <v>Sala</v>
      </c>
      <c r="G330" s="37">
        <f ca="1" t="shared" si="234"/>
        <v>36</v>
      </c>
      <c r="H330" s="38" t="str">
        <f ca="1" t="shared" si="235"/>
        <v>Nej</v>
      </c>
      <c r="I330" s="30" t="str">
        <f ca="1" t="shared" si="236"/>
        <v>Nyanslutning</v>
      </c>
      <c r="J330" s="30" t="s">
        <v>69</v>
      </c>
      <c r="K330" s="41">
        <f ca="1" t="shared" si="237"/>
        <v>80</v>
      </c>
      <c r="L330" s="41">
        <f ca="1" t="shared" si="221"/>
        <v>5</v>
      </c>
      <c r="M330" s="14"/>
      <c r="N330" s="30" t="str">
        <f ca="1" t="shared" si="222"/>
        <v>Anders Erikson 330</v>
      </c>
      <c r="O330" s="30" t="str">
        <f ca="1" t="shared" si="223"/>
        <v>Sarah Anderson 330</v>
      </c>
      <c r="P330" s="30" t="str">
        <f ca="1" t="shared" si="224"/>
        <v>Sarah Anderson 330</v>
      </c>
      <c r="Q330" s="30" t="str">
        <f ca="1" t="shared" si="238"/>
        <v>1.Anslutningsmöjlighet</v>
      </c>
      <c r="R330" s="45" t="str">
        <f ca="1" t="shared" si="239"/>
        <v>n</v>
      </c>
      <c r="S330" s="45" t="str">
        <f ca="1" t="shared" si="240"/>
        <v>x</v>
      </c>
      <c r="T330" s="45" t="str">
        <f ca="1" t="shared" si="241"/>
        <v>x</v>
      </c>
      <c r="U330" s="16"/>
      <c r="V330" s="33"/>
      <c r="W330" s="49" t="str">
        <f ca="1" t="shared" si="242"/>
        <v/>
      </c>
      <c r="X330" s="50" t="str">
        <f ca="1" t="shared" si="243"/>
        <v>Ja</v>
      </c>
      <c r="Y330" s="63">
        <f ca="1" t="shared" si="225"/>
        <v>45370</v>
      </c>
      <c r="Z330" s="63">
        <f ca="1" t="shared" si="226"/>
        <v>45342</v>
      </c>
      <c r="AA330" s="67"/>
      <c r="AB330" s="64" t="str">
        <f ca="1" t="shared" si="227"/>
        <v/>
      </c>
      <c r="AC330" s="73">
        <f ca="1">INDEX(Anslutningspunkt!$A$2:$A$108,RANDBETWEEN(2,108),1)</f>
        <v>78</v>
      </c>
      <c r="AD330" s="30"/>
      <c r="AE330" s="30" t="str">
        <f ca="1" t="shared" si="244"/>
        <v>Stamnät</v>
      </c>
      <c r="AF330" s="79"/>
      <c r="AG330" s="122"/>
      <c r="AH330" s="123"/>
      <c r="AI330" s="127"/>
      <c r="AM330" s="7">
        <f ca="1">VLOOKUP(AC330,Anslutningspunkt!A:B,2,0)+RANDBETWEEN(-10000,10000)</f>
        <v>6066565.672</v>
      </c>
      <c r="AN330" s="7">
        <f ca="1">VLOOKUP(AC330,Anslutningspunkt!A:C,3,0)+RANDBETWEEN(-10000,10000)</f>
        <v>323610.438</v>
      </c>
      <c r="AP330" s="7" t="str">
        <f ca="1" t="shared" si="228"/>
        <v>Nyanslutning</v>
      </c>
      <c r="AQ330" s="7" t="str">
        <f t="shared" si="229"/>
        <v>Konsumtion/Produktion</v>
      </c>
      <c r="AX330" s="31" t="str">
        <f ca="1" t="shared" si="230"/>
        <v/>
      </c>
      <c r="AZ330" s="31" t="str">
        <f ca="1">IF(SUM(IF({"4.Projekteringsavtal","5.Anslutningsavtal","6.Nätavtal"}=Q330,1,0))&gt;0,EDATE(AX330,RANDBETWEEN(0,6)),"")</f>
        <v/>
      </c>
      <c r="BB330" s="21" t="str">
        <f ca="1">IF(SUM(IF({"5.Anslutningsavtal","6.Nätavtal"}=Q330,1,0))&gt;0,EDATE(AZ330,RANDBETWEEN(0,3)),"")</f>
        <v/>
      </c>
      <c r="BD330" s="21" t="str">
        <f ca="1" t="shared" si="231"/>
        <v/>
      </c>
    </row>
    <row r="331" s="7" customFormat="1" spans="1:56">
      <c r="A331" s="33" t="s">
        <v>65</v>
      </c>
      <c r="B331" s="31">
        <f ca="1" t="shared" si="232"/>
        <v>44273</v>
      </c>
      <c r="C331" s="32">
        <f ca="1" t="shared" si="218"/>
        <v>44340</v>
      </c>
      <c r="D331" s="30" t="str">
        <f t="shared" si="219"/>
        <v>Project 4331</v>
      </c>
      <c r="E331" s="30" t="str">
        <f t="shared" si="220"/>
        <v>Company AB 5331</v>
      </c>
      <c r="F331" s="30" t="str">
        <f ca="1" t="shared" si="233"/>
        <v>Litslunda</v>
      </c>
      <c r="G331" s="37">
        <f ca="1" t="shared" si="234"/>
        <v>31</v>
      </c>
      <c r="H331" s="38" t="str">
        <f ca="1" t="shared" si="235"/>
        <v/>
      </c>
      <c r="I331" s="30" t="str">
        <f ca="1" t="shared" si="236"/>
        <v>Flytt</v>
      </c>
      <c r="J331" s="30" t="s">
        <v>69</v>
      </c>
      <c r="K331" s="41">
        <f ca="1" t="shared" si="237"/>
        <v>290</v>
      </c>
      <c r="L331" s="41">
        <f ca="1" t="shared" si="221"/>
        <v>13</v>
      </c>
      <c r="M331" s="14"/>
      <c r="N331" s="30" t="str">
        <f ca="1" t="shared" si="222"/>
        <v>Erik Johanson 331</v>
      </c>
      <c r="O331" s="30" t="str">
        <f ca="1" t="shared" si="223"/>
        <v>Lars Johnson 331</v>
      </c>
      <c r="P331" s="30" t="str">
        <f ca="1" t="shared" si="224"/>
        <v>Sarah Anderson 331</v>
      </c>
      <c r="Q331" s="30" t="str">
        <f ca="1" t="shared" si="238"/>
        <v>5.Anslutningsavtal</v>
      </c>
      <c r="R331" s="45" t="str">
        <f ca="1" t="shared" si="239"/>
        <v>N/A</v>
      </c>
      <c r="S331" s="45" t="str">
        <f ca="1" t="shared" si="240"/>
        <v>x</v>
      </c>
      <c r="T331" s="45" t="str">
        <f ca="1" t="shared" si="241"/>
        <v>x</v>
      </c>
      <c r="U331" s="16"/>
      <c r="V331" s="33"/>
      <c r="W331" s="49" t="str">
        <f ca="1" t="shared" si="242"/>
        <v/>
      </c>
      <c r="X331" s="50" t="str">
        <f ca="1" t="shared" si="243"/>
        <v/>
      </c>
      <c r="Y331" s="63" t="str">
        <f ca="1" t="shared" si="225"/>
        <v/>
      </c>
      <c r="Z331" s="63" t="str">
        <f ca="1" t="shared" si="226"/>
        <v/>
      </c>
      <c r="AA331" s="67"/>
      <c r="AB331" s="64" t="str">
        <f ca="1" t="shared" si="227"/>
        <v/>
      </c>
      <c r="AC331" s="73">
        <f ca="1">INDEX(Anslutningspunkt!$A$2:$A$108,RANDBETWEEN(2,108),1)</f>
        <v>12</v>
      </c>
      <c r="AD331" s="30"/>
      <c r="AE331" s="30" t="str">
        <f ca="1" t="shared" si="244"/>
        <v>Regionnät</v>
      </c>
      <c r="AF331" s="79"/>
      <c r="AG331" s="122"/>
      <c r="AH331" s="123"/>
      <c r="AI331" s="127"/>
      <c r="AM331" s="7">
        <f ca="1">VLOOKUP(AC331,Anslutningspunkt!A:B,2,0)+RANDBETWEEN(-10000,10000)</f>
        <v>6123142.672</v>
      </c>
      <c r="AN331" s="7">
        <f ca="1">VLOOKUP(AC331,Anslutningspunkt!A:C,3,0)+RANDBETWEEN(-10000,10000)</f>
        <v>403026.438</v>
      </c>
      <c r="AP331" s="7" t="str">
        <f ca="1" t="shared" si="228"/>
        <v>Flytt</v>
      </c>
      <c r="AQ331" s="7" t="str">
        <f t="shared" si="229"/>
        <v>Konsumtion/Produktion</v>
      </c>
      <c r="AX331" s="31">
        <f ca="1" t="shared" si="230"/>
        <v>44351.3578144511</v>
      </c>
      <c r="AZ331" s="31">
        <f ca="1">IF(SUM(IF({"4.Projekteringsavtal","5.Anslutningsavtal","6.Nätavtal"}=Q331,1,0))&gt;0,EDATE(AX331,RANDBETWEEN(0,6)),"")</f>
        <v>44534</v>
      </c>
      <c r="BB331" s="21">
        <f ca="1">IF(SUM(IF({"5.Anslutningsavtal","6.Nätavtal"}=Q331,1,0))&gt;0,EDATE(AZ331,RANDBETWEEN(0,3)),"")</f>
        <v>44534</v>
      </c>
      <c r="BD331" s="21" t="str">
        <f ca="1" t="shared" si="231"/>
        <v/>
      </c>
    </row>
    <row r="332" s="7" customFormat="1" spans="1:56">
      <c r="A332" s="33" t="s">
        <v>65</v>
      </c>
      <c r="B332" s="31">
        <f ca="1" t="shared" ref="B332:B341" si="245">RANDBETWEEN(DATE(2018,1,1),DATE(2022,10,20))</f>
        <v>44827</v>
      </c>
      <c r="C332" s="32">
        <f ca="1" t="shared" si="218"/>
        <v>45531</v>
      </c>
      <c r="D332" s="30" t="str">
        <f t="shared" si="219"/>
        <v>Project 4332</v>
      </c>
      <c r="E332" s="30" t="str">
        <f t="shared" si="220"/>
        <v>Company AB 5332</v>
      </c>
      <c r="F332" s="30" t="str">
        <f ca="1" t="shared" ref="F332:F341" si="24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Avesta</v>
      </c>
      <c r="G332" s="37">
        <f ca="1" t="shared" ref="G332:G341" si="247">RANDBETWEEN(30,38)</f>
        <v>34</v>
      </c>
      <c r="H332" s="38" t="str">
        <f ca="1" t="shared" ref="H332:H341" si="248">CHOOSE(RANDBETWEEN(1,3),"Ja","Nej","")</f>
        <v>Nej</v>
      </c>
      <c r="I332" s="30" t="str">
        <f ca="1" t="shared" ref="I332:I341" si="249">CHOOSE(RANDBETWEEN(1,3),"Nyanslutning","Utökning","Flytt")</f>
        <v>Utökning</v>
      </c>
      <c r="J332" s="30" t="s">
        <v>69</v>
      </c>
      <c r="K332" s="41">
        <f ca="1" t="shared" ref="K332:K341" si="250">RANDBETWEEN(1,60)*10</f>
        <v>170</v>
      </c>
      <c r="L332" s="41">
        <f ca="1" t="shared" si="221"/>
        <v>53</v>
      </c>
      <c r="M332" s="14"/>
      <c r="N332" s="30" t="str">
        <f ca="1" t="shared" si="222"/>
        <v>Lars Johnson 332</v>
      </c>
      <c r="O332" s="30" t="str">
        <f ca="1" t="shared" si="223"/>
        <v>Sarah Anderson 332</v>
      </c>
      <c r="P332" s="30" t="str">
        <f ca="1" t="shared" si="224"/>
        <v>Sarah Anderson 332</v>
      </c>
      <c r="Q332" s="30" t="str">
        <f ca="1" t="shared" ref="Q332:Q341" si="251">CHOOSE(RANDBETWEEN(1,5),"5.Anslutningsavtal","4.Projekteringsavtal","6.Nätavtal","2.Reservationsavtal","1.Anslutningsmöjlighet")</f>
        <v>5.Anslutningsavtal</v>
      </c>
      <c r="R332" s="45" t="str">
        <f ca="1" t="shared" ref="R332:R341" si="252">CHOOSE(RANDBETWEEN(1,8),"Ja","","","","n","nej","?","N/A")</f>
        <v>?</v>
      </c>
      <c r="S332" s="45" t="str">
        <f ca="1" t="shared" ref="S332:S341" si="253">CHOOSE(RANDBETWEEN(1,3),"x","","")</f>
        <v/>
      </c>
      <c r="T332" s="45" t="str">
        <f ca="1" t="shared" ref="T332:T341" si="254">CHOOSE(RANDBETWEEN(1,4),"x","","","")</f>
        <v/>
      </c>
      <c r="U332" s="16"/>
      <c r="V332" s="33"/>
      <c r="W332" s="49" t="str">
        <f ca="1" t="shared" ref="W332:W341" si="255">CHOOSE(RANDBETWEEN(1,7),"Länk","","","","","Ansluts till LN 20 kV","Reservationsavtal ska tecknas")</f>
        <v>Reservationsavtal ska tecknas</v>
      </c>
      <c r="X332" s="50" t="str">
        <f ca="1" t="shared" ref="X332:X341" si="256">CHOOSE(RANDBETWEEN(1,4),"Ja","Ja","Nej","")</f>
        <v/>
      </c>
      <c r="Y332" s="63" t="str">
        <f ca="1" t="shared" si="225"/>
        <v/>
      </c>
      <c r="Z332" s="63" t="str">
        <f ca="1" t="shared" si="226"/>
        <v/>
      </c>
      <c r="AA332" s="67"/>
      <c r="AB332" s="64" t="str">
        <f ca="1" t="shared" si="227"/>
        <v/>
      </c>
      <c r="AC332" s="73">
        <f ca="1">INDEX(Anslutningspunkt!$A$2:$A$108,RANDBETWEEN(2,108),1)</f>
        <v>91</v>
      </c>
      <c r="AD332" s="30"/>
      <c r="AE332" s="30" t="str">
        <f ca="1" t="shared" ref="AE332:AE341" si="257">CHOOSE(RANDBETWEEN(1,4),"Regionnät","Stamnät Regionnät","Stamnät","")</f>
        <v/>
      </c>
      <c r="AF332" s="79"/>
      <c r="AG332" s="122"/>
      <c r="AH332" s="123"/>
      <c r="AI332" s="127"/>
      <c r="AM332" s="7">
        <f ca="1">VLOOKUP(AC332,Anslutningspunkt!A:B,2,0)+RANDBETWEEN(-10000,10000)</f>
        <v>6162911.672</v>
      </c>
      <c r="AN332" s="7">
        <f ca="1">VLOOKUP(AC332,Anslutningspunkt!A:C,3,0)+RANDBETWEEN(-10000,10000)</f>
        <v>449161.438</v>
      </c>
      <c r="AP332" s="7" t="str">
        <f ca="1" t="shared" si="228"/>
        <v>Utökning</v>
      </c>
      <c r="AQ332" s="7" t="str">
        <f t="shared" si="229"/>
        <v>Konsumtion/Produktion</v>
      </c>
      <c r="AX332" s="31">
        <f ca="1" t="shared" si="230"/>
        <v>45468.2710354715</v>
      </c>
      <c r="AZ332" s="31">
        <f ca="1">IF(SUM(IF({"4.Projekteringsavtal","5.Anslutningsavtal","6.Nätavtal"}=Q332,1,0))&gt;0,EDATE(AX332,RANDBETWEEN(0,6)),"")</f>
        <v>45560</v>
      </c>
      <c r="BB332" s="21">
        <f ca="1">IF(SUM(IF({"5.Anslutningsavtal","6.Nätavtal"}=Q332,1,0))&gt;0,EDATE(AZ332,RANDBETWEEN(0,3)),"")</f>
        <v>45590</v>
      </c>
      <c r="BD332" s="21" t="str">
        <f ca="1" t="shared" si="231"/>
        <v/>
      </c>
    </row>
    <row r="333" s="7" customFormat="1" spans="1:56">
      <c r="A333" s="33" t="s">
        <v>65</v>
      </c>
      <c r="B333" s="31">
        <f ca="1" t="shared" si="245"/>
        <v>44763</v>
      </c>
      <c r="C333" s="32">
        <f ca="1" t="shared" si="218"/>
        <v>45310</v>
      </c>
      <c r="D333" s="30" t="str">
        <f t="shared" si="219"/>
        <v>Project 4333</v>
      </c>
      <c r="E333" s="30" t="str">
        <f t="shared" si="220"/>
        <v>Company AB 5333</v>
      </c>
      <c r="F333" s="30" t="str">
        <f ca="1" t="shared" si="246"/>
        <v>Norberg</v>
      </c>
      <c r="G333" s="37">
        <f ca="1" t="shared" si="247"/>
        <v>35</v>
      </c>
      <c r="H333" s="38" t="str">
        <f ca="1" t="shared" si="248"/>
        <v/>
      </c>
      <c r="I333" s="30" t="str">
        <f ca="1" t="shared" si="249"/>
        <v>Flytt</v>
      </c>
      <c r="J333" s="30" t="s">
        <v>69</v>
      </c>
      <c r="K333" s="41">
        <f ca="1" t="shared" si="250"/>
        <v>450</v>
      </c>
      <c r="L333" s="41">
        <f ca="1" t="shared" si="221"/>
        <v>325</v>
      </c>
      <c r="M333" s="14"/>
      <c r="N333" s="30" t="str">
        <f ca="1" t="shared" si="222"/>
        <v>Erik Johanson 333</v>
      </c>
      <c r="O333" s="30" t="str">
        <f ca="1" t="shared" si="223"/>
        <v>Erik Johanson 333</v>
      </c>
      <c r="P333" s="30" t="str">
        <f ca="1" t="shared" si="224"/>
        <v>Sarah Anderson 333</v>
      </c>
      <c r="Q333" s="30" t="str">
        <f ca="1" t="shared" si="251"/>
        <v>5.Anslutningsavtal</v>
      </c>
      <c r="R333" s="45" t="str">
        <f ca="1" t="shared" si="252"/>
        <v/>
      </c>
      <c r="S333" s="45" t="str">
        <f ca="1" t="shared" si="253"/>
        <v>x</v>
      </c>
      <c r="T333" s="45" t="str">
        <f ca="1" t="shared" si="254"/>
        <v/>
      </c>
      <c r="U333" s="16"/>
      <c r="V333" s="33"/>
      <c r="W333" s="49" t="str">
        <f ca="1" t="shared" si="255"/>
        <v/>
      </c>
      <c r="X333" s="50" t="str">
        <f ca="1" t="shared" si="256"/>
        <v/>
      </c>
      <c r="Y333" s="63" t="str">
        <f ca="1" t="shared" si="225"/>
        <v/>
      </c>
      <c r="Z333" s="63" t="str">
        <f ca="1" t="shared" si="226"/>
        <v/>
      </c>
      <c r="AA333" s="67"/>
      <c r="AB333" s="64" t="str">
        <f ca="1" t="shared" si="227"/>
        <v/>
      </c>
      <c r="AC333" s="73">
        <f ca="1">INDEX(Anslutningspunkt!$A$2:$A$108,RANDBETWEEN(2,108),1)</f>
        <v>59</v>
      </c>
      <c r="AD333" s="30"/>
      <c r="AE333" s="30" t="str">
        <f ca="1" t="shared" si="257"/>
        <v/>
      </c>
      <c r="AF333" s="79"/>
      <c r="AG333" s="122"/>
      <c r="AH333" s="123"/>
      <c r="AI333" s="127"/>
      <c r="AM333" s="7">
        <f ca="1">VLOOKUP(AC333,Anslutningspunkt!A:B,2,0)+RANDBETWEEN(-10000,10000)</f>
        <v>6048960.672</v>
      </c>
      <c r="AN333" s="7">
        <f ca="1">VLOOKUP(AC333,Anslutningspunkt!A:C,3,0)+RANDBETWEEN(-10000,10000)</f>
        <v>397577.438</v>
      </c>
      <c r="AP333" s="7" t="str">
        <f ca="1" t="shared" si="228"/>
        <v>Flytt</v>
      </c>
      <c r="AQ333" s="7" t="str">
        <f t="shared" si="229"/>
        <v>Konsumtion/Produktion</v>
      </c>
      <c r="AX333" s="31">
        <f ca="1" t="shared" si="230"/>
        <v>44974.1004810314</v>
      </c>
      <c r="AZ333" s="31">
        <f ca="1">IF(SUM(IF({"4.Projekteringsavtal","5.Anslutningsavtal","6.Nätavtal"}=Q333,1,0))&gt;0,EDATE(AX333,RANDBETWEEN(0,6)),"")</f>
        <v>44974</v>
      </c>
      <c r="BB333" s="21">
        <f ca="1">IF(SUM(IF({"5.Anslutningsavtal","6.Nätavtal"}=Q333,1,0))&gt;0,EDATE(AZ333,RANDBETWEEN(0,3)),"")</f>
        <v>45033</v>
      </c>
      <c r="BD333" s="21" t="str">
        <f ca="1" t="shared" si="231"/>
        <v/>
      </c>
    </row>
    <row r="334" s="7" customFormat="1" spans="1:56">
      <c r="A334" s="33" t="s">
        <v>65</v>
      </c>
      <c r="B334" s="31">
        <f ca="1" t="shared" si="245"/>
        <v>43828</v>
      </c>
      <c r="C334" s="32">
        <f ca="1" t="shared" si="218"/>
        <v>44710</v>
      </c>
      <c r="D334" s="30" t="str">
        <f t="shared" si="219"/>
        <v>Project 4334</v>
      </c>
      <c r="E334" s="30" t="str">
        <f t="shared" si="220"/>
        <v>Company AB 5334</v>
      </c>
      <c r="F334" s="30" t="str">
        <f ca="1" t="shared" si="246"/>
        <v>Kungsör</v>
      </c>
      <c r="G334" s="37">
        <f ca="1" t="shared" si="247"/>
        <v>33</v>
      </c>
      <c r="H334" s="38" t="str">
        <f ca="1" t="shared" si="248"/>
        <v/>
      </c>
      <c r="I334" s="30" t="str">
        <f ca="1" t="shared" si="249"/>
        <v>Nyanslutning</v>
      </c>
      <c r="J334" s="30" t="s">
        <v>69</v>
      </c>
      <c r="K334" s="41">
        <f ca="1" t="shared" si="250"/>
        <v>50</v>
      </c>
      <c r="L334" s="41">
        <f ca="1" t="shared" si="221"/>
        <v>19</v>
      </c>
      <c r="M334" s="14"/>
      <c r="N334" s="30" t="str">
        <f ca="1" t="shared" si="222"/>
        <v>Lars Johnson 334</v>
      </c>
      <c r="O334" s="30" t="str">
        <f ca="1" t="shared" si="223"/>
        <v>Lars Johnson 334</v>
      </c>
      <c r="P334" s="30" t="str">
        <f ca="1" t="shared" si="224"/>
        <v>Lars Johnson 334</v>
      </c>
      <c r="Q334" s="30" t="str">
        <f ca="1" t="shared" si="251"/>
        <v>2.Reservationsavtal</v>
      </c>
      <c r="R334" s="45" t="str">
        <f ca="1" t="shared" si="252"/>
        <v>n</v>
      </c>
      <c r="S334" s="45" t="str">
        <f ca="1" t="shared" si="253"/>
        <v/>
      </c>
      <c r="T334" s="45" t="str">
        <f ca="1" t="shared" si="254"/>
        <v>x</v>
      </c>
      <c r="U334" s="16"/>
      <c r="V334" s="33"/>
      <c r="W334" s="49" t="str">
        <f ca="1" t="shared" si="255"/>
        <v>Reservationsavtal ska tecknas</v>
      </c>
      <c r="X334" s="50" t="str">
        <f ca="1" t="shared" si="256"/>
        <v>Nej</v>
      </c>
      <c r="Y334" s="63" t="str">
        <f ca="1" t="shared" si="225"/>
        <v/>
      </c>
      <c r="Z334" s="63" t="str">
        <f ca="1" t="shared" si="226"/>
        <v/>
      </c>
      <c r="AA334" s="67"/>
      <c r="AB334" s="64" t="str">
        <f ca="1" t="shared" si="227"/>
        <v/>
      </c>
      <c r="AC334" s="73">
        <f ca="1">INDEX(Anslutningspunkt!$A$2:$A$108,RANDBETWEEN(2,108),1)</f>
        <v>17</v>
      </c>
      <c r="AD334" s="30"/>
      <c r="AE334" s="30" t="str">
        <f ca="1" t="shared" si="257"/>
        <v/>
      </c>
      <c r="AF334" s="79"/>
      <c r="AG334" s="122"/>
      <c r="AH334" s="123"/>
      <c r="AI334" s="127"/>
      <c r="AM334" s="7">
        <f ca="1">VLOOKUP(AC334,Anslutningspunkt!A:B,2,0)+RANDBETWEEN(-10000,10000)</f>
        <v>6123483.672</v>
      </c>
      <c r="AN334" s="7">
        <f ca="1">VLOOKUP(AC334,Anslutningspunkt!A:C,3,0)+RANDBETWEEN(-10000,10000)</f>
        <v>448981.438</v>
      </c>
      <c r="AP334" s="7" t="str">
        <f ca="1" t="shared" si="228"/>
        <v>Nyanslutning</v>
      </c>
      <c r="AQ334" s="7" t="str">
        <f t="shared" si="229"/>
        <v>Konsumtion/Produktion</v>
      </c>
      <c r="AX334" s="31">
        <f ca="1" t="shared" si="230"/>
        <v>44455.7314975394</v>
      </c>
      <c r="AZ334" s="31" t="str">
        <f ca="1">IF(SUM(IF({"4.Projekteringsavtal","5.Anslutningsavtal","6.Nätavtal"}=Q334,1,0))&gt;0,EDATE(AX334,RANDBETWEEN(0,6)),"")</f>
        <v/>
      </c>
      <c r="BB334" s="21" t="str">
        <f ca="1">IF(SUM(IF({"5.Anslutningsavtal","6.Nätavtal"}=Q334,1,0))&gt;0,EDATE(AZ334,RANDBETWEEN(0,3)),"")</f>
        <v/>
      </c>
      <c r="BD334" s="21" t="str">
        <f ca="1" t="shared" si="231"/>
        <v/>
      </c>
    </row>
    <row r="335" s="7" customFormat="1" spans="1:56">
      <c r="A335" s="33" t="s">
        <v>65</v>
      </c>
      <c r="B335" s="31">
        <f ca="1" t="shared" si="245"/>
        <v>43720</v>
      </c>
      <c r="C335" s="32">
        <f ca="1" t="shared" si="218"/>
        <v>44009</v>
      </c>
      <c r="D335" s="30" t="str">
        <f t="shared" si="219"/>
        <v>Project 4335</v>
      </c>
      <c r="E335" s="30" t="str">
        <f t="shared" si="220"/>
        <v>Company AB 5335</v>
      </c>
      <c r="F335" s="30" t="str">
        <f ca="1" t="shared" si="246"/>
        <v>Vingåker</v>
      </c>
      <c r="G335" s="37">
        <f ca="1" t="shared" si="247"/>
        <v>32</v>
      </c>
      <c r="H335" s="38" t="str">
        <f ca="1" t="shared" si="248"/>
        <v>Nej</v>
      </c>
      <c r="I335" s="30" t="str">
        <f ca="1" t="shared" si="249"/>
        <v>Flytt</v>
      </c>
      <c r="J335" s="30" t="s">
        <v>69</v>
      </c>
      <c r="K335" s="41">
        <f ca="1" t="shared" si="250"/>
        <v>360</v>
      </c>
      <c r="L335" s="41">
        <f ca="1" t="shared" si="221"/>
        <v>277</v>
      </c>
      <c r="M335" s="14"/>
      <c r="N335" s="30" t="str">
        <f ca="1" t="shared" si="222"/>
        <v>Anders Erikson 335</v>
      </c>
      <c r="O335" s="30" t="str">
        <f ca="1" t="shared" si="223"/>
        <v>Erik Johanson 335</v>
      </c>
      <c r="P335" s="30" t="str">
        <f ca="1" t="shared" si="224"/>
        <v>Lars Johnson 335</v>
      </c>
      <c r="Q335" s="30" t="str">
        <f ca="1" t="shared" si="251"/>
        <v>6.Nätavtal</v>
      </c>
      <c r="R335" s="45" t="str">
        <f ca="1" t="shared" si="252"/>
        <v>?</v>
      </c>
      <c r="S335" s="45" t="str">
        <f ca="1" t="shared" si="253"/>
        <v/>
      </c>
      <c r="T335" s="45" t="str">
        <f ca="1" t="shared" si="254"/>
        <v/>
      </c>
      <c r="U335" s="16"/>
      <c r="V335" s="33"/>
      <c r="W335" s="49" t="str">
        <f ca="1" t="shared" si="255"/>
        <v/>
      </c>
      <c r="X335" s="50" t="str">
        <f ca="1" t="shared" si="256"/>
        <v/>
      </c>
      <c r="Y335" s="63" t="str">
        <f ca="1" t="shared" si="225"/>
        <v/>
      </c>
      <c r="Z335" s="63" t="str">
        <f ca="1" t="shared" si="226"/>
        <v/>
      </c>
      <c r="AA335" s="67"/>
      <c r="AB335" s="64" t="str">
        <f ca="1" t="shared" si="227"/>
        <v/>
      </c>
      <c r="AC335" s="73">
        <f ca="1">INDEX(Anslutningspunkt!$A$2:$A$108,RANDBETWEEN(2,108),1)</f>
        <v>17</v>
      </c>
      <c r="AD335" s="30"/>
      <c r="AE335" s="30" t="str">
        <f ca="1" t="shared" si="257"/>
        <v>Regionnät</v>
      </c>
      <c r="AF335" s="79"/>
      <c r="AG335" s="122"/>
      <c r="AH335" s="123"/>
      <c r="AI335" s="127"/>
      <c r="AM335" s="7">
        <f ca="1">VLOOKUP(AC335,Anslutningspunkt!A:B,2,0)+RANDBETWEEN(-10000,10000)</f>
        <v>6123292.672</v>
      </c>
      <c r="AN335" s="7">
        <f ca="1">VLOOKUP(AC335,Anslutningspunkt!A:C,3,0)+RANDBETWEEN(-10000,10000)</f>
        <v>444615.438</v>
      </c>
      <c r="AP335" s="7" t="str">
        <f ca="1" t="shared" si="228"/>
        <v>Flytt</v>
      </c>
      <c r="AQ335" s="7" t="str">
        <f t="shared" si="229"/>
        <v>Konsumtion/Produktion</v>
      </c>
      <c r="AX335" s="31">
        <f ca="1" t="shared" si="230"/>
        <v>43787.3653139689</v>
      </c>
      <c r="AZ335" s="31">
        <f ca="1">IF(SUM(IF({"4.Projekteringsavtal","5.Anslutningsavtal","6.Nätavtal"}=Q335,1,0))&gt;0,EDATE(AX335,RANDBETWEEN(0,6)),"")</f>
        <v>43879</v>
      </c>
      <c r="BB335" s="21">
        <f ca="1">IF(SUM(IF({"5.Anslutningsavtal","6.Nätavtal"}=Q335,1,0))&gt;0,EDATE(AZ335,RANDBETWEEN(0,3)),"")</f>
        <v>43879</v>
      </c>
      <c r="BD335" s="21">
        <f ca="1" t="shared" si="231"/>
        <v>43908</v>
      </c>
    </row>
    <row r="336" s="7" customFormat="1" spans="1:56">
      <c r="A336" s="33" t="s">
        <v>65</v>
      </c>
      <c r="B336" s="31">
        <f ca="1" t="shared" si="245"/>
        <v>43660</v>
      </c>
      <c r="C336" s="32">
        <f ca="1" t="shared" si="218"/>
        <v>44495</v>
      </c>
      <c r="D336" s="30" t="str">
        <f t="shared" si="219"/>
        <v>Project 4336</v>
      </c>
      <c r="E336" s="30" t="str">
        <f t="shared" si="220"/>
        <v>Company AB 5336</v>
      </c>
      <c r="F336" s="30" t="str">
        <f ca="1" t="shared" si="246"/>
        <v>Litslunda</v>
      </c>
      <c r="G336" s="37">
        <f ca="1" t="shared" si="247"/>
        <v>38</v>
      </c>
      <c r="H336" s="38" t="str">
        <f ca="1" t="shared" si="248"/>
        <v/>
      </c>
      <c r="I336" s="30" t="str">
        <f ca="1" t="shared" si="249"/>
        <v>Nyanslutning</v>
      </c>
      <c r="J336" s="30" t="s">
        <v>69</v>
      </c>
      <c r="K336" s="41">
        <f ca="1" t="shared" si="250"/>
        <v>260</v>
      </c>
      <c r="L336" s="41">
        <f ca="1" t="shared" si="221"/>
        <v>233</v>
      </c>
      <c r="M336" s="14"/>
      <c r="N336" s="30" t="str">
        <f ca="1" t="shared" si="222"/>
        <v>Sarah Anderson 336</v>
      </c>
      <c r="O336" s="30" t="str">
        <f ca="1" t="shared" si="223"/>
        <v>Anders Erikson 336</v>
      </c>
      <c r="P336" s="30" t="str">
        <f ca="1" t="shared" si="224"/>
        <v>Lars Johnson 336</v>
      </c>
      <c r="Q336" s="30" t="str">
        <f ca="1" t="shared" si="251"/>
        <v>1.Anslutningsmöjlighet</v>
      </c>
      <c r="R336" s="45" t="str">
        <f ca="1" t="shared" si="252"/>
        <v>?</v>
      </c>
      <c r="S336" s="45" t="str">
        <f ca="1" t="shared" si="253"/>
        <v/>
      </c>
      <c r="T336" s="45" t="str">
        <f ca="1" t="shared" si="254"/>
        <v/>
      </c>
      <c r="U336" s="16"/>
      <c r="V336" s="33"/>
      <c r="W336" s="49" t="str">
        <f ca="1" t="shared" si="255"/>
        <v>Reservationsavtal ska tecknas</v>
      </c>
      <c r="X336" s="50" t="str">
        <f ca="1" t="shared" si="256"/>
        <v>Ja</v>
      </c>
      <c r="Y336" s="63">
        <f ca="1" t="shared" si="225"/>
        <v>45414</v>
      </c>
      <c r="Z336" s="63">
        <f ca="1" t="shared" si="226"/>
        <v>45362</v>
      </c>
      <c r="AA336" s="67"/>
      <c r="AB336" s="64">
        <f ca="1" t="shared" si="227"/>
        <v>44111.1729810945</v>
      </c>
      <c r="AC336" s="73">
        <f ca="1">INDEX(Anslutningspunkt!$A$2:$A$108,RANDBETWEEN(2,108),1)</f>
        <v>95</v>
      </c>
      <c r="AD336" s="30"/>
      <c r="AE336" s="30" t="str">
        <f ca="1" t="shared" si="257"/>
        <v/>
      </c>
      <c r="AF336" s="79"/>
      <c r="AG336" s="122"/>
      <c r="AH336" s="123"/>
      <c r="AI336" s="127"/>
      <c r="AM336" s="7">
        <f ca="1">VLOOKUP(AC336,Anslutningspunkt!A:B,2,0)+RANDBETWEEN(-10000,10000)</f>
        <v>6162558.672</v>
      </c>
      <c r="AN336" s="7">
        <f ca="1">VLOOKUP(AC336,Anslutningspunkt!A:C,3,0)+RANDBETWEEN(-10000,10000)</f>
        <v>377899.438</v>
      </c>
      <c r="AP336" s="7" t="str">
        <f ca="1" t="shared" si="228"/>
        <v>Nyanslutning</v>
      </c>
      <c r="AQ336" s="7" t="str">
        <f t="shared" si="229"/>
        <v>Konsumtion/Produktion</v>
      </c>
      <c r="AX336" s="31" t="str">
        <f ca="1" t="shared" si="230"/>
        <v/>
      </c>
      <c r="AZ336" s="31" t="str">
        <f ca="1">IF(SUM(IF({"4.Projekteringsavtal","5.Anslutningsavtal","6.Nätavtal"}=Q336,1,0))&gt;0,EDATE(AX336,RANDBETWEEN(0,6)),"")</f>
        <v/>
      </c>
      <c r="BB336" s="21" t="str">
        <f ca="1">IF(SUM(IF({"5.Anslutningsavtal","6.Nätavtal"}=Q336,1,0))&gt;0,EDATE(AZ336,RANDBETWEEN(0,3)),"")</f>
        <v/>
      </c>
      <c r="BD336" s="21" t="str">
        <f ca="1" t="shared" si="231"/>
        <v/>
      </c>
    </row>
    <row r="337" s="7" customFormat="1" spans="1:56">
      <c r="A337" s="33" t="s">
        <v>65</v>
      </c>
      <c r="B337" s="31">
        <f ca="1" t="shared" si="245"/>
        <v>43247</v>
      </c>
      <c r="C337" s="32">
        <f ca="1" t="shared" si="218"/>
        <v>43526</v>
      </c>
      <c r="D337" s="30" t="str">
        <f t="shared" si="219"/>
        <v>Project 4337</v>
      </c>
      <c r="E337" s="30" t="str">
        <f t="shared" si="220"/>
        <v>Company AB 5337</v>
      </c>
      <c r="F337" s="30" t="str">
        <f ca="1" t="shared" si="246"/>
        <v>Ludvika</v>
      </c>
      <c r="G337" s="37">
        <f ca="1" t="shared" si="247"/>
        <v>37</v>
      </c>
      <c r="H337" s="38" t="str">
        <f ca="1" t="shared" si="248"/>
        <v/>
      </c>
      <c r="I337" s="30" t="str">
        <f ca="1" t="shared" si="249"/>
        <v>Flytt</v>
      </c>
      <c r="J337" s="30" t="s">
        <v>69</v>
      </c>
      <c r="K337" s="41">
        <f ca="1" t="shared" si="250"/>
        <v>340</v>
      </c>
      <c r="L337" s="41">
        <f ca="1" t="shared" si="221"/>
        <v>215</v>
      </c>
      <c r="M337" s="14"/>
      <c r="N337" s="30" t="str">
        <f ca="1" t="shared" si="222"/>
        <v>Lars Johnson 337</v>
      </c>
      <c r="O337" s="30" t="str">
        <f ca="1" t="shared" si="223"/>
        <v>Lars Johnson 337</v>
      </c>
      <c r="P337" s="30" t="str">
        <f ca="1" t="shared" si="224"/>
        <v>Erik Johanson 337</v>
      </c>
      <c r="Q337" s="30" t="str">
        <f ca="1" t="shared" si="251"/>
        <v>1.Anslutningsmöjlighet</v>
      </c>
      <c r="R337" s="45" t="str">
        <f ca="1" t="shared" si="252"/>
        <v/>
      </c>
      <c r="S337" s="45" t="str">
        <f ca="1" t="shared" si="253"/>
        <v/>
      </c>
      <c r="T337" s="45" t="str">
        <f ca="1" t="shared" si="254"/>
        <v/>
      </c>
      <c r="U337" s="16"/>
      <c r="V337" s="33"/>
      <c r="W337" s="49" t="str">
        <f ca="1" t="shared" si="255"/>
        <v/>
      </c>
      <c r="X337" s="50" t="str">
        <f ca="1" t="shared" si="256"/>
        <v>Ja</v>
      </c>
      <c r="Y337" s="63">
        <f ca="1" t="shared" si="225"/>
        <v>44231</v>
      </c>
      <c r="Z337" s="63">
        <f ca="1" t="shared" si="226"/>
        <v>43795</v>
      </c>
      <c r="AA337" s="67"/>
      <c r="AB337" s="64" t="str">
        <f ca="1" t="shared" si="227"/>
        <v/>
      </c>
      <c r="AC337" s="73">
        <f ca="1">INDEX(Anslutningspunkt!$A$2:$A$108,RANDBETWEEN(2,108),1)</f>
        <v>79</v>
      </c>
      <c r="AD337" s="30"/>
      <c r="AE337" s="30" t="str">
        <f ca="1" t="shared" si="257"/>
        <v/>
      </c>
      <c r="AF337" s="79"/>
      <c r="AG337" s="122"/>
      <c r="AH337" s="123"/>
      <c r="AI337" s="127"/>
      <c r="AM337" s="7">
        <f ca="1">VLOOKUP(AC337,Anslutningspunkt!A:B,2,0)+RANDBETWEEN(-10000,10000)</f>
        <v>6084281.672</v>
      </c>
      <c r="AN337" s="7">
        <f ca="1">VLOOKUP(AC337,Anslutningspunkt!A:C,3,0)+RANDBETWEEN(-10000,10000)</f>
        <v>279456.438</v>
      </c>
      <c r="AP337" s="7" t="str">
        <f ca="1" t="shared" si="228"/>
        <v>Flytt</v>
      </c>
      <c r="AQ337" s="7" t="str">
        <f t="shared" si="229"/>
        <v>Konsumtion/Produktion</v>
      </c>
      <c r="AX337" s="31" t="str">
        <f ca="1" t="shared" si="230"/>
        <v/>
      </c>
      <c r="AZ337" s="31" t="str">
        <f ca="1">IF(SUM(IF({"4.Projekteringsavtal","5.Anslutningsavtal","6.Nätavtal"}=Q337,1,0))&gt;0,EDATE(AX337,RANDBETWEEN(0,6)),"")</f>
        <v/>
      </c>
      <c r="BB337" s="21" t="str">
        <f ca="1">IF(SUM(IF({"5.Anslutningsavtal","6.Nätavtal"}=Q337,1,0))&gt;0,EDATE(AZ337,RANDBETWEEN(0,3)),"")</f>
        <v/>
      </c>
      <c r="BD337" s="21" t="str">
        <f ca="1" t="shared" si="231"/>
        <v/>
      </c>
    </row>
    <row r="338" s="7" customFormat="1" spans="1:56">
      <c r="A338" s="33" t="s">
        <v>65</v>
      </c>
      <c r="B338" s="31">
        <f ca="1" t="shared" si="245"/>
        <v>44327</v>
      </c>
      <c r="C338" s="32">
        <f ca="1" t="shared" si="218"/>
        <v>44385</v>
      </c>
      <c r="D338" s="30" t="str">
        <f t="shared" si="219"/>
        <v>Project 4338</v>
      </c>
      <c r="E338" s="30" t="str">
        <f t="shared" si="220"/>
        <v>Company AB 5338</v>
      </c>
      <c r="F338" s="30" t="str">
        <f ca="1" t="shared" si="246"/>
        <v>Norberg</v>
      </c>
      <c r="G338" s="37">
        <f ca="1" t="shared" si="247"/>
        <v>36</v>
      </c>
      <c r="H338" s="38" t="str">
        <f ca="1" t="shared" si="248"/>
        <v/>
      </c>
      <c r="I338" s="30" t="str">
        <f ca="1" t="shared" si="249"/>
        <v>Utökning</v>
      </c>
      <c r="J338" s="30" t="s">
        <v>69</v>
      </c>
      <c r="K338" s="41">
        <f ca="1" t="shared" si="250"/>
        <v>210</v>
      </c>
      <c r="L338" s="41">
        <f ca="1" t="shared" si="221"/>
        <v>107</v>
      </c>
      <c r="M338" s="14"/>
      <c r="N338" s="30" t="str">
        <f ca="1" t="shared" si="222"/>
        <v>Lars Johnson 338</v>
      </c>
      <c r="O338" s="30" t="str">
        <f ca="1" t="shared" si="223"/>
        <v>Anders Erikson 338</v>
      </c>
      <c r="P338" s="30" t="str">
        <f ca="1" t="shared" si="224"/>
        <v>Sarah Anderson 338</v>
      </c>
      <c r="Q338" s="30" t="str">
        <f ca="1" t="shared" si="251"/>
        <v>4.Projekteringsavtal</v>
      </c>
      <c r="R338" s="45" t="str">
        <f ca="1" t="shared" si="252"/>
        <v>N/A</v>
      </c>
      <c r="S338" s="45" t="str">
        <f ca="1" t="shared" si="253"/>
        <v>x</v>
      </c>
      <c r="T338" s="45" t="str">
        <f ca="1" t="shared" si="254"/>
        <v/>
      </c>
      <c r="U338" s="16"/>
      <c r="V338" s="33"/>
      <c r="W338" s="49" t="str">
        <f ca="1" t="shared" si="255"/>
        <v>Reservationsavtal ska tecknas</v>
      </c>
      <c r="X338" s="50" t="str">
        <f ca="1" t="shared" si="256"/>
        <v>Ja</v>
      </c>
      <c r="Y338" s="63">
        <f ca="1" t="shared" si="225"/>
        <v>44735</v>
      </c>
      <c r="Z338" s="63">
        <f ca="1" t="shared" si="226"/>
        <v>44646</v>
      </c>
      <c r="AA338" s="67"/>
      <c r="AB338" s="64" t="str">
        <f ca="1" t="shared" si="227"/>
        <v/>
      </c>
      <c r="AC338" s="73">
        <f ca="1">INDEX(Anslutningspunkt!$A$2:$A$108,RANDBETWEEN(2,108),1)</f>
        <v>3</v>
      </c>
      <c r="AD338" s="30"/>
      <c r="AE338" s="30" t="str">
        <f ca="1" t="shared" si="257"/>
        <v/>
      </c>
      <c r="AF338" s="79"/>
      <c r="AG338" s="122"/>
      <c r="AH338" s="123"/>
      <c r="AI338" s="127"/>
      <c r="AM338" s="7">
        <f ca="1">VLOOKUP(AC338,Anslutningspunkt!A:B,2,0)+RANDBETWEEN(-10000,10000)</f>
        <v>6171484.672</v>
      </c>
      <c r="AN338" s="7">
        <f ca="1">VLOOKUP(AC338,Anslutningspunkt!A:C,3,0)+RANDBETWEEN(-10000,10000)</f>
        <v>395907.438</v>
      </c>
      <c r="AP338" s="7" t="str">
        <f ca="1" t="shared" si="228"/>
        <v>Utökning</v>
      </c>
      <c r="AQ338" s="7" t="str">
        <f t="shared" si="229"/>
        <v>Konsumtion/Produktion</v>
      </c>
      <c r="AX338" s="31">
        <f ca="1" t="shared" si="230"/>
        <v>44352.6936447137</v>
      </c>
      <c r="AZ338" s="31">
        <f ca="1">IF(SUM(IF({"4.Projekteringsavtal","5.Anslutningsavtal","6.Nätavtal"}=Q338,1,0))&gt;0,EDATE(AX338,RANDBETWEEN(0,6)),"")</f>
        <v>44505</v>
      </c>
      <c r="BB338" s="21" t="str">
        <f ca="1">IF(SUM(IF({"5.Anslutningsavtal","6.Nätavtal"}=Q338,1,0))&gt;0,EDATE(AZ338,RANDBETWEEN(0,3)),"")</f>
        <v/>
      </c>
      <c r="BD338" s="21" t="str">
        <f ca="1" t="shared" si="231"/>
        <v/>
      </c>
    </row>
    <row r="339" s="7" customFormat="1" spans="1:56">
      <c r="A339" s="33" t="s">
        <v>65</v>
      </c>
      <c r="B339" s="31">
        <f ca="1" t="shared" si="245"/>
        <v>44296</v>
      </c>
      <c r="C339" s="32">
        <f ca="1" t="shared" si="218"/>
        <v>45324</v>
      </c>
      <c r="D339" s="30" t="str">
        <f t="shared" si="219"/>
        <v>Project 4339</v>
      </c>
      <c r="E339" s="30" t="str">
        <f t="shared" si="220"/>
        <v>Company AB 5339</v>
      </c>
      <c r="F339" s="30" t="str">
        <f ca="1" t="shared" si="246"/>
        <v>Huddinge</v>
      </c>
      <c r="G339" s="37">
        <f ca="1" t="shared" si="247"/>
        <v>31</v>
      </c>
      <c r="H339" s="38" t="str">
        <f ca="1" t="shared" si="248"/>
        <v/>
      </c>
      <c r="I339" s="30" t="str">
        <f ca="1" t="shared" si="249"/>
        <v>Nyanslutning</v>
      </c>
      <c r="J339" s="30" t="s">
        <v>69</v>
      </c>
      <c r="K339" s="41">
        <f ca="1" t="shared" si="250"/>
        <v>20</v>
      </c>
      <c r="L339" s="41">
        <f ca="1" t="shared" si="221"/>
        <v>12</v>
      </c>
      <c r="M339" s="14"/>
      <c r="N339" s="30" t="str">
        <f ca="1" t="shared" si="222"/>
        <v>Sarah Anderson 339</v>
      </c>
      <c r="O339" s="30" t="str">
        <f ca="1" t="shared" si="223"/>
        <v>Anders Erikson 339</v>
      </c>
      <c r="P339" s="30" t="str">
        <f ca="1" t="shared" si="224"/>
        <v>Anders Erikson 339</v>
      </c>
      <c r="Q339" s="30" t="str">
        <f ca="1" t="shared" si="251"/>
        <v>1.Anslutningsmöjlighet</v>
      </c>
      <c r="R339" s="45" t="str">
        <f ca="1" t="shared" si="252"/>
        <v>?</v>
      </c>
      <c r="S339" s="45" t="str">
        <f ca="1" t="shared" si="253"/>
        <v>x</v>
      </c>
      <c r="T339" s="45" t="str">
        <f ca="1" t="shared" si="254"/>
        <v>x</v>
      </c>
      <c r="U339" s="16"/>
      <c r="V339" s="33"/>
      <c r="W339" s="49" t="str">
        <f ca="1" t="shared" si="255"/>
        <v>Ansluts till LN 20 kV</v>
      </c>
      <c r="X339" s="50" t="str">
        <f ca="1" t="shared" si="256"/>
        <v>Nej</v>
      </c>
      <c r="Y339" s="63" t="str">
        <f ca="1" t="shared" si="225"/>
        <v/>
      </c>
      <c r="Z339" s="63" t="str">
        <f ca="1" t="shared" si="226"/>
        <v/>
      </c>
      <c r="AA339" s="67"/>
      <c r="AB339" s="64" t="str">
        <f ca="1" t="shared" si="227"/>
        <v/>
      </c>
      <c r="AC339" s="73">
        <f ca="1">INDEX(Anslutningspunkt!$A$2:$A$108,RANDBETWEEN(2,108),1)</f>
        <v>78</v>
      </c>
      <c r="AD339" s="30"/>
      <c r="AE339" s="30" t="str">
        <f ca="1" t="shared" si="257"/>
        <v>Stamnät Regionnät</v>
      </c>
      <c r="AF339" s="79"/>
      <c r="AG339" s="122"/>
      <c r="AH339" s="123"/>
      <c r="AI339" s="127"/>
      <c r="AM339" s="7">
        <f ca="1">VLOOKUP(AC339,Anslutningspunkt!A:B,2,0)+RANDBETWEEN(-10000,10000)</f>
        <v>6059670.672</v>
      </c>
      <c r="AN339" s="7">
        <f ca="1">VLOOKUP(AC339,Anslutningspunkt!A:C,3,0)+RANDBETWEEN(-10000,10000)</f>
        <v>326913.438</v>
      </c>
      <c r="AP339" s="7" t="str">
        <f ca="1" t="shared" si="228"/>
        <v>Nyanslutning</v>
      </c>
      <c r="AQ339" s="7" t="str">
        <f t="shared" si="229"/>
        <v>Konsumtion/Produktion</v>
      </c>
      <c r="AX339" s="31" t="str">
        <f ca="1" t="shared" si="230"/>
        <v/>
      </c>
      <c r="AZ339" s="31" t="str">
        <f ca="1">IF(SUM(IF({"4.Projekteringsavtal","5.Anslutningsavtal","6.Nätavtal"}=Q339,1,0))&gt;0,EDATE(AX339,RANDBETWEEN(0,6)),"")</f>
        <v/>
      </c>
      <c r="BB339" s="21" t="str">
        <f ca="1">IF(SUM(IF({"5.Anslutningsavtal","6.Nätavtal"}=Q339,1,0))&gt;0,EDATE(AZ339,RANDBETWEEN(0,3)),"")</f>
        <v/>
      </c>
      <c r="BD339" s="21" t="str">
        <f ca="1" t="shared" si="231"/>
        <v/>
      </c>
    </row>
    <row r="340" s="7" customFormat="1" spans="1:56">
      <c r="A340" s="33" t="s">
        <v>65</v>
      </c>
      <c r="B340" s="31">
        <f ca="1" t="shared" si="245"/>
        <v>44731</v>
      </c>
      <c r="C340" s="32">
        <f ca="1" t="shared" si="218"/>
        <v>44896</v>
      </c>
      <c r="D340" s="30" t="str">
        <f t="shared" si="219"/>
        <v>Project 4340</v>
      </c>
      <c r="E340" s="30" t="str">
        <f t="shared" si="220"/>
        <v>Company AB 5340</v>
      </c>
      <c r="F340" s="30" t="str">
        <f ca="1" t="shared" si="246"/>
        <v>Älvkarleby</v>
      </c>
      <c r="G340" s="37">
        <f ca="1" t="shared" si="247"/>
        <v>38</v>
      </c>
      <c r="H340" s="38" t="str">
        <f ca="1" t="shared" si="248"/>
        <v>Nej</v>
      </c>
      <c r="I340" s="30" t="str">
        <f ca="1" t="shared" si="249"/>
        <v>Utökning</v>
      </c>
      <c r="J340" s="30" t="s">
        <v>69</v>
      </c>
      <c r="K340" s="41">
        <f ca="1" t="shared" si="250"/>
        <v>120</v>
      </c>
      <c r="L340" s="41">
        <f ca="1" t="shared" si="221"/>
        <v>37</v>
      </c>
      <c r="M340" s="14"/>
      <c r="N340" s="30" t="str">
        <f ca="1" t="shared" si="222"/>
        <v>Anders Erikson 340</v>
      </c>
      <c r="O340" s="30" t="str">
        <f ca="1" t="shared" si="223"/>
        <v>Anders Erikson 340</v>
      </c>
      <c r="P340" s="30" t="str">
        <f ca="1" t="shared" si="224"/>
        <v>Sarah Anderson 340</v>
      </c>
      <c r="Q340" s="30" t="str">
        <f ca="1" t="shared" si="251"/>
        <v>2.Reservationsavtal</v>
      </c>
      <c r="R340" s="45" t="str">
        <f ca="1" t="shared" si="252"/>
        <v/>
      </c>
      <c r="S340" s="45" t="str">
        <f ca="1" t="shared" si="253"/>
        <v/>
      </c>
      <c r="T340" s="45" t="str">
        <f ca="1" t="shared" si="254"/>
        <v/>
      </c>
      <c r="U340" s="16"/>
      <c r="V340" s="33"/>
      <c r="W340" s="49" t="str">
        <f ca="1" t="shared" si="255"/>
        <v/>
      </c>
      <c r="X340" s="50" t="str">
        <f ca="1" t="shared" si="256"/>
        <v/>
      </c>
      <c r="Y340" s="63" t="str">
        <f ca="1" t="shared" si="225"/>
        <v/>
      </c>
      <c r="Z340" s="63" t="str">
        <f ca="1" t="shared" si="226"/>
        <v/>
      </c>
      <c r="AA340" s="67"/>
      <c r="AB340" s="64" t="str">
        <f ca="1" t="shared" si="227"/>
        <v/>
      </c>
      <c r="AC340" s="73">
        <f ca="1">INDEX(Anslutningspunkt!$A$2:$A$108,RANDBETWEEN(2,108),1)</f>
        <v>99</v>
      </c>
      <c r="AD340" s="30"/>
      <c r="AE340" s="30" t="str">
        <f ca="1" t="shared" si="257"/>
        <v/>
      </c>
      <c r="AF340" s="79"/>
      <c r="AG340" s="122"/>
      <c r="AH340" s="123"/>
      <c r="AI340" s="127"/>
      <c r="AM340" s="7">
        <f ca="1">VLOOKUP(AC340,Anslutningspunkt!A:B,2,0)+RANDBETWEEN(-10000,10000)</f>
        <v>6108570.672</v>
      </c>
      <c r="AN340" s="7">
        <f ca="1">VLOOKUP(AC340,Anslutningspunkt!A:C,3,0)+RANDBETWEEN(-10000,10000)</f>
        <v>391119.438</v>
      </c>
      <c r="AP340" s="7" t="str">
        <f ca="1" t="shared" si="228"/>
        <v>Utökning</v>
      </c>
      <c r="AQ340" s="7" t="str">
        <f t="shared" si="229"/>
        <v>Konsumtion/Produktion</v>
      </c>
      <c r="AX340" s="31">
        <f ca="1" t="shared" si="230"/>
        <v>44868.0457588441</v>
      </c>
      <c r="AZ340" s="31" t="str">
        <f ca="1">IF(SUM(IF({"4.Projekteringsavtal","5.Anslutningsavtal","6.Nätavtal"}=Q340,1,0))&gt;0,EDATE(AX340,RANDBETWEEN(0,6)),"")</f>
        <v/>
      </c>
      <c r="BB340" s="21" t="str">
        <f ca="1">IF(SUM(IF({"5.Anslutningsavtal","6.Nätavtal"}=Q340,1,0))&gt;0,EDATE(AZ340,RANDBETWEEN(0,3)),"")</f>
        <v/>
      </c>
      <c r="BD340" s="21" t="str">
        <f ca="1" t="shared" si="231"/>
        <v/>
      </c>
    </row>
    <row r="341" s="7" customFormat="1" spans="1:56">
      <c r="A341" s="33" t="s">
        <v>65</v>
      </c>
      <c r="B341" s="31">
        <f ca="1" t="shared" si="245"/>
        <v>43198</v>
      </c>
      <c r="C341" s="32">
        <f ca="1" t="shared" si="218"/>
        <v>44875</v>
      </c>
      <c r="D341" s="30" t="str">
        <f t="shared" si="219"/>
        <v>Project 4341</v>
      </c>
      <c r="E341" s="30" t="str">
        <f t="shared" si="220"/>
        <v>Company AB 5341</v>
      </c>
      <c r="F341" s="30" t="str">
        <f ca="1" t="shared" si="246"/>
        <v>Surahamar</v>
      </c>
      <c r="G341" s="37">
        <f ca="1" t="shared" si="247"/>
        <v>31</v>
      </c>
      <c r="H341" s="38" t="str">
        <f ca="1" t="shared" si="248"/>
        <v>Ja</v>
      </c>
      <c r="I341" s="30" t="str">
        <f ca="1" t="shared" si="249"/>
        <v>Flytt</v>
      </c>
      <c r="J341" s="30" t="s">
        <v>69</v>
      </c>
      <c r="K341" s="41">
        <f ca="1" t="shared" si="250"/>
        <v>530</v>
      </c>
      <c r="L341" s="41">
        <f ca="1" t="shared" si="221"/>
        <v>249</v>
      </c>
      <c r="M341" s="14"/>
      <c r="N341" s="30" t="str">
        <f ca="1" t="shared" si="222"/>
        <v>Anders Erikson 341</v>
      </c>
      <c r="O341" s="30" t="str">
        <f ca="1" t="shared" si="223"/>
        <v>Erik Johanson 341</v>
      </c>
      <c r="P341" s="30" t="str">
        <f ca="1" t="shared" si="224"/>
        <v>Lars Johnson 341</v>
      </c>
      <c r="Q341" s="30" t="str">
        <f ca="1" t="shared" si="251"/>
        <v>6.Nätavtal</v>
      </c>
      <c r="R341" s="45" t="str">
        <f ca="1" t="shared" si="252"/>
        <v/>
      </c>
      <c r="S341" s="45" t="str">
        <f ca="1" t="shared" si="253"/>
        <v>x</v>
      </c>
      <c r="T341" s="45" t="str">
        <f ca="1" t="shared" si="254"/>
        <v>x</v>
      </c>
      <c r="U341" s="16"/>
      <c r="V341" s="33"/>
      <c r="W341" s="49" t="str">
        <f ca="1" t="shared" si="255"/>
        <v>Ansluts till LN 20 kV</v>
      </c>
      <c r="X341" s="50" t="str">
        <f ca="1" t="shared" si="256"/>
        <v>Ja</v>
      </c>
      <c r="Y341" s="63">
        <f ca="1" t="shared" si="225"/>
        <v>45519</v>
      </c>
      <c r="Z341" s="63">
        <f ca="1" t="shared" si="226"/>
        <v>45358</v>
      </c>
      <c r="AA341" s="67"/>
      <c r="AB341" s="64" t="str">
        <f ca="1" t="shared" si="227"/>
        <v/>
      </c>
      <c r="AC341" s="73">
        <f ca="1">INDEX(Anslutningspunkt!$A$2:$A$108,RANDBETWEEN(2,108),1)</f>
        <v>5</v>
      </c>
      <c r="AD341" s="30"/>
      <c r="AE341" s="30" t="str">
        <f ca="1" t="shared" si="257"/>
        <v>Stamnät</v>
      </c>
      <c r="AF341" s="79"/>
      <c r="AG341" s="122"/>
      <c r="AH341" s="123"/>
      <c r="AI341" s="127"/>
      <c r="AM341" s="7">
        <f ca="1">VLOOKUP(AC341,Anslutningspunkt!A:B,2,0)+RANDBETWEEN(-10000,10000)</f>
        <v>6078602.672</v>
      </c>
      <c r="AN341" s="7">
        <f ca="1">VLOOKUP(AC341,Anslutningspunkt!A:C,3,0)+RANDBETWEEN(-10000,10000)</f>
        <v>266688.438</v>
      </c>
      <c r="AP341" s="7" t="str">
        <f ca="1" t="shared" si="228"/>
        <v>Flytt</v>
      </c>
      <c r="AQ341" s="7" t="str">
        <f t="shared" si="229"/>
        <v>Konsumtion/Produktion</v>
      </c>
      <c r="AX341" s="31">
        <f ca="1" t="shared" si="230"/>
        <v>43779.5307176604</v>
      </c>
      <c r="AZ341" s="31">
        <f ca="1">IF(SUM(IF({"4.Projekteringsavtal","5.Anslutningsavtal","6.Nätavtal"}=Q341,1,0))&gt;0,EDATE(AX341,RANDBETWEEN(0,6)),"")</f>
        <v>43961</v>
      </c>
      <c r="BB341" s="21">
        <f ca="1">IF(SUM(IF({"5.Anslutningsavtal","6.Nätavtal"}=Q341,1,0))&gt;0,EDATE(AZ341,RANDBETWEEN(0,3)),"")</f>
        <v>43961</v>
      </c>
      <c r="BD341" s="21">
        <f ca="1" t="shared" si="231"/>
        <v>43992</v>
      </c>
    </row>
    <row r="342" s="7" customFormat="1" spans="1:56">
      <c r="A342" s="33" t="s">
        <v>65</v>
      </c>
      <c r="B342" s="31">
        <f ca="1" t="shared" ref="B342:B351" si="258">RANDBETWEEN(DATE(2018,1,1),DATE(2022,10,20))</f>
        <v>44727</v>
      </c>
      <c r="C342" s="32">
        <f ca="1" t="shared" si="218"/>
        <v>45234</v>
      </c>
      <c r="D342" s="30" t="str">
        <f t="shared" si="219"/>
        <v>Project 4342</v>
      </c>
      <c r="E342" s="30" t="str">
        <f t="shared" si="220"/>
        <v>Company AB 5342</v>
      </c>
      <c r="F342" s="30" t="str">
        <f ca="1" t="shared" ref="F342:F351" si="25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Stockholm</v>
      </c>
      <c r="G342" s="37">
        <f ca="1" t="shared" ref="G342:G351" si="260">RANDBETWEEN(30,38)</f>
        <v>34</v>
      </c>
      <c r="H342" s="38" t="str">
        <f ca="1" t="shared" ref="H342:H351" si="261">CHOOSE(RANDBETWEEN(1,3),"Ja","Nej","")</f>
        <v>Nej</v>
      </c>
      <c r="I342" s="30" t="str">
        <f ca="1" t="shared" ref="I342:I351" si="262">CHOOSE(RANDBETWEEN(1,3),"Nyanslutning","Utökning","Flytt")</f>
        <v>Utökning</v>
      </c>
      <c r="J342" s="30" t="s">
        <v>69</v>
      </c>
      <c r="K342" s="41">
        <f ca="1" t="shared" ref="K342:K351" si="263">RANDBETWEEN(1,60)*10</f>
        <v>220</v>
      </c>
      <c r="L342" s="41">
        <f ca="1" t="shared" si="221"/>
        <v>194</v>
      </c>
      <c r="M342" s="14"/>
      <c r="N342" s="30" t="str">
        <f ca="1" t="shared" si="222"/>
        <v>Anders Erikson 342</v>
      </c>
      <c r="O342" s="30" t="str">
        <f ca="1" t="shared" si="223"/>
        <v>Sarah Anderson 342</v>
      </c>
      <c r="P342" s="30" t="str">
        <f ca="1" t="shared" si="224"/>
        <v>Erik Johanson 342</v>
      </c>
      <c r="Q342" s="30" t="str">
        <f ca="1" t="shared" ref="Q342:Q351" si="264">CHOOSE(RANDBETWEEN(1,5),"5.Anslutningsavtal","4.Projekteringsavtal","6.Nätavtal","2.Reservationsavtal","1.Anslutningsmöjlighet")</f>
        <v>1.Anslutningsmöjlighet</v>
      </c>
      <c r="R342" s="45" t="str">
        <f ca="1" t="shared" ref="R342:R351" si="265">CHOOSE(RANDBETWEEN(1,8),"Ja","","","","n","nej","?","N/A")</f>
        <v/>
      </c>
      <c r="S342" s="45" t="str">
        <f ca="1" t="shared" ref="S342:S351" si="266">CHOOSE(RANDBETWEEN(1,3),"x","","")</f>
        <v/>
      </c>
      <c r="T342" s="45" t="str">
        <f ca="1" t="shared" ref="T342:T351" si="267">CHOOSE(RANDBETWEEN(1,4),"x","","","")</f>
        <v/>
      </c>
      <c r="U342" s="16"/>
      <c r="V342" s="33"/>
      <c r="W342" s="49" t="str">
        <f ca="1" t="shared" ref="W342:W351" si="268">CHOOSE(RANDBETWEEN(1,7),"Länk","","","","","Ansluts till LN 20 kV","Reservationsavtal ska tecknas")</f>
        <v/>
      </c>
      <c r="X342" s="50" t="str">
        <f ca="1" t="shared" ref="X342:X351" si="269">CHOOSE(RANDBETWEEN(1,4),"Ja","Ja","Nej","")</f>
        <v/>
      </c>
      <c r="Y342" s="63" t="str">
        <f ca="1" t="shared" si="225"/>
        <v/>
      </c>
      <c r="Z342" s="63" t="str">
        <f ca="1" t="shared" si="226"/>
        <v/>
      </c>
      <c r="AA342" s="67"/>
      <c r="AB342" s="64">
        <f ca="1" t="shared" si="227"/>
        <v>44920.4362015174</v>
      </c>
      <c r="AC342" s="73">
        <f ca="1">INDEX(Anslutningspunkt!$A$2:$A$108,RANDBETWEEN(2,108),1)</f>
        <v>24</v>
      </c>
      <c r="AD342" s="30"/>
      <c r="AE342" s="30" t="str">
        <f ca="1" t="shared" ref="AE342:AE351" si="270">CHOOSE(RANDBETWEEN(1,4),"Regionnät","Stamnät Regionnät","Stamnät","")</f>
        <v/>
      </c>
      <c r="AF342" s="79"/>
      <c r="AG342" s="122"/>
      <c r="AH342" s="123"/>
      <c r="AI342" s="127"/>
      <c r="AM342" s="7">
        <f ca="1">VLOOKUP(AC342,Anslutningspunkt!A:B,2,0)+RANDBETWEEN(-10000,10000)</f>
        <v>6032306.672</v>
      </c>
      <c r="AN342" s="7">
        <f ca="1">VLOOKUP(AC342,Anslutningspunkt!A:C,3,0)+RANDBETWEEN(-10000,10000)</f>
        <v>338797.438</v>
      </c>
      <c r="AP342" s="7" t="str">
        <f ca="1" t="shared" si="228"/>
        <v>Utökning</v>
      </c>
      <c r="AQ342" s="7" t="str">
        <f t="shared" si="229"/>
        <v>Konsumtion/Produktion</v>
      </c>
      <c r="AX342" s="31" t="str">
        <f ca="1" t="shared" si="230"/>
        <v/>
      </c>
      <c r="AZ342" s="31" t="str">
        <f ca="1">IF(SUM(IF({"4.Projekteringsavtal","5.Anslutningsavtal","6.Nätavtal"}=Q342,1,0))&gt;0,EDATE(AX342,RANDBETWEEN(0,6)),"")</f>
        <v/>
      </c>
      <c r="BB342" s="21" t="str">
        <f ca="1">IF(SUM(IF({"5.Anslutningsavtal","6.Nätavtal"}=Q342,1,0))&gt;0,EDATE(AZ342,RANDBETWEEN(0,3)),"")</f>
        <v/>
      </c>
      <c r="BD342" s="21" t="str">
        <f ca="1" t="shared" si="231"/>
        <v/>
      </c>
    </row>
    <row r="343" s="7" customFormat="1" spans="1:56">
      <c r="A343" s="33" t="s">
        <v>65</v>
      </c>
      <c r="B343" s="31">
        <f ca="1" t="shared" si="258"/>
        <v>44308</v>
      </c>
      <c r="C343" s="32">
        <f ca="1" t="shared" si="218"/>
        <v>45140</v>
      </c>
      <c r="D343" s="30" t="str">
        <f t="shared" si="219"/>
        <v>Project 4343</v>
      </c>
      <c r="E343" s="30" t="str">
        <f t="shared" si="220"/>
        <v>Company AB 5343</v>
      </c>
      <c r="F343" s="30" t="str">
        <f ca="1" t="shared" si="259"/>
        <v>Uppsala</v>
      </c>
      <c r="G343" s="37">
        <f ca="1" t="shared" si="260"/>
        <v>32</v>
      </c>
      <c r="H343" s="38" t="str">
        <f ca="1" t="shared" si="261"/>
        <v>Ja</v>
      </c>
      <c r="I343" s="30" t="str">
        <f ca="1" t="shared" si="262"/>
        <v>Nyanslutning</v>
      </c>
      <c r="J343" s="30" t="s">
        <v>69</v>
      </c>
      <c r="K343" s="41">
        <f ca="1" t="shared" si="263"/>
        <v>90</v>
      </c>
      <c r="L343" s="41">
        <f ca="1" t="shared" si="221"/>
        <v>74</v>
      </c>
      <c r="M343" s="14"/>
      <c r="N343" s="30" t="str">
        <f ca="1" t="shared" si="222"/>
        <v>Anders Erikson 343</v>
      </c>
      <c r="O343" s="30" t="str">
        <f ca="1" t="shared" si="223"/>
        <v>Erik Johanson 343</v>
      </c>
      <c r="P343" s="30" t="str">
        <f ca="1" t="shared" si="224"/>
        <v>Erik Johanson 343</v>
      </c>
      <c r="Q343" s="30" t="str">
        <f ca="1" t="shared" si="264"/>
        <v>2.Reservationsavtal</v>
      </c>
      <c r="R343" s="45" t="str">
        <f ca="1" t="shared" si="265"/>
        <v/>
      </c>
      <c r="S343" s="45" t="str">
        <f ca="1" t="shared" si="266"/>
        <v/>
      </c>
      <c r="T343" s="45" t="str">
        <f ca="1" t="shared" si="267"/>
        <v/>
      </c>
      <c r="U343" s="16"/>
      <c r="V343" s="33"/>
      <c r="W343" s="49" t="str">
        <f ca="1" t="shared" si="268"/>
        <v/>
      </c>
      <c r="X343" s="50" t="str">
        <f ca="1" t="shared" si="269"/>
        <v>Ja</v>
      </c>
      <c r="Y343" s="63">
        <f ca="1" t="shared" si="225"/>
        <v>45494</v>
      </c>
      <c r="Z343" s="63">
        <f ca="1" t="shared" si="226"/>
        <v>45227</v>
      </c>
      <c r="AA343" s="67"/>
      <c r="AB343" s="64" t="str">
        <f ca="1" t="shared" si="227"/>
        <v/>
      </c>
      <c r="AC343" s="73">
        <f ca="1">INDEX(Anslutningspunkt!$A$2:$A$108,RANDBETWEEN(2,108),1)</f>
        <v>25</v>
      </c>
      <c r="AD343" s="30"/>
      <c r="AE343" s="30" t="str">
        <f ca="1" t="shared" si="270"/>
        <v/>
      </c>
      <c r="AF343" s="79"/>
      <c r="AG343" s="122"/>
      <c r="AH343" s="123"/>
      <c r="AI343" s="127"/>
      <c r="AM343" s="7">
        <f ca="1">VLOOKUP(AC343,Anslutningspunkt!A:B,2,0)+RANDBETWEEN(-10000,10000)</f>
        <v>6194729.672</v>
      </c>
      <c r="AN343" s="7">
        <f ca="1">VLOOKUP(AC343,Anslutningspunkt!A:C,3,0)+RANDBETWEEN(-10000,10000)</f>
        <v>358288.438</v>
      </c>
      <c r="AP343" s="7" t="str">
        <f ca="1" t="shared" si="228"/>
        <v>Nyanslutning</v>
      </c>
      <c r="AQ343" s="7" t="str">
        <f t="shared" si="229"/>
        <v>Konsumtion/Produktion</v>
      </c>
      <c r="AX343" s="31">
        <f ca="1" t="shared" si="230"/>
        <v>44458.1118102162</v>
      </c>
      <c r="AZ343" s="31" t="str">
        <f ca="1">IF(SUM(IF({"4.Projekteringsavtal","5.Anslutningsavtal","6.Nätavtal"}=Q343,1,0))&gt;0,EDATE(AX343,RANDBETWEEN(0,6)),"")</f>
        <v/>
      </c>
      <c r="BB343" s="21" t="str">
        <f ca="1">IF(SUM(IF({"5.Anslutningsavtal","6.Nätavtal"}=Q343,1,0))&gt;0,EDATE(AZ343,RANDBETWEEN(0,3)),"")</f>
        <v/>
      </c>
      <c r="BD343" s="21" t="str">
        <f ca="1" t="shared" si="231"/>
        <v/>
      </c>
    </row>
    <row r="344" s="7" customFormat="1" spans="1:56">
      <c r="A344" s="33" t="s">
        <v>65</v>
      </c>
      <c r="B344" s="31">
        <f ca="1" t="shared" si="258"/>
        <v>43672</v>
      </c>
      <c r="C344" s="32">
        <f ca="1" t="shared" si="218"/>
        <v>43814</v>
      </c>
      <c r="D344" s="30" t="str">
        <f t="shared" si="219"/>
        <v>Project 4344</v>
      </c>
      <c r="E344" s="30" t="str">
        <f t="shared" si="220"/>
        <v>Company AB 5344</v>
      </c>
      <c r="F344" s="30" t="str">
        <f ca="1" t="shared" si="259"/>
        <v>Eskiltuna</v>
      </c>
      <c r="G344" s="37">
        <f ca="1" t="shared" si="260"/>
        <v>30</v>
      </c>
      <c r="H344" s="38" t="str">
        <f ca="1" t="shared" si="261"/>
        <v>Ja</v>
      </c>
      <c r="I344" s="30" t="str">
        <f ca="1" t="shared" si="262"/>
        <v>Utökning</v>
      </c>
      <c r="J344" s="30" t="s">
        <v>69</v>
      </c>
      <c r="K344" s="41">
        <f ca="1" t="shared" si="263"/>
        <v>430</v>
      </c>
      <c r="L344" s="41">
        <f ca="1" t="shared" si="221"/>
        <v>401</v>
      </c>
      <c r="M344" s="14"/>
      <c r="N344" s="30" t="str">
        <f ca="1" t="shared" si="222"/>
        <v>Anders Erikson 344</v>
      </c>
      <c r="O344" s="30" t="str">
        <f ca="1" t="shared" si="223"/>
        <v>Sarah Anderson 344</v>
      </c>
      <c r="P344" s="30" t="str">
        <f ca="1" t="shared" si="224"/>
        <v>Lars Johnson 344</v>
      </c>
      <c r="Q344" s="30" t="str">
        <f ca="1" t="shared" si="264"/>
        <v>1.Anslutningsmöjlighet</v>
      </c>
      <c r="R344" s="45" t="str">
        <f ca="1" t="shared" si="265"/>
        <v>?</v>
      </c>
      <c r="S344" s="45" t="str">
        <f ca="1" t="shared" si="266"/>
        <v/>
      </c>
      <c r="T344" s="45" t="str">
        <f ca="1" t="shared" si="267"/>
        <v/>
      </c>
      <c r="U344" s="16"/>
      <c r="V344" s="33"/>
      <c r="W344" s="49" t="str">
        <f ca="1" t="shared" si="268"/>
        <v/>
      </c>
      <c r="X344" s="50" t="str">
        <f ca="1" t="shared" si="269"/>
        <v/>
      </c>
      <c r="Y344" s="63" t="str">
        <f ca="1" t="shared" si="225"/>
        <v/>
      </c>
      <c r="Z344" s="63" t="str">
        <f ca="1" t="shared" si="226"/>
        <v/>
      </c>
      <c r="AA344" s="67"/>
      <c r="AB344" s="64">
        <f ca="1" t="shared" si="227"/>
        <v>43745.2421695971</v>
      </c>
      <c r="AC344" s="73">
        <f ca="1">INDEX(Anslutningspunkt!$A$2:$A$108,RANDBETWEEN(2,108),1)</f>
        <v>43</v>
      </c>
      <c r="AD344" s="30"/>
      <c r="AE344" s="30" t="str">
        <f ca="1" t="shared" si="270"/>
        <v>Stamnät</v>
      </c>
      <c r="AF344" s="79"/>
      <c r="AG344" s="122"/>
      <c r="AH344" s="123"/>
      <c r="AI344" s="127"/>
      <c r="AM344" s="7">
        <f ca="1">VLOOKUP(AC344,Anslutningspunkt!A:B,2,0)+RANDBETWEEN(-10000,10000)</f>
        <v>6121947.672</v>
      </c>
      <c r="AN344" s="7">
        <f ca="1">VLOOKUP(AC344,Anslutningspunkt!A:C,3,0)+RANDBETWEEN(-10000,10000)</f>
        <v>345743.438</v>
      </c>
      <c r="AP344" s="7" t="str">
        <f ca="1" t="shared" si="228"/>
        <v>Utökning</v>
      </c>
      <c r="AQ344" s="7" t="str">
        <f t="shared" si="229"/>
        <v>Konsumtion/Produktion</v>
      </c>
      <c r="AX344" s="31" t="str">
        <f ca="1" t="shared" si="230"/>
        <v/>
      </c>
      <c r="AZ344" s="31" t="str">
        <f ca="1">IF(SUM(IF({"4.Projekteringsavtal","5.Anslutningsavtal","6.Nätavtal"}=Q344,1,0))&gt;0,EDATE(AX344,RANDBETWEEN(0,6)),"")</f>
        <v/>
      </c>
      <c r="BB344" s="21" t="str">
        <f ca="1">IF(SUM(IF({"5.Anslutningsavtal","6.Nätavtal"}=Q344,1,0))&gt;0,EDATE(AZ344,RANDBETWEEN(0,3)),"")</f>
        <v/>
      </c>
      <c r="BD344" s="21" t="str">
        <f ca="1" t="shared" si="231"/>
        <v/>
      </c>
    </row>
    <row r="345" s="7" customFormat="1" spans="1:56">
      <c r="A345" s="33" t="s">
        <v>65</v>
      </c>
      <c r="B345" s="31">
        <f ca="1" t="shared" si="258"/>
        <v>43314</v>
      </c>
      <c r="C345" s="32">
        <f ca="1" t="shared" si="218"/>
        <v>44390</v>
      </c>
      <c r="D345" s="30" t="str">
        <f t="shared" si="219"/>
        <v>Project 4345</v>
      </c>
      <c r="E345" s="30" t="str">
        <f t="shared" si="220"/>
        <v>Company AB 5345</v>
      </c>
      <c r="F345" s="30" t="str">
        <f ca="1" t="shared" si="259"/>
        <v>Vallentuna</v>
      </c>
      <c r="G345" s="37">
        <f ca="1" t="shared" si="260"/>
        <v>30</v>
      </c>
      <c r="H345" s="38" t="str">
        <f ca="1" t="shared" si="261"/>
        <v/>
      </c>
      <c r="I345" s="30" t="str">
        <f ca="1" t="shared" si="262"/>
        <v>Nyanslutning</v>
      </c>
      <c r="J345" s="30" t="s">
        <v>69</v>
      </c>
      <c r="K345" s="41">
        <f ca="1" t="shared" si="263"/>
        <v>560</v>
      </c>
      <c r="L345" s="41">
        <f ca="1" t="shared" si="221"/>
        <v>200</v>
      </c>
      <c r="M345" s="14"/>
      <c r="N345" s="30" t="str">
        <f ca="1" t="shared" si="222"/>
        <v>Lars Johnson 345</v>
      </c>
      <c r="O345" s="30" t="str">
        <f ca="1" t="shared" si="223"/>
        <v>Anders Erikson 345</v>
      </c>
      <c r="P345" s="30" t="str">
        <f ca="1" t="shared" si="224"/>
        <v>Anders Erikson 345</v>
      </c>
      <c r="Q345" s="30" t="str">
        <f ca="1" t="shared" si="264"/>
        <v>1.Anslutningsmöjlighet</v>
      </c>
      <c r="R345" s="45" t="str">
        <f ca="1" t="shared" si="265"/>
        <v>N/A</v>
      </c>
      <c r="S345" s="45" t="str">
        <f ca="1" t="shared" si="266"/>
        <v>x</v>
      </c>
      <c r="T345" s="45" t="str">
        <f ca="1" t="shared" si="267"/>
        <v>x</v>
      </c>
      <c r="U345" s="16"/>
      <c r="V345" s="33"/>
      <c r="W345" s="49" t="str">
        <f ca="1" t="shared" si="268"/>
        <v/>
      </c>
      <c r="X345" s="50" t="str">
        <f ca="1" t="shared" si="269"/>
        <v>Ja</v>
      </c>
      <c r="Y345" s="63">
        <f ca="1" t="shared" si="225"/>
        <v>45258</v>
      </c>
      <c r="Z345" s="63">
        <f ca="1" t="shared" si="226"/>
        <v>44516</v>
      </c>
      <c r="AA345" s="67"/>
      <c r="AB345" s="64" t="str">
        <f ca="1" t="shared" si="227"/>
        <v/>
      </c>
      <c r="AC345" s="73">
        <f ca="1">INDEX(Anslutningspunkt!$A$2:$A$108,RANDBETWEEN(2,108),1)</f>
        <v>9</v>
      </c>
      <c r="AD345" s="30"/>
      <c r="AE345" s="30" t="str">
        <f ca="1" t="shared" si="270"/>
        <v>Stamnät Regionnät</v>
      </c>
      <c r="AF345" s="79"/>
      <c r="AG345" s="122"/>
      <c r="AH345" s="123"/>
      <c r="AI345" s="127"/>
      <c r="AM345" s="7">
        <f ca="1">VLOOKUP(AC345,Anslutningspunkt!A:B,2,0)+RANDBETWEEN(-10000,10000)</f>
        <v>6036959.672</v>
      </c>
      <c r="AN345" s="7">
        <f ca="1">VLOOKUP(AC345,Anslutningspunkt!A:C,3,0)+RANDBETWEEN(-10000,10000)</f>
        <v>319503.438</v>
      </c>
      <c r="AP345" s="7" t="str">
        <f ca="1" t="shared" si="228"/>
        <v>Nyanslutning</v>
      </c>
      <c r="AQ345" s="7" t="str">
        <f t="shared" si="229"/>
        <v>Konsumtion/Produktion</v>
      </c>
      <c r="AX345" s="31" t="str">
        <f ca="1" t="shared" si="230"/>
        <v/>
      </c>
      <c r="AZ345" s="31" t="str">
        <f ca="1">IF(SUM(IF({"4.Projekteringsavtal","5.Anslutningsavtal","6.Nätavtal"}=Q345,1,0))&gt;0,EDATE(AX345,RANDBETWEEN(0,6)),"")</f>
        <v/>
      </c>
      <c r="BB345" s="21" t="str">
        <f ca="1">IF(SUM(IF({"5.Anslutningsavtal","6.Nätavtal"}=Q345,1,0))&gt;0,EDATE(AZ345,RANDBETWEEN(0,3)),"")</f>
        <v/>
      </c>
      <c r="BD345" s="21" t="str">
        <f ca="1" t="shared" si="231"/>
        <v/>
      </c>
    </row>
    <row r="346" s="7" customFormat="1" spans="1:56">
      <c r="A346" s="33" t="s">
        <v>65</v>
      </c>
      <c r="B346" s="31">
        <f ca="1" t="shared" si="258"/>
        <v>43947</v>
      </c>
      <c r="C346" s="32">
        <f ca="1" t="shared" si="218"/>
        <v>44200</v>
      </c>
      <c r="D346" s="30" t="str">
        <f t="shared" si="219"/>
        <v>Project 4346</v>
      </c>
      <c r="E346" s="30" t="str">
        <f t="shared" si="220"/>
        <v>Company AB 5346</v>
      </c>
      <c r="F346" s="30" t="str">
        <f ca="1" t="shared" si="259"/>
        <v>Eskilstuna</v>
      </c>
      <c r="G346" s="37">
        <f ca="1" t="shared" si="260"/>
        <v>33</v>
      </c>
      <c r="H346" s="38" t="str">
        <f ca="1" t="shared" si="261"/>
        <v/>
      </c>
      <c r="I346" s="30" t="str">
        <f ca="1" t="shared" si="262"/>
        <v>Flytt</v>
      </c>
      <c r="J346" s="30" t="s">
        <v>69</v>
      </c>
      <c r="K346" s="41">
        <f ca="1" t="shared" si="263"/>
        <v>230</v>
      </c>
      <c r="L346" s="41">
        <f ca="1" t="shared" si="221"/>
        <v>148</v>
      </c>
      <c r="M346" s="14"/>
      <c r="N346" s="30" t="str">
        <f ca="1" t="shared" si="222"/>
        <v>Anders Erikson 346</v>
      </c>
      <c r="O346" s="30" t="str">
        <f ca="1" t="shared" si="223"/>
        <v>Erik Johanson 346</v>
      </c>
      <c r="P346" s="30" t="str">
        <f ca="1" t="shared" si="224"/>
        <v>Anders Erikson 346</v>
      </c>
      <c r="Q346" s="30" t="str">
        <f ca="1" t="shared" si="264"/>
        <v>6.Nätavtal</v>
      </c>
      <c r="R346" s="45" t="str">
        <f ca="1" t="shared" si="265"/>
        <v>Ja</v>
      </c>
      <c r="S346" s="45" t="str">
        <f ca="1" t="shared" si="266"/>
        <v/>
      </c>
      <c r="T346" s="45" t="str">
        <f ca="1" t="shared" si="267"/>
        <v/>
      </c>
      <c r="U346" s="16"/>
      <c r="V346" s="33"/>
      <c r="W346" s="49" t="str">
        <f ca="1" t="shared" si="268"/>
        <v/>
      </c>
      <c r="X346" s="50" t="str">
        <f ca="1" t="shared" si="269"/>
        <v>Nej</v>
      </c>
      <c r="Y346" s="63" t="str">
        <f ca="1" t="shared" si="225"/>
        <v/>
      </c>
      <c r="Z346" s="63" t="str">
        <f ca="1" t="shared" si="226"/>
        <v/>
      </c>
      <c r="AA346" s="67"/>
      <c r="AB346" s="64" t="str">
        <f ca="1" t="shared" si="227"/>
        <v/>
      </c>
      <c r="AC346" s="73">
        <f ca="1">INDEX(Anslutningspunkt!$A$2:$A$108,RANDBETWEEN(2,108),1)</f>
        <v>45</v>
      </c>
      <c r="AD346" s="30"/>
      <c r="AE346" s="30" t="str">
        <f ca="1" t="shared" si="270"/>
        <v/>
      </c>
      <c r="AF346" s="79"/>
      <c r="AG346" s="122"/>
      <c r="AH346" s="123"/>
      <c r="AI346" s="127"/>
      <c r="AM346" s="7">
        <f ca="1">VLOOKUP(AC346,Anslutningspunkt!A:B,2,0)+RANDBETWEEN(-10000,10000)</f>
        <v>6123267.672</v>
      </c>
      <c r="AN346" s="7">
        <f ca="1">VLOOKUP(AC346,Anslutningspunkt!A:C,3,0)+RANDBETWEEN(-10000,10000)</f>
        <v>331916.438</v>
      </c>
      <c r="AP346" s="7" t="str">
        <f ca="1" t="shared" si="228"/>
        <v>Flytt</v>
      </c>
      <c r="AQ346" s="7" t="str">
        <f t="shared" si="229"/>
        <v>Konsumtion/Produktion</v>
      </c>
      <c r="AX346" s="31">
        <f ca="1" t="shared" si="230"/>
        <v>44226.0284111103</v>
      </c>
      <c r="AZ346" s="31">
        <f ca="1">IF(SUM(IF({"4.Projekteringsavtal","5.Anslutningsavtal","6.Nätavtal"}=Q346,1,0))&gt;0,EDATE(AX346,RANDBETWEEN(0,6)),"")</f>
        <v>44255</v>
      </c>
      <c r="BB346" s="21">
        <f ca="1">IF(SUM(IF({"5.Anslutningsavtal","6.Nätavtal"}=Q346,1,0))&gt;0,EDATE(AZ346,RANDBETWEEN(0,3)),"")</f>
        <v>44314</v>
      </c>
      <c r="BD346" s="21">
        <f ca="1" t="shared" si="231"/>
        <v>44405</v>
      </c>
    </row>
    <row r="347" s="7" customFormat="1" spans="1:56">
      <c r="A347" s="33" t="s">
        <v>65</v>
      </c>
      <c r="B347" s="31">
        <f ca="1" t="shared" si="258"/>
        <v>44002</v>
      </c>
      <c r="C347" s="32">
        <f ca="1" t="shared" si="218"/>
        <v>44938</v>
      </c>
      <c r="D347" s="30" t="str">
        <f t="shared" si="219"/>
        <v>Project 4347</v>
      </c>
      <c r="E347" s="30" t="str">
        <f t="shared" si="220"/>
        <v>Company AB 5347</v>
      </c>
      <c r="F347" s="30" t="str">
        <f ca="1" t="shared" si="259"/>
        <v>Köping</v>
      </c>
      <c r="G347" s="37">
        <f ca="1" t="shared" si="260"/>
        <v>38</v>
      </c>
      <c r="H347" s="38" t="str">
        <f ca="1" t="shared" si="261"/>
        <v>Nej</v>
      </c>
      <c r="I347" s="30" t="str">
        <f ca="1" t="shared" si="262"/>
        <v>Flytt</v>
      </c>
      <c r="J347" s="30" t="s">
        <v>69</v>
      </c>
      <c r="K347" s="41">
        <f ca="1" t="shared" si="263"/>
        <v>20</v>
      </c>
      <c r="L347" s="41">
        <f ca="1" t="shared" si="221"/>
        <v>16</v>
      </c>
      <c r="M347" s="14"/>
      <c r="N347" s="30" t="str">
        <f ca="1" t="shared" si="222"/>
        <v>Anders Erikson 347</v>
      </c>
      <c r="O347" s="30" t="str">
        <f ca="1" t="shared" si="223"/>
        <v>Anders Erikson 347</v>
      </c>
      <c r="P347" s="30" t="str">
        <f ca="1" t="shared" si="224"/>
        <v>Anders Erikson 347</v>
      </c>
      <c r="Q347" s="30" t="str">
        <f ca="1" t="shared" si="264"/>
        <v>4.Projekteringsavtal</v>
      </c>
      <c r="R347" s="45" t="str">
        <f ca="1" t="shared" si="265"/>
        <v>N/A</v>
      </c>
      <c r="S347" s="45" t="str">
        <f ca="1" t="shared" si="266"/>
        <v/>
      </c>
      <c r="T347" s="45" t="str">
        <f ca="1" t="shared" si="267"/>
        <v/>
      </c>
      <c r="U347" s="16"/>
      <c r="V347" s="33"/>
      <c r="W347" s="49" t="str">
        <f ca="1" t="shared" si="268"/>
        <v/>
      </c>
      <c r="X347" s="50" t="str">
        <f ca="1" t="shared" si="269"/>
        <v>Ja</v>
      </c>
      <c r="Y347" s="63">
        <f ca="1" t="shared" si="225"/>
        <v>45564</v>
      </c>
      <c r="Z347" s="63">
        <f ca="1" t="shared" si="226"/>
        <v>44939</v>
      </c>
      <c r="AA347" s="67"/>
      <c r="AB347" s="64" t="str">
        <f ca="1" t="shared" si="227"/>
        <v/>
      </c>
      <c r="AC347" s="73">
        <f ca="1">INDEX(Anslutningspunkt!$A$2:$A$108,RANDBETWEEN(2,108),1)</f>
        <v>91</v>
      </c>
      <c r="AD347" s="30"/>
      <c r="AE347" s="30" t="str">
        <f ca="1" t="shared" si="270"/>
        <v/>
      </c>
      <c r="AF347" s="79"/>
      <c r="AG347" s="122"/>
      <c r="AH347" s="123"/>
      <c r="AI347" s="127"/>
      <c r="AM347" s="7">
        <f ca="1">VLOOKUP(AC347,Anslutningspunkt!A:B,2,0)+RANDBETWEEN(-10000,10000)</f>
        <v>6174172.672</v>
      </c>
      <c r="AN347" s="7">
        <f ca="1">VLOOKUP(AC347,Anslutningspunkt!A:C,3,0)+RANDBETWEEN(-10000,10000)</f>
        <v>443004.438</v>
      </c>
      <c r="AP347" s="7" t="str">
        <f ca="1" t="shared" si="228"/>
        <v>Flytt</v>
      </c>
      <c r="AQ347" s="7" t="str">
        <f t="shared" si="229"/>
        <v>Konsumtion/Produktion</v>
      </c>
      <c r="AX347" s="31">
        <f ca="1" t="shared" si="230"/>
        <v>44170.2022820661</v>
      </c>
      <c r="AZ347" s="31">
        <f ca="1">IF(SUM(IF({"4.Projekteringsavtal","5.Anslutningsavtal","6.Nätavtal"}=Q347,1,0))&gt;0,EDATE(AX347,RANDBETWEEN(0,6)),"")</f>
        <v>44352</v>
      </c>
      <c r="BB347" s="21" t="str">
        <f ca="1">IF(SUM(IF({"5.Anslutningsavtal","6.Nätavtal"}=Q347,1,0))&gt;0,EDATE(AZ347,RANDBETWEEN(0,3)),"")</f>
        <v/>
      </c>
      <c r="BD347" s="21" t="str">
        <f ca="1" t="shared" si="231"/>
        <v/>
      </c>
    </row>
    <row r="348" s="7" customFormat="1" spans="1:56">
      <c r="A348" s="33" t="s">
        <v>65</v>
      </c>
      <c r="B348" s="31">
        <f ca="1" t="shared" si="258"/>
        <v>44770</v>
      </c>
      <c r="C348" s="32">
        <f ca="1" t="shared" si="218"/>
        <v>45334</v>
      </c>
      <c r="D348" s="30" t="str">
        <f t="shared" si="219"/>
        <v>Project 4348</v>
      </c>
      <c r="E348" s="30" t="str">
        <f t="shared" si="220"/>
        <v>Company AB 5348</v>
      </c>
      <c r="F348" s="30" t="str">
        <f ca="1" t="shared" si="259"/>
        <v>Västerås</v>
      </c>
      <c r="G348" s="37">
        <f ca="1" t="shared" si="260"/>
        <v>32</v>
      </c>
      <c r="H348" s="38" t="str">
        <f ca="1" t="shared" si="261"/>
        <v>Nej</v>
      </c>
      <c r="I348" s="30" t="str">
        <f ca="1" t="shared" si="262"/>
        <v>Flytt</v>
      </c>
      <c r="J348" s="30" t="s">
        <v>69</v>
      </c>
      <c r="K348" s="41">
        <f ca="1" t="shared" si="263"/>
        <v>570</v>
      </c>
      <c r="L348" s="41">
        <f ca="1" t="shared" si="221"/>
        <v>486</v>
      </c>
      <c r="M348" s="14"/>
      <c r="N348" s="30" t="str">
        <f ca="1" t="shared" si="222"/>
        <v>Sarah Anderson 348</v>
      </c>
      <c r="O348" s="30" t="str">
        <f ca="1" t="shared" si="223"/>
        <v>Lars Johnson 348</v>
      </c>
      <c r="P348" s="30" t="str">
        <f ca="1" t="shared" si="224"/>
        <v>Erik Johanson 348</v>
      </c>
      <c r="Q348" s="30" t="str">
        <f ca="1" t="shared" si="264"/>
        <v>5.Anslutningsavtal</v>
      </c>
      <c r="R348" s="45" t="str">
        <f ca="1" t="shared" si="265"/>
        <v>?</v>
      </c>
      <c r="S348" s="45" t="str">
        <f ca="1" t="shared" si="266"/>
        <v/>
      </c>
      <c r="T348" s="45" t="str">
        <f ca="1" t="shared" si="267"/>
        <v>x</v>
      </c>
      <c r="U348" s="16"/>
      <c r="V348" s="33"/>
      <c r="W348" s="49" t="str">
        <f ca="1" t="shared" si="268"/>
        <v/>
      </c>
      <c r="X348" s="50" t="str">
        <f ca="1" t="shared" si="269"/>
        <v>Nej</v>
      </c>
      <c r="Y348" s="63" t="str">
        <f ca="1" t="shared" si="225"/>
        <v/>
      </c>
      <c r="Z348" s="63" t="str">
        <f ca="1" t="shared" si="226"/>
        <v/>
      </c>
      <c r="AA348" s="67"/>
      <c r="AB348" s="64" t="str">
        <f ca="1" t="shared" si="227"/>
        <v/>
      </c>
      <c r="AC348" s="73">
        <f ca="1">INDEX(Anslutningspunkt!$A$2:$A$108,RANDBETWEEN(2,108),1)</f>
        <v>95</v>
      </c>
      <c r="AD348" s="30"/>
      <c r="AE348" s="30" t="str">
        <f ca="1" t="shared" si="270"/>
        <v>Regionnät</v>
      </c>
      <c r="AF348" s="79"/>
      <c r="AG348" s="122"/>
      <c r="AH348" s="123"/>
      <c r="AI348" s="127"/>
      <c r="AM348" s="7">
        <f ca="1">VLOOKUP(AC348,Anslutningspunkt!A:B,2,0)+RANDBETWEEN(-10000,10000)</f>
        <v>6147123.672</v>
      </c>
      <c r="AN348" s="7">
        <f ca="1">VLOOKUP(AC348,Anslutningspunkt!A:C,3,0)+RANDBETWEEN(-10000,10000)</f>
        <v>383712.438</v>
      </c>
      <c r="AP348" s="7" t="str">
        <f ca="1" t="shared" si="228"/>
        <v>Flytt</v>
      </c>
      <c r="AQ348" s="7" t="str">
        <f t="shared" si="229"/>
        <v>Konsumtion/Produktion</v>
      </c>
      <c r="AX348" s="31">
        <f ca="1" t="shared" si="230"/>
        <v>45310.933929227</v>
      </c>
      <c r="AZ348" s="31">
        <f ca="1">IF(SUM(IF({"4.Projekteringsavtal","5.Anslutningsavtal","6.Nätavtal"}=Q348,1,0))&gt;0,EDATE(AX348,RANDBETWEEN(0,6)),"")</f>
        <v>45310</v>
      </c>
      <c r="BB348" s="21">
        <f ca="1">IF(SUM(IF({"5.Anslutningsavtal","6.Nätavtal"}=Q348,1,0))&gt;0,EDATE(AZ348,RANDBETWEEN(0,3)),"")</f>
        <v>45310</v>
      </c>
      <c r="BD348" s="21" t="str">
        <f ca="1" t="shared" si="231"/>
        <v/>
      </c>
    </row>
    <row r="349" s="7" customFormat="1" spans="1:56">
      <c r="A349" s="33" t="s">
        <v>65</v>
      </c>
      <c r="B349" s="31">
        <f ca="1" t="shared" si="258"/>
        <v>43191</v>
      </c>
      <c r="C349" s="32">
        <f ca="1" t="shared" si="218"/>
        <v>44472</v>
      </c>
      <c r="D349" s="30" t="str">
        <f t="shared" si="219"/>
        <v>Project 4349</v>
      </c>
      <c r="E349" s="30" t="str">
        <f t="shared" si="220"/>
        <v>Company AB 5349</v>
      </c>
      <c r="F349" s="30" t="str">
        <f ca="1" t="shared" si="259"/>
        <v>Solna</v>
      </c>
      <c r="G349" s="37">
        <f ca="1" t="shared" si="260"/>
        <v>35</v>
      </c>
      <c r="H349" s="38" t="str">
        <f ca="1" t="shared" si="261"/>
        <v>Nej</v>
      </c>
      <c r="I349" s="30" t="str">
        <f ca="1" t="shared" si="262"/>
        <v>Nyanslutning</v>
      </c>
      <c r="J349" s="30" t="s">
        <v>69</v>
      </c>
      <c r="K349" s="41">
        <f ca="1" t="shared" si="263"/>
        <v>350</v>
      </c>
      <c r="L349" s="41">
        <f ca="1" t="shared" si="221"/>
        <v>46</v>
      </c>
      <c r="M349" s="14"/>
      <c r="N349" s="30" t="str">
        <f ca="1" t="shared" si="222"/>
        <v>Erik Johanson 349</v>
      </c>
      <c r="O349" s="30" t="str">
        <f ca="1" t="shared" si="223"/>
        <v>Erik Johanson 349</v>
      </c>
      <c r="P349" s="30" t="str">
        <f ca="1" t="shared" si="224"/>
        <v>Erik Johanson 349</v>
      </c>
      <c r="Q349" s="30" t="str">
        <f ca="1" t="shared" si="264"/>
        <v>6.Nätavtal</v>
      </c>
      <c r="R349" s="45" t="str">
        <f ca="1" t="shared" si="265"/>
        <v/>
      </c>
      <c r="S349" s="45" t="str">
        <f ca="1" t="shared" si="266"/>
        <v>x</v>
      </c>
      <c r="T349" s="45" t="str">
        <f ca="1" t="shared" si="267"/>
        <v/>
      </c>
      <c r="U349" s="16"/>
      <c r="V349" s="33"/>
      <c r="W349" s="49" t="str">
        <f ca="1" t="shared" si="268"/>
        <v>Ansluts till LN 20 kV</v>
      </c>
      <c r="X349" s="50" t="str">
        <f ca="1" t="shared" si="269"/>
        <v>Nej</v>
      </c>
      <c r="Y349" s="63" t="str">
        <f ca="1" t="shared" si="225"/>
        <v/>
      </c>
      <c r="Z349" s="63" t="str">
        <f ca="1" t="shared" si="226"/>
        <v/>
      </c>
      <c r="AA349" s="67"/>
      <c r="AB349" s="64" t="str">
        <f ca="1" t="shared" si="227"/>
        <v/>
      </c>
      <c r="AC349" s="73">
        <f ca="1">INDEX(Anslutningspunkt!$A$2:$A$108,RANDBETWEEN(2,108),1)</f>
        <v>22</v>
      </c>
      <c r="AD349" s="30"/>
      <c r="AE349" s="30" t="str">
        <f ca="1" t="shared" si="270"/>
        <v>Stamnät Regionnät</v>
      </c>
      <c r="AF349" s="79"/>
      <c r="AG349" s="122"/>
      <c r="AH349" s="123"/>
      <c r="AI349" s="127"/>
      <c r="AM349" s="7">
        <f ca="1">VLOOKUP(AC349,Anslutningspunkt!A:B,2,0)+RANDBETWEEN(-10000,10000)</f>
        <v>6037121.672</v>
      </c>
      <c r="AN349" s="7">
        <f ca="1">VLOOKUP(AC349,Anslutningspunkt!A:C,3,0)+RANDBETWEEN(-10000,10000)</f>
        <v>274300.438</v>
      </c>
      <c r="AP349" s="7" t="str">
        <f ca="1" t="shared" si="228"/>
        <v>Nyanslutning</v>
      </c>
      <c r="AQ349" s="7" t="str">
        <f t="shared" si="229"/>
        <v>Konsumtion/Produktion</v>
      </c>
      <c r="AX349" s="31">
        <f ca="1" t="shared" si="230"/>
        <v>44120.1061347954</v>
      </c>
      <c r="AZ349" s="31">
        <f ca="1">IF(SUM(IF({"4.Projekteringsavtal","5.Anslutningsavtal","6.Nätavtal"}=Q349,1,0))&gt;0,EDATE(AX349,RANDBETWEEN(0,6)),"")</f>
        <v>44120</v>
      </c>
      <c r="BB349" s="21">
        <f ca="1">IF(SUM(IF({"5.Anslutningsavtal","6.Nätavtal"}=Q349,1,0))&gt;0,EDATE(AZ349,RANDBETWEEN(0,3)),"")</f>
        <v>44120</v>
      </c>
      <c r="BD349" s="21">
        <f ca="1" t="shared" si="231"/>
        <v>44120</v>
      </c>
    </row>
    <row r="350" s="7" customFormat="1" spans="1:56">
      <c r="A350" s="33" t="s">
        <v>65</v>
      </c>
      <c r="B350" s="31">
        <f ca="1" t="shared" si="258"/>
        <v>44180</v>
      </c>
      <c r="C350" s="32">
        <f ca="1" t="shared" si="218"/>
        <v>44261</v>
      </c>
      <c r="D350" s="30" t="str">
        <f t="shared" si="219"/>
        <v>Project 4350</v>
      </c>
      <c r="E350" s="30" t="str">
        <f t="shared" si="220"/>
        <v>Company AB 5350</v>
      </c>
      <c r="F350" s="30" t="str">
        <f ca="1" t="shared" si="259"/>
        <v>Kungsör</v>
      </c>
      <c r="G350" s="37">
        <f ca="1" t="shared" si="260"/>
        <v>30</v>
      </c>
      <c r="H350" s="38" t="str">
        <f ca="1" t="shared" si="261"/>
        <v>Ja</v>
      </c>
      <c r="I350" s="30" t="str">
        <f ca="1" t="shared" si="262"/>
        <v>Nyanslutning</v>
      </c>
      <c r="J350" s="30" t="s">
        <v>69</v>
      </c>
      <c r="K350" s="41">
        <f ca="1" t="shared" si="263"/>
        <v>270</v>
      </c>
      <c r="L350" s="41">
        <f ca="1" t="shared" si="221"/>
        <v>183</v>
      </c>
      <c r="M350" s="14"/>
      <c r="N350" s="30" t="str">
        <f ca="1" t="shared" si="222"/>
        <v>Sarah Anderson 350</v>
      </c>
      <c r="O350" s="30" t="str">
        <f ca="1" t="shared" si="223"/>
        <v>Erik Johanson 350</v>
      </c>
      <c r="P350" s="30" t="str">
        <f ca="1" t="shared" si="224"/>
        <v>Sarah Anderson 350</v>
      </c>
      <c r="Q350" s="30" t="str">
        <f ca="1" t="shared" si="264"/>
        <v>1.Anslutningsmöjlighet</v>
      </c>
      <c r="R350" s="45" t="str">
        <f ca="1" t="shared" si="265"/>
        <v>N/A</v>
      </c>
      <c r="S350" s="45" t="str">
        <f ca="1" t="shared" si="266"/>
        <v/>
      </c>
      <c r="T350" s="45" t="str">
        <f ca="1" t="shared" si="267"/>
        <v/>
      </c>
      <c r="U350" s="16"/>
      <c r="V350" s="33"/>
      <c r="W350" s="49" t="str">
        <f ca="1" t="shared" si="268"/>
        <v/>
      </c>
      <c r="X350" s="50" t="str">
        <f ca="1" t="shared" si="269"/>
        <v/>
      </c>
      <c r="Y350" s="63" t="str">
        <f ca="1" t="shared" si="225"/>
        <v/>
      </c>
      <c r="Z350" s="63" t="str">
        <f ca="1" t="shared" si="226"/>
        <v/>
      </c>
      <c r="AA350" s="67"/>
      <c r="AB350" s="64" t="str">
        <f ca="1" t="shared" si="227"/>
        <v/>
      </c>
      <c r="AC350" s="73">
        <f ca="1">INDEX(Anslutningspunkt!$A$2:$A$108,RANDBETWEEN(2,108),1)</f>
        <v>50</v>
      </c>
      <c r="AD350" s="30"/>
      <c r="AE350" s="30" t="str">
        <f ca="1" t="shared" si="270"/>
        <v>Stamnät</v>
      </c>
      <c r="AF350" s="79"/>
      <c r="AG350" s="122"/>
      <c r="AH350" s="123"/>
      <c r="AI350" s="127"/>
      <c r="AM350" s="7">
        <f ca="1">VLOOKUP(AC350,Anslutningspunkt!A:B,2,0)+RANDBETWEEN(-10000,10000)</f>
        <v>6047975.672</v>
      </c>
      <c r="AN350" s="7">
        <f ca="1">VLOOKUP(AC350,Anslutningspunkt!A:C,3,0)+RANDBETWEEN(-10000,10000)</f>
        <v>373043.438</v>
      </c>
      <c r="AP350" s="7" t="str">
        <f ca="1" t="shared" si="228"/>
        <v>Nyanslutning</v>
      </c>
      <c r="AQ350" s="7" t="str">
        <f t="shared" si="229"/>
        <v>Konsumtion/Produktion</v>
      </c>
      <c r="AX350" s="31" t="str">
        <f ca="1" t="shared" si="230"/>
        <v/>
      </c>
      <c r="AZ350" s="31" t="str">
        <f ca="1">IF(SUM(IF({"4.Projekteringsavtal","5.Anslutningsavtal","6.Nätavtal"}=Q350,1,0))&gt;0,EDATE(AX350,RANDBETWEEN(0,6)),"")</f>
        <v/>
      </c>
      <c r="BB350" s="21" t="str">
        <f ca="1">IF(SUM(IF({"5.Anslutningsavtal","6.Nätavtal"}=Q350,1,0))&gt;0,EDATE(AZ350,RANDBETWEEN(0,3)),"")</f>
        <v/>
      </c>
      <c r="BD350" s="21" t="str">
        <f ca="1" t="shared" si="231"/>
        <v/>
      </c>
    </row>
    <row r="351" s="7" customFormat="1" spans="1:56">
      <c r="A351" s="33" t="s">
        <v>65</v>
      </c>
      <c r="B351" s="31">
        <f ca="1" t="shared" si="258"/>
        <v>44778</v>
      </c>
      <c r="C351" s="32">
        <f ca="1" t="shared" si="218"/>
        <v>44974</v>
      </c>
      <c r="D351" s="30" t="str">
        <f t="shared" si="219"/>
        <v>Project 4351</v>
      </c>
      <c r="E351" s="30" t="str">
        <f t="shared" si="220"/>
        <v>Company AB 5351</v>
      </c>
      <c r="F351" s="30" t="str">
        <f ca="1" t="shared" si="259"/>
        <v>Kungsör</v>
      </c>
      <c r="G351" s="37">
        <f ca="1" t="shared" si="260"/>
        <v>35</v>
      </c>
      <c r="H351" s="38" t="str">
        <f ca="1" t="shared" si="261"/>
        <v/>
      </c>
      <c r="I351" s="30" t="str">
        <f ca="1" t="shared" si="262"/>
        <v>Utökning</v>
      </c>
      <c r="J351" s="30" t="s">
        <v>69</v>
      </c>
      <c r="K351" s="41">
        <f ca="1" t="shared" si="263"/>
        <v>500</v>
      </c>
      <c r="L351" s="41">
        <f ca="1" t="shared" si="221"/>
        <v>396</v>
      </c>
      <c r="M351" s="14"/>
      <c r="N351" s="30" t="str">
        <f ca="1" t="shared" si="222"/>
        <v>Lars Johnson 351</v>
      </c>
      <c r="O351" s="30" t="str">
        <f ca="1" t="shared" si="223"/>
        <v>Lars Johnson 351</v>
      </c>
      <c r="P351" s="30" t="str">
        <f ca="1" t="shared" si="224"/>
        <v>Anders Erikson 351</v>
      </c>
      <c r="Q351" s="30" t="str">
        <f ca="1" t="shared" si="264"/>
        <v>5.Anslutningsavtal</v>
      </c>
      <c r="R351" s="45" t="str">
        <f ca="1" t="shared" si="265"/>
        <v>N/A</v>
      </c>
      <c r="S351" s="45" t="str">
        <f ca="1" t="shared" si="266"/>
        <v>x</v>
      </c>
      <c r="T351" s="45" t="str">
        <f ca="1" t="shared" si="267"/>
        <v>x</v>
      </c>
      <c r="U351" s="16"/>
      <c r="V351" s="33"/>
      <c r="W351" s="49" t="str">
        <f ca="1" t="shared" si="268"/>
        <v>Ansluts till LN 20 kV</v>
      </c>
      <c r="X351" s="50" t="str">
        <f ca="1" t="shared" si="269"/>
        <v>Ja</v>
      </c>
      <c r="Y351" s="63">
        <f ca="1" t="shared" si="225"/>
        <v>45130</v>
      </c>
      <c r="Z351" s="63">
        <f ca="1" t="shared" si="226"/>
        <v>45031</v>
      </c>
      <c r="AA351" s="67"/>
      <c r="AB351" s="64" t="str">
        <f ca="1" t="shared" si="227"/>
        <v/>
      </c>
      <c r="AC351" s="73">
        <f ca="1">INDEX(Anslutningspunkt!$A$2:$A$108,RANDBETWEEN(2,108),1)</f>
        <v>20</v>
      </c>
      <c r="AD351" s="30"/>
      <c r="AE351" s="30" t="str">
        <f ca="1" t="shared" si="270"/>
        <v>Stamnät</v>
      </c>
      <c r="AF351" s="79"/>
      <c r="AG351" s="122"/>
      <c r="AH351" s="123"/>
      <c r="AI351" s="127"/>
      <c r="AM351" s="7">
        <f ca="1">VLOOKUP(AC351,Anslutningspunkt!A:B,2,0)+RANDBETWEEN(-10000,10000)</f>
        <v>6000464.672</v>
      </c>
      <c r="AN351" s="7">
        <f ca="1">VLOOKUP(AC351,Anslutningspunkt!A:C,3,0)+RANDBETWEEN(-10000,10000)</f>
        <v>417880.438</v>
      </c>
      <c r="AP351" s="7" t="str">
        <f ca="1" t="shared" si="228"/>
        <v>Utökning</v>
      </c>
      <c r="AQ351" s="7" t="str">
        <f t="shared" si="229"/>
        <v>Konsumtion/Produktion</v>
      </c>
      <c r="AX351" s="31">
        <f ca="1" t="shared" si="230"/>
        <v>44992.5037829097</v>
      </c>
      <c r="AZ351" s="31">
        <f ca="1">IF(SUM(IF({"4.Projekteringsavtal","5.Anslutningsavtal","6.Nätavtal"}=Q351,1,0))&gt;0,EDATE(AX351,RANDBETWEEN(0,6)),"")</f>
        <v>45114</v>
      </c>
      <c r="BB351" s="21">
        <f ca="1">IF(SUM(IF({"5.Anslutningsavtal","6.Nätavtal"}=Q351,1,0))&gt;0,EDATE(AZ351,RANDBETWEEN(0,3)),"")</f>
        <v>45114</v>
      </c>
      <c r="BD351" s="21" t="str">
        <f ca="1" t="shared" si="231"/>
        <v/>
      </c>
    </row>
    <row r="352" s="7" customFormat="1" spans="1:56">
      <c r="A352" s="33" t="s">
        <v>65</v>
      </c>
      <c r="B352" s="31">
        <f ca="1" t="shared" ref="B352:B361" si="271">RANDBETWEEN(DATE(2018,1,1),DATE(2022,10,20))</f>
        <v>44054</v>
      </c>
      <c r="C352" s="32">
        <f ca="1" t="shared" si="218"/>
        <v>44386</v>
      </c>
      <c r="D352" s="30" t="str">
        <f t="shared" si="219"/>
        <v>Project 4352</v>
      </c>
      <c r="E352" s="30" t="str">
        <f t="shared" si="220"/>
        <v>Company AB 5352</v>
      </c>
      <c r="F352" s="30" t="str">
        <f ca="1" t="shared" ref="F352:F361" si="27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Äkers Styckebruk</v>
      </c>
      <c r="G352" s="37">
        <f ca="1" t="shared" ref="G352:G361" si="273">RANDBETWEEN(30,38)</f>
        <v>33</v>
      </c>
      <c r="H352" s="38" t="str">
        <f ca="1" t="shared" ref="H352:H361" si="274">CHOOSE(RANDBETWEEN(1,3),"Ja","Nej","")</f>
        <v>Nej</v>
      </c>
      <c r="I352" s="30" t="str">
        <f ca="1" t="shared" ref="I352:I361" si="275">CHOOSE(RANDBETWEEN(1,3),"Nyanslutning","Utökning","Flytt")</f>
        <v>Nyanslutning</v>
      </c>
      <c r="J352" s="30" t="s">
        <v>69</v>
      </c>
      <c r="K352" s="41">
        <f ca="1" t="shared" ref="K352:K361" si="276">RANDBETWEEN(1,60)*10</f>
        <v>320</v>
      </c>
      <c r="L352" s="41">
        <f ca="1" t="shared" si="221"/>
        <v>20</v>
      </c>
      <c r="M352" s="14"/>
      <c r="N352" s="30" t="str">
        <f ca="1" t="shared" si="222"/>
        <v>Lars Johnson 352</v>
      </c>
      <c r="O352" s="30" t="str">
        <f ca="1" t="shared" si="223"/>
        <v>Anders Erikson 352</v>
      </c>
      <c r="P352" s="30" t="str">
        <f ca="1" t="shared" si="224"/>
        <v>Anders Erikson 352</v>
      </c>
      <c r="Q352" s="30" t="str">
        <f ca="1" t="shared" ref="Q352:Q361" si="277">CHOOSE(RANDBETWEEN(1,5),"5.Anslutningsavtal","4.Projekteringsavtal","6.Nätavtal","2.Reservationsavtal","1.Anslutningsmöjlighet")</f>
        <v>5.Anslutningsavtal</v>
      </c>
      <c r="R352" s="45" t="str">
        <f ca="1" t="shared" ref="R352:R361" si="278">CHOOSE(RANDBETWEEN(1,8),"Ja","","","","n","nej","?","N/A")</f>
        <v>Ja</v>
      </c>
      <c r="S352" s="45" t="str">
        <f ca="1" t="shared" ref="S352:S361" si="279">CHOOSE(RANDBETWEEN(1,3),"x","","")</f>
        <v/>
      </c>
      <c r="T352" s="45" t="str">
        <f ca="1" t="shared" ref="T352:T361" si="280">CHOOSE(RANDBETWEEN(1,4),"x","","","")</f>
        <v/>
      </c>
      <c r="U352" s="16"/>
      <c r="V352" s="33"/>
      <c r="W352" s="49" t="str">
        <f ca="1" t="shared" ref="W352:W361" si="281">CHOOSE(RANDBETWEEN(1,7),"Länk","","","","","Ansluts till LN 20 kV","Reservationsavtal ska tecknas")</f>
        <v/>
      </c>
      <c r="X352" s="50" t="str">
        <f ca="1" t="shared" ref="X352:X361" si="282">CHOOSE(RANDBETWEEN(1,4),"Ja","Ja","Nej","")</f>
        <v>Ja</v>
      </c>
      <c r="Y352" s="63">
        <f ca="1" t="shared" si="225"/>
        <v>45125</v>
      </c>
      <c r="Z352" s="63">
        <f ca="1" t="shared" si="226"/>
        <v>44758</v>
      </c>
      <c r="AA352" s="67"/>
      <c r="AB352" s="64" t="str">
        <f ca="1" t="shared" si="227"/>
        <v/>
      </c>
      <c r="AC352" s="73">
        <f ca="1">INDEX(Anslutningspunkt!$A$2:$A$108,RANDBETWEEN(2,108),1)</f>
        <v>55</v>
      </c>
      <c r="AD352" s="30"/>
      <c r="AE352" s="30" t="str">
        <f ca="1" t="shared" ref="AE352:AE361" si="283">CHOOSE(RANDBETWEEN(1,4),"Regionnät","Stamnät Regionnät","Stamnät","")</f>
        <v>Stamnät Regionnät</v>
      </c>
      <c r="AF352" s="79"/>
      <c r="AG352" s="122"/>
      <c r="AH352" s="123"/>
      <c r="AI352" s="127"/>
      <c r="AM352" s="7">
        <f ca="1">VLOOKUP(AC352,Anslutningspunkt!A:B,2,0)+RANDBETWEEN(-10000,10000)</f>
        <v>6006031.672</v>
      </c>
      <c r="AN352" s="7">
        <f ca="1">VLOOKUP(AC352,Anslutningspunkt!A:C,3,0)+RANDBETWEEN(-10000,10000)</f>
        <v>431854.438</v>
      </c>
      <c r="AP352" s="7" t="str">
        <f ca="1" t="shared" si="228"/>
        <v>Nyanslutning</v>
      </c>
      <c r="AQ352" s="7" t="str">
        <f t="shared" si="229"/>
        <v>Konsumtion/Produktion</v>
      </c>
      <c r="AX352" s="31">
        <f ca="1" t="shared" si="230"/>
        <v>44334.4856535783</v>
      </c>
      <c r="AZ352" s="31">
        <f ca="1">IF(SUM(IF({"4.Projekteringsavtal","5.Anslutningsavtal","6.Nätavtal"}=Q352,1,0))&gt;0,EDATE(AX352,RANDBETWEEN(0,6)),"")</f>
        <v>44334</v>
      </c>
      <c r="BB352" s="21">
        <f ca="1">IF(SUM(IF({"5.Anslutningsavtal","6.Nätavtal"}=Q352,1,0))&gt;0,EDATE(AZ352,RANDBETWEEN(0,3)),"")</f>
        <v>44334</v>
      </c>
      <c r="BD352" s="21" t="str">
        <f ca="1" t="shared" si="231"/>
        <v/>
      </c>
    </row>
    <row r="353" s="7" customFormat="1" spans="1:56">
      <c r="A353" s="33" t="s">
        <v>65</v>
      </c>
      <c r="B353" s="31">
        <f ca="1" t="shared" si="271"/>
        <v>44699</v>
      </c>
      <c r="C353" s="32">
        <f ca="1" t="shared" si="218"/>
        <v>45550</v>
      </c>
      <c r="D353" s="30" t="str">
        <f t="shared" si="219"/>
        <v>Project 4353</v>
      </c>
      <c r="E353" s="30" t="str">
        <f t="shared" si="220"/>
        <v>Company AB 5353</v>
      </c>
      <c r="F353" s="30" t="str">
        <f ca="1" t="shared" si="272"/>
        <v>Eskiltuna</v>
      </c>
      <c r="G353" s="37">
        <f ca="1" t="shared" si="273"/>
        <v>36</v>
      </c>
      <c r="H353" s="38" t="str">
        <f ca="1" t="shared" si="274"/>
        <v/>
      </c>
      <c r="I353" s="30" t="str">
        <f ca="1" t="shared" si="275"/>
        <v>Utökning</v>
      </c>
      <c r="J353" s="30" t="s">
        <v>69</v>
      </c>
      <c r="K353" s="41">
        <f ca="1" t="shared" si="276"/>
        <v>510</v>
      </c>
      <c r="L353" s="41">
        <f ca="1" t="shared" si="221"/>
        <v>247</v>
      </c>
      <c r="M353" s="14"/>
      <c r="N353" s="30" t="str">
        <f ca="1" t="shared" si="222"/>
        <v>Lars Johnson 353</v>
      </c>
      <c r="O353" s="30" t="str">
        <f ca="1" t="shared" si="223"/>
        <v>Lars Johnson 353</v>
      </c>
      <c r="P353" s="30" t="str">
        <f ca="1" t="shared" si="224"/>
        <v>Lars Johnson 353</v>
      </c>
      <c r="Q353" s="30" t="str">
        <f ca="1" t="shared" si="277"/>
        <v>5.Anslutningsavtal</v>
      </c>
      <c r="R353" s="45" t="str">
        <f ca="1" t="shared" si="278"/>
        <v/>
      </c>
      <c r="S353" s="45" t="str">
        <f ca="1" t="shared" si="279"/>
        <v/>
      </c>
      <c r="T353" s="45" t="str">
        <f ca="1" t="shared" si="280"/>
        <v>x</v>
      </c>
      <c r="U353" s="16"/>
      <c r="V353" s="33"/>
      <c r="W353" s="49" t="str">
        <f ca="1" t="shared" si="281"/>
        <v>Reservationsavtal ska tecknas</v>
      </c>
      <c r="X353" s="50" t="str">
        <f ca="1" t="shared" si="282"/>
        <v/>
      </c>
      <c r="Y353" s="63" t="str">
        <f ca="1" t="shared" si="225"/>
        <v/>
      </c>
      <c r="Z353" s="63" t="str">
        <f ca="1" t="shared" si="226"/>
        <v/>
      </c>
      <c r="AA353" s="67"/>
      <c r="AB353" s="64" t="str">
        <f ca="1" t="shared" si="227"/>
        <v/>
      </c>
      <c r="AC353" s="73">
        <f ca="1">INDEX(Anslutningspunkt!$A$2:$A$108,RANDBETWEEN(2,108),1)</f>
        <v>103</v>
      </c>
      <c r="AD353" s="30"/>
      <c r="AE353" s="30" t="str">
        <f ca="1" t="shared" si="283"/>
        <v>Stamnät</v>
      </c>
      <c r="AF353" s="79"/>
      <c r="AG353" s="122"/>
      <c r="AH353" s="123"/>
      <c r="AI353" s="127"/>
      <c r="AM353" s="7">
        <f ca="1">VLOOKUP(AC353,Anslutningspunkt!A:B,2,0)+RANDBETWEEN(-10000,10000)</f>
        <v>6026280.672</v>
      </c>
      <c r="AN353" s="7">
        <f ca="1">VLOOKUP(AC353,Anslutningspunkt!A:C,3,0)+RANDBETWEEN(-10000,10000)</f>
        <v>438698.438</v>
      </c>
      <c r="AP353" s="7" t="str">
        <f ca="1" t="shared" si="228"/>
        <v>Utökning</v>
      </c>
      <c r="AQ353" s="7" t="str">
        <f t="shared" si="229"/>
        <v>Konsumtion/Produktion</v>
      </c>
      <c r="AX353" s="31">
        <f ca="1" t="shared" si="230"/>
        <v>45190.3087953149</v>
      </c>
      <c r="AZ353" s="31">
        <f ca="1">IF(SUM(IF({"4.Projekteringsavtal","5.Anslutningsavtal","6.Nätavtal"}=Q353,1,0))&gt;0,EDATE(AX353,RANDBETWEEN(0,6)),"")</f>
        <v>45281</v>
      </c>
      <c r="BB353" s="21">
        <f ca="1">IF(SUM(IF({"5.Anslutningsavtal","6.Nätavtal"}=Q353,1,0))&gt;0,EDATE(AZ353,RANDBETWEEN(0,3)),"")</f>
        <v>45281</v>
      </c>
      <c r="BD353" s="21" t="str">
        <f ca="1" t="shared" si="231"/>
        <v/>
      </c>
    </row>
    <row r="354" s="7" customFormat="1" spans="1:56">
      <c r="A354" s="33" t="s">
        <v>65</v>
      </c>
      <c r="B354" s="31">
        <f ca="1" t="shared" si="271"/>
        <v>43627</v>
      </c>
      <c r="C354" s="32">
        <f ca="1" t="shared" si="218"/>
        <v>45337</v>
      </c>
      <c r="D354" s="30" t="str">
        <f t="shared" si="219"/>
        <v>Project 4354</v>
      </c>
      <c r="E354" s="30" t="str">
        <f t="shared" si="220"/>
        <v>Company AB 5354</v>
      </c>
      <c r="F354" s="30" t="str">
        <f ca="1" t="shared" si="272"/>
        <v>Älvkarleby</v>
      </c>
      <c r="G354" s="37">
        <f ca="1" t="shared" si="273"/>
        <v>37</v>
      </c>
      <c r="H354" s="38" t="str">
        <f ca="1" t="shared" si="274"/>
        <v>Nej</v>
      </c>
      <c r="I354" s="30" t="str">
        <f ca="1" t="shared" si="275"/>
        <v>Nyanslutning</v>
      </c>
      <c r="J354" s="30" t="s">
        <v>69</v>
      </c>
      <c r="K354" s="41">
        <f ca="1" t="shared" si="276"/>
        <v>50</v>
      </c>
      <c r="L354" s="41">
        <f ca="1" t="shared" si="221"/>
        <v>13</v>
      </c>
      <c r="M354" s="14"/>
      <c r="N354" s="30" t="str">
        <f ca="1" t="shared" si="222"/>
        <v>Sarah Anderson 354</v>
      </c>
      <c r="O354" s="30" t="str">
        <f ca="1" t="shared" si="223"/>
        <v>Anders Erikson 354</v>
      </c>
      <c r="P354" s="30" t="str">
        <f ca="1" t="shared" si="224"/>
        <v>Erik Johanson 354</v>
      </c>
      <c r="Q354" s="30" t="str">
        <f ca="1" t="shared" si="277"/>
        <v>4.Projekteringsavtal</v>
      </c>
      <c r="R354" s="45" t="str">
        <f ca="1" t="shared" si="278"/>
        <v>n</v>
      </c>
      <c r="S354" s="45" t="str">
        <f ca="1" t="shared" si="279"/>
        <v/>
      </c>
      <c r="T354" s="45" t="str">
        <f ca="1" t="shared" si="280"/>
        <v/>
      </c>
      <c r="U354" s="16"/>
      <c r="V354" s="33"/>
      <c r="W354" s="49" t="str">
        <f ca="1" t="shared" si="281"/>
        <v>Ansluts till LN 20 kV</v>
      </c>
      <c r="X354" s="50" t="str">
        <f ca="1" t="shared" si="282"/>
        <v>Ja</v>
      </c>
      <c r="Y354" s="63">
        <f ca="1" t="shared" si="225"/>
        <v>45511</v>
      </c>
      <c r="Z354" s="63">
        <f ca="1" t="shared" si="226"/>
        <v>45502</v>
      </c>
      <c r="AA354" s="67"/>
      <c r="AB354" s="64" t="str">
        <f ca="1" t="shared" si="227"/>
        <v/>
      </c>
      <c r="AC354" s="73">
        <f ca="1">INDEX(Anslutningspunkt!$A$2:$A$108,RANDBETWEEN(2,108),1)</f>
        <v>25</v>
      </c>
      <c r="AD354" s="30"/>
      <c r="AE354" s="30" t="str">
        <f ca="1" t="shared" si="283"/>
        <v>Regionnät</v>
      </c>
      <c r="AF354" s="79"/>
      <c r="AG354" s="122"/>
      <c r="AH354" s="123"/>
      <c r="AI354" s="127"/>
      <c r="AM354" s="7">
        <f ca="1">VLOOKUP(AC354,Anslutningspunkt!A:B,2,0)+RANDBETWEEN(-10000,10000)</f>
        <v>6192932.672</v>
      </c>
      <c r="AN354" s="7">
        <f ca="1">VLOOKUP(AC354,Anslutningspunkt!A:C,3,0)+RANDBETWEEN(-10000,10000)</f>
        <v>354931.438</v>
      </c>
      <c r="AP354" s="7" t="str">
        <f ca="1" t="shared" si="228"/>
        <v>Nyanslutning</v>
      </c>
      <c r="AQ354" s="7" t="str">
        <f t="shared" si="229"/>
        <v>Konsumtion/Produktion</v>
      </c>
      <c r="AX354" s="31">
        <f ca="1" t="shared" si="230"/>
        <v>45348.6580586657</v>
      </c>
      <c r="AZ354" s="31">
        <f ca="1">IF(SUM(IF({"4.Projekteringsavtal","5.Anslutningsavtal","6.Nätavtal"}=Q354,1,0))&gt;0,EDATE(AX354,RANDBETWEEN(0,6)),"")</f>
        <v>45530</v>
      </c>
      <c r="BB354" s="21" t="str">
        <f ca="1">IF(SUM(IF({"5.Anslutningsavtal","6.Nätavtal"}=Q354,1,0))&gt;0,EDATE(AZ354,RANDBETWEEN(0,3)),"")</f>
        <v/>
      </c>
      <c r="BD354" s="21" t="str">
        <f ca="1" t="shared" si="231"/>
        <v/>
      </c>
    </row>
    <row r="355" s="7" customFormat="1" spans="1:56">
      <c r="A355" s="33" t="s">
        <v>65</v>
      </c>
      <c r="B355" s="31">
        <f ca="1" t="shared" si="271"/>
        <v>43471</v>
      </c>
      <c r="C355" s="32">
        <f ca="1" t="shared" si="218"/>
        <v>45372</v>
      </c>
      <c r="D355" s="30" t="str">
        <f t="shared" si="219"/>
        <v>Project 4355</v>
      </c>
      <c r="E355" s="30" t="str">
        <f t="shared" si="220"/>
        <v>Company AB 5355</v>
      </c>
      <c r="F355" s="30" t="str">
        <f ca="1" t="shared" si="272"/>
        <v>Älvkarleby</v>
      </c>
      <c r="G355" s="37">
        <f ca="1" t="shared" si="273"/>
        <v>33</v>
      </c>
      <c r="H355" s="38" t="str">
        <f ca="1" t="shared" si="274"/>
        <v>Nej</v>
      </c>
      <c r="I355" s="30" t="str">
        <f ca="1" t="shared" si="275"/>
        <v>Nyanslutning</v>
      </c>
      <c r="J355" s="30" t="s">
        <v>69</v>
      </c>
      <c r="K355" s="41">
        <f ca="1" t="shared" si="276"/>
        <v>260</v>
      </c>
      <c r="L355" s="41">
        <f ca="1" t="shared" si="221"/>
        <v>145</v>
      </c>
      <c r="M355" s="14"/>
      <c r="N355" s="30" t="str">
        <f ca="1" t="shared" si="222"/>
        <v>Lars Johnson 355</v>
      </c>
      <c r="O355" s="30" t="str">
        <f ca="1" t="shared" si="223"/>
        <v>Anders Erikson 355</v>
      </c>
      <c r="P355" s="30" t="str">
        <f ca="1" t="shared" si="224"/>
        <v>Sarah Anderson 355</v>
      </c>
      <c r="Q355" s="30" t="str">
        <f ca="1" t="shared" si="277"/>
        <v>6.Nätavtal</v>
      </c>
      <c r="R355" s="45" t="str">
        <f ca="1" t="shared" si="278"/>
        <v/>
      </c>
      <c r="S355" s="45" t="str">
        <f ca="1" t="shared" si="279"/>
        <v/>
      </c>
      <c r="T355" s="45" t="str">
        <f ca="1" t="shared" si="280"/>
        <v/>
      </c>
      <c r="U355" s="16"/>
      <c r="V355" s="33"/>
      <c r="W355" s="49" t="str">
        <f ca="1" t="shared" si="281"/>
        <v/>
      </c>
      <c r="X355" s="50" t="str">
        <f ca="1" t="shared" si="282"/>
        <v>Ja</v>
      </c>
      <c r="Y355" s="63">
        <f ca="1" t="shared" si="225"/>
        <v>45529</v>
      </c>
      <c r="Z355" s="63">
        <f ca="1" t="shared" si="226"/>
        <v>45410</v>
      </c>
      <c r="AA355" s="67"/>
      <c r="AB355" s="64" t="str">
        <f ca="1" t="shared" si="227"/>
        <v/>
      </c>
      <c r="AC355" s="73">
        <f ca="1">INDEX(Anslutningspunkt!$A$2:$A$108,RANDBETWEEN(2,108),1)</f>
        <v>95</v>
      </c>
      <c r="AD355" s="30"/>
      <c r="AE355" s="30" t="str">
        <f ca="1" t="shared" si="283"/>
        <v>Stamnät Regionnät</v>
      </c>
      <c r="AF355" s="79"/>
      <c r="AG355" s="122"/>
      <c r="AH355" s="123"/>
      <c r="AI355" s="127"/>
      <c r="AM355" s="7">
        <f ca="1">VLOOKUP(AC355,Anslutningspunkt!A:B,2,0)+RANDBETWEEN(-10000,10000)</f>
        <v>6152071.672</v>
      </c>
      <c r="AN355" s="7">
        <f ca="1">VLOOKUP(AC355,Anslutningspunkt!A:C,3,0)+RANDBETWEEN(-10000,10000)</f>
        <v>380835.438</v>
      </c>
      <c r="AP355" s="7" t="str">
        <f ca="1" t="shared" si="228"/>
        <v>Nyanslutning</v>
      </c>
      <c r="AQ355" s="7" t="str">
        <f t="shared" si="229"/>
        <v>Konsumtion/Produktion</v>
      </c>
      <c r="AX355" s="31">
        <f ca="1" t="shared" si="230"/>
        <v>43804.4763775011</v>
      </c>
      <c r="AZ355" s="31">
        <f ca="1">IF(SUM(IF({"4.Projekteringsavtal","5.Anslutningsavtal","6.Nätavtal"}=Q355,1,0))&gt;0,EDATE(AX355,RANDBETWEEN(0,6)),"")</f>
        <v>43987</v>
      </c>
      <c r="BB355" s="21">
        <f ca="1">IF(SUM(IF({"5.Anslutningsavtal","6.Nätavtal"}=Q355,1,0))&gt;0,EDATE(AZ355,RANDBETWEEN(0,3)),"")</f>
        <v>44017</v>
      </c>
      <c r="BD355" s="21">
        <f ca="1" t="shared" si="231"/>
        <v>44079</v>
      </c>
    </row>
    <row r="356" s="7" customFormat="1" spans="1:56">
      <c r="A356" s="33" t="s">
        <v>65</v>
      </c>
      <c r="B356" s="31">
        <f ca="1" t="shared" si="271"/>
        <v>43361</v>
      </c>
      <c r="C356" s="32">
        <f ca="1" t="shared" si="218"/>
        <v>45305</v>
      </c>
      <c r="D356" s="30" t="str">
        <f t="shared" si="219"/>
        <v>Project 4356</v>
      </c>
      <c r="E356" s="30" t="str">
        <f t="shared" si="220"/>
        <v>Company AB 5356</v>
      </c>
      <c r="F356" s="30" t="str">
        <f ca="1" t="shared" si="272"/>
        <v>Nykvarn</v>
      </c>
      <c r="G356" s="37">
        <f ca="1" t="shared" si="273"/>
        <v>38</v>
      </c>
      <c r="H356" s="38" t="str">
        <f ca="1" t="shared" si="274"/>
        <v/>
      </c>
      <c r="I356" s="30" t="str">
        <f ca="1" t="shared" si="275"/>
        <v>Utökning</v>
      </c>
      <c r="J356" s="30" t="s">
        <v>69</v>
      </c>
      <c r="K356" s="41">
        <f ca="1" t="shared" si="276"/>
        <v>270</v>
      </c>
      <c r="L356" s="41">
        <f ca="1" t="shared" si="221"/>
        <v>124</v>
      </c>
      <c r="M356" s="14"/>
      <c r="N356" s="30" t="str">
        <f ca="1" t="shared" si="222"/>
        <v>Sarah Anderson 356</v>
      </c>
      <c r="O356" s="30" t="str">
        <f ca="1" t="shared" si="223"/>
        <v>Lars Johnson 356</v>
      </c>
      <c r="P356" s="30" t="str">
        <f ca="1" t="shared" si="224"/>
        <v>Anders Erikson 356</v>
      </c>
      <c r="Q356" s="30" t="str">
        <f ca="1" t="shared" si="277"/>
        <v>4.Projekteringsavtal</v>
      </c>
      <c r="R356" s="45" t="str">
        <f ca="1" t="shared" si="278"/>
        <v/>
      </c>
      <c r="S356" s="45" t="str">
        <f ca="1" t="shared" si="279"/>
        <v>x</v>
      </c>
      <c r="T356" s="45" t="str">
        <f ca="1" t="shared" si="280"/>
        <v/>
      </c>
      <c r="U356" s="16"/>
      <c r="V356" s="33"/>
      <c r="W356" s="49" t="str">
        <f ca="1" t="shared" si="281"/>
        <v/>
      </c>
      <c r="X356" s="50" t="str">
        <f ca="1" t="shared" si="282"/>
        <v>Nej</v>
      </c>
      <c r="Y356" s="63" t="str">
        <f ca="1" t="shared" si="225"/>
        <v/>
      </c>
      <c r="Z356" s="63" t="str">
        <f ca="1" t="shared" si="226"/>
        <v/>
      </c>
      <c r="AA356" s="67"/>
      <c r="AB356" s="64" t="str">
        <f ca="1" t="shared" si="227"/>
        <v/>
      </c>
      <c r="AC356" s="73">
        <f ca="1">INDEX(Anslutningspunkt!$A$2:$A$108,RANDBETWEEN(2,108),1)</f>
        <v>85</v>
      </c>
      <c r="AD356" s="30"/>
      <c r="AE356" s="30" t="str">
        <f ca="1" t="shared" si="283"/>
        <v/>
      </c>
      <c r="AF356" s="79"/>
      <c r="AG356" s="122"/>
      <c r="AH356" s="123"/>
      <c r="AI356" s="127"/>
      <c r="AM356" s="7">
        <f ca="1">VLOOKUP(AC356,Anslutningspunkt!A:B,2,0)+RANDBETWEEN(-10000,10000)</f>
        <v>6187767.672</v>
      </c>
      <c r="AN356" s="7">
        <f ca="1">VLOOKUP(AC356,Anslutningspunkt!A:C,3,0)+RANDBETWEEN(-10000,10000)</f>
        <v>343699.438</v>
      </c>
      <c r="AP356" s="7" t="str">
        <f ca="1" t="shared" si="228"/>
        <v>Utökning</v>
      </c>
      <c r="AQ356" s="7" t="str">
        <f t="shared" si="229"/>
        <v>Konsumtion/Produktion</v>
      </c>
      <c r="AX356" s="31">
        <f ca="1" t="shared" si="230"/>
        <v>44693.6410524072</v>
      </c>
      <c r="AZ356" s="31">
        <f ca="1">IF(SUM(IF({"4.Projekteringsavtal","5.Anslutningsavtal","6.Nätavtal"}=Q356,1,0))&gt;0,EDATE(AX356,RANDBETWEEN(0,6)),"")</f>
        <v>44693</v>
      </c>
      <c r="BB356" s="21" t="str">
        <f ca="1">IF(SUM(IF({"5.Anslutningsavtal","6.Nätavtal"}=Q356,1,0))&gt;0,EDATE(AZ356,RANDBETWEEN(0,3)),"")</f>
        <v/>
      </c>
      <c r="BD356" s="21" t="str">
        <f ca="1" t="shared" si="231"/>
        <v/>
      </c>
    </row>
    <row r="357" s="7" customFormat="1" spans="1:56">
      <c r="A357" s="33" t="s">
        <v>65</v>
      </c>
      <c r="B357" s="31">
        <f ca="1" t="shared" si="271"/>
        <v>44251</v>
      </c>
      <c r="C357" s="32">
        <f ca="1" t="shared" si="218"/>
        <v>44319</v>
      </c>
      <c r="D357" s="30" t="str">
        <f t="shared" si="219"/>
        <v>Project 4357</v>
      </c>
      <c r="E357" s="30" t="str">
        <f t="shared" si="220"/>
        <v>Company AB 5357</v>
      </c>
      <c r="F357" s="30" t="str">
        <f ca="1" t="shared" si="272"/>
        <v>Sala</v>
      </c>
      <c r="G357" s="37">
        <f ca="1" t="shared" si="273"/>
        <v>31</v>
      </c>
      <c r="H357" s="38" t="str">
        <f ca="1" t="shared" si="274"/>
        <v/>
      </c>
      <c r="I357" s="30" t="str">
        <f ca="1" t="shared" si="275"/>
        <v>Nyanslutning</v>
      </c>
      <c r="J357" s="30" t="s">
        <v>69</v>
      </c>
      <c r="K357" s="41">
        <f ca="1" t="shared" si="276"/>
        <v>400</v>
      </c>
      <c r="L357" s="41">
        <f ca="1" t="shared" si="221"/>
        <v>3</v>
      </c>
      <c r="M357" s="14"/>
      <c r="N357" s="30" t="str">
        <f ca="1" t="shared" si="222"/>
        <v>Lars Johnson 357</v>
      </c>
      <c r="O357" s="30" t="str">
        <f ca="1" t="shared" si="223"/>
        <v>Sarah Anderson 357</v>
      </c>
      <c r="P357" s="30" t="str">
        <f ca="1" t="shared" si="224"/>
        <v>Anders Erikson 357</v>
      </c>
      <c r="Q357" s="30" t="str">
        <f ca="1" t="shared" si="277"/>
        <v>2.Reservationsavtal</v>
      </c>
      <c r="R357" s="45" t="str">
        <f ca="1" t="shared" si="278"/>
        <v/>
      </c>
      <c r="S357" s="45" t="str">
        <f ca="1" t="shared" si="279"/>
        <v/>
      </c>
      <c r="T357" s="45" t="str">
        <f ca="1" t="shared" si="280"/>
        <v/>
      </c>
      <c r="U357" s="16"/>
      <c r="V357" s="33"/>
      <c r="W357" s="49" t="str">
        <f ca="1" t="shared" si="281"/>
        <v>Länk</v>
      </c>
      <c r="X357" s="50" t="str">
        <f ca="1" t="shared" si="282"/>
        <v>Nej</v>
      </c>
      <c r="Y357" s="63" t="str">
        <f ca="1" t="shared" si="225"/>
        <v/>
      </c>
      <c r="Z357" s="63" t="str">
        <f ca="1" t="shared" si="226"/>
        <v/>
      </c>
      <c r="AA357" s="67"/>
      <c r="AB357" s="64" t="str">
        <f ca="1" t="shared" si="227"/>
        <v/>
      </c>
      <c r="AC357" s="73">
        <f ca="1">INDEX(Anslutningspunkt!$A$2:$A$108,RANDBETWEEN(2,108),1)</f>
        <v>70</v>
      </c>
      <c r="AD357" s="30"/>
      <c r="AE357" s="30" t="str">
        <f ca="1" t="shared" si="283"/>
        <v/>
      </c>
      <c r="AF357" s="79"/>
      <c r="AG357" s="122"/>
      <c r="AH357" s="123"/>
      <c r="AI357" s="127"/>
      <c r="AM357" s="7">
        <f ca="1">VLOOKUP(AC357,Anslutningspunkt!A:B,2,0)+RANDBETWEEN(-10000,10000)</f>
        <v>5993587.672</v>
      </c>
      <c r="AN357" s="7">
        <f ca="1">VLOOKUP(AC357,Anslutningspunkt!A:C,3,0)+RANDBETWEEN(-10000,10000)</f>
        <v>310433.438</v>
      </c>
      <c r="AP357" s="7" t="str">
        <f ca="1" t="shared" si="228"/>
        <v>Nyanslutning</v>
      </c>
      <c r="AQ357" s="7" t="str">
        <f t="shared" si="229"/>
        <v>Konsumtion/Produktion</v>
      </c>
      <c r="AX357" s="31">
        <f ca="1" t="shared" si="230"/>
        <v>44300.7224517099</v>
      </c>
      <c r="AZ357" s="31" t="str">
        <f ca="1">IF(SUM(IF({"4.Projekteringsavtal","5.Anslutningsavtal","6.Nätavtal"}=Q357,1,0))&gt;0,EDATE(AX357,RANDBETWEEN(0,6)),"")</f>
        <v/>
      </c>
      <c r="BB357" s="21" t="str">
        <f ca="1">IF(SUM(IF({"5.Anslutningsavtal","6.Nätavtal"}=Q357,1,0))&gt;0,EDATE(AZ357,RANDBETWEEN(0,3)),"")</f>
        <v/>
      </c>
      <c r="BD357" s="21" t="str">
        <f ca="1" t="shared" si="231"/>
        <v/>
      </c>
    </row>
    <row r="358" s="7" customFormat="1" spans="1:56">
      <c r="A358" s="33" t="s">
        <v>65</v>
      </c>
      <c r="B358" s="31">
        <f ca="1" t="shared" si="271"/>
        <v>44150</v>
      </c>
      <c r="C358" s="32">
        <f ca="1" t="shared" si="218"/>
        <v>44870</v>
      </c>
      <c r="D358" s="30" t="str">
        <f t="shared" si="219"/>
        <v>Project 4358</v>
      </c>
      <c r="E358" s="30" t="str">
        <f t="shared" si="220"/>
        <v>Company AB 5358</v>
      </c>
      <c r="F358" s="30" t="str">
        <f ca="1" t="shared" si="272"/>
        <v>Upplands Vsäby</v>
      </c>
      <c r="G358" s="37">
        <f ca="1" t="shared" si="273"/>
        <v>34</v>
      </c>
      <c r="H358" s="38" t="str">
        <f ca="1" t="shared" si="274"/>
        <v>Nej</v>
      </c>
      <c r="I358" s="30" t="str">
        <f ca="1" t="shared" si="275"/>
        <v>Utökning</v>
      </c>
      <c r="J358" s="30" t="s">
        <v>69</v>
      </c>
      <c r="K358" s="41">
        <f ca="1" t="shared" si="276"/>
        <v>450</v>
      </c>
      <c r="L358" s="41">
        <f ca="1" t="shared" si="221"/>
        <v>433</v>
      </c>
      <c r="M358" s="14"/>
      <c r="N358" s="30" t="str">
        <f ca="1" t="shared" si="222"/>
        <v>Erik Johanson 358</v>
      </c>
      <c r="O358" s="30" t="str">
        <f ca="1" t="shared" si="223"/>
        <v>Sarah Anderson 358</v>
      </c>
      <c r="P358" s="30" t="str">
        <f ca="1" t="shared" si="224"/>
        <v>Anders Erikson 358</v>
      </c>
      <c r="Q358" s="30" t="str">
        <f ca="1" t="shared" si="277"/>
        <v>6.Nätavtal</v>
      </c>
      <c r="R358" s="45" t="str">
        <f ca="1" t="shared" si="278"/>
        <v/>
      </c>
      <c r="S358" s="45" t="str">
        <f ca="1" t="shared" si="279"/>
        <v/>
      </c>
      <c r="T358" s="45" t="str">
        <f ca="1" t="shared" si="280"/>
        <v/>
      </c>
      <c r="U358" s="16"/>
      <c r="V358" s="33"/>
      <c r="W358" s="49" t="str">
        <f ca="1" t="shared" si="281"/>
        <v/>
      </c>
      <c r="X358" s="50" t="str">
        <f ca="1" t="shared" si="282"/>
        <v>Nej</v>
      </c>
      <c r="Y358" s="63" t="str">
        <f ca="1" t="shared" si="225"/>
        <v/>
      </c>
      <c r="Z358" s="63" t="str">
        <f ca="1" t="shared" si="226"/>
        <v/>
      </c>
      <c r="AA358" s="67"/>
      <c r="AB358" s="64" t="str">
        <f ca="1" t="shared" si="227"/>
        <v/>
      </c>
      <c r="AC358" s="73">
        <f ca="1">INDEX(Anslutningspunkt!$A$2:$A$108,RANDBETWEEN(2,108),1)</f>
        <v>56</v>
      </c>
      <c r="AD358" s="30"/>
      <c r="AE358" s="30" t="str">
        <f ca="1" t="shared" si="283"/>
        <v>Stamnät</v>
      </c>
      <c r="AF358" s="79"/>
      <c r="AG358" s="122"/>
      <c r="AH358" s="123"/>
      <c r="AI358" s="127"/>
      <c r="AM358" s="7">
        <f ca="1">VLOOKUP(AC358,Anslutningspunkt!A:B,2,0)+RANDBETWEEN(-10000,10000)</f>
        <v>6023670.672</v>
      </c>
      <c r="AN358" s="7">
        <f ca="1">VLOOKUP(AC358,Anslutningspunkt!A:C,3,0)+RANDBETWEEN(-10000,10000)</f>
        <v>346744.438</v>
      </c>
      <c r="AP358" s="7" t="str">
        <f ca="1" t="shared" si="228"/>
        <v>Utökning</v>
      </c>
      <c r="AQ358" s="7" t="str">
        <f t="shared" si="229"/>
        <v>Konsumtion/Produktion</v>
      </c>
      <c r="AX358" s="31">
        <f ca="1" t="shared" si="230"/>
        <v>44353.43863406</v>
      </c>
      <c r="AZ358" s="31">
        <f ca="1">IF(SUM(IF({"4.Projekteringsavtal","5.Anslutningsavtal","6.Nätavtal"}=Q358,1,0))&gt;0,EDATE(AX358,RANDBETWEEN(0,6)),"")</f>
        <v>44536</v>
      </c>
      <c r="BB358" s="21">
        <f ca="1">IF(SUM(IF({"5.Anslutningsavtal","6.Nätavtal"}=Q358,1,0))&gt;0,EDATE(AZ358,RANDBETWEEN(0,3)),"")</f>
        <v>44626</v>
      </c>
      <c r="BD358" s="21">
        <f ca="1" t="shared" si="231"/>
        <v>44626</v>
      </c>
    </row>
    <row r="359" s="7" customFormat="1" spans="1:56">
      <c r="A359" s="33" t="s">
        <v>65</v>
      </c>
      <c r="B359" s="31">
        <f ca="1" t="shared" si="271"/>
        <v>44300</v>
      </c>
      <c r="C359" s="32">
        <f ca="1" t="shared" si="218"/>
        <v>44720</v>
      </c>
      <c r="D359" s="30" t="str">
        <f t="shared" si="219"/>
        <v>Project 4359</v>
      </c>
      <c r="E359" s="30" t="str">
        <f t="shared" si="220"/>
        <v>Company AB 5359</v>
      </c>
      <c r="F359" s="30" t="str">
        <f ca="1" t="shared" si="272"/>
        <v>Tierp</v>
      </c>
      <c r="G359" s="37">
        <f ca="1" t="shared" si="273"/>
        <v>32</v>
      </c>
      <c r="H359" s="38" t="str">
        <f ca="1" t="shared" si="274"/>
        <v>Nej</v>
      </c>
      <c r="I359" s="30" t="str">
        <f ca="1" t="shared" si="275"/>
        <v>Nyanslutning</v>
      </c>
      <c r="J359" s="30" t="s">
        <v>69</v>
      </c>
      <c r="K359" s="41">
        <f ca="1" t="shared" si="276"/>
        <v>350</v>
      </c>
      <c r="L359" s="41">
        <f ca="1" t="shared" si="221"/>
        <v>15</v>
      </c>
      <c r="M359" s="14"/>
      <c r="N359" s="30" t="str">
        <f ca="1" t="shared" si="222"/>
        <v>Lars Johnson 359</v>
      </c>
      <c r="O359" s="30" t="str">
        <f ca="1" t="shared" si="223"/>
        <v>Sarah Anderson 359</v>
      </c>
      <c r="P359" s="30" t="str">
        <f ca="1" t="shared" si="224"/>
        <v>Lars Johnson 359</v>
      </c>
      <c r="Q359" s="30" t="str">
        <f ca="1" t="shared" si="277"/>
        <v>2.Reservationsavtal</v>
      </c>
      <c r="R359" s="45" t="str">
        <f ca="1" t="shared" si="278"/>
        <v>Ja</v>
      </c>
      <c r="S359" s="45" t="str">
        <f ca="1" t="shared" si="279"/>
        <v>x</v>
      </c>
      <c r="T359" s="45" t="str">
        <f ca="1" t="shared" si="280"/>
        <v>x</v>
      </c>
      <c r="U359" s="16"/>
      <c r="V359" s="33"/>
      <c r="W359" s="49" t="str">
        <f ca="1" t="shared" si="281"/>
        <v>Länk</v>
      </c>
      <c r="X359" s="50" t="str">
        <f ca="1" t="shared" si="282"/>
        <v>Ja</v>
      </c>
      <c r="Y359" s="63">
        <f ca="1" t="shared" si="225"/>
        <v>45530</v>
      </c>
      <c r="Z359" s="63">
        <f ca="1" t="shared" si="226"/>
        <v>45516</v>
      </c>
      <c r="AA359" s="67"/>
      <c r="AB359" s="64" t="str">
        <f ca="1" t="shared" si="227"/>
        <v/>
      </c>
      <c r="AC359" s="73">
        <f ca="1">INDEX(Anslutningspunkt!$A$2:$A$108,RANDBETWEEN(2,108),1)</f>
        <v>15</v>
      </c>
      <c r="AD359" s="30"/>
      <c r="AE359" s="30" t="str">
        <f ca="1" t="shared" si="283"/>
        <v/>
      </c>
      <c r="AF359" s="79"/>
      <c r="AG359" s="122"/>
      <c r="AH359" s="123"/>
      <c r="AI359" s="127"/>
      <c r="AM359" s="7">
        <f ca="1">VLOOKUP(AC359,Anslutningspunkt!A:B,2,0)+RANDBETWEEN(-10000,10000)</f>
        <v>6111976.672</v>
      </c>
      <c r="AN359" s="7">
        <f ca="1">VLOOKUP(AC359,Anslutningspunkt!A:C,3,0)+RANDBETWEEN(-10000,10000)</f>
        <v>304431.438</v>
      </c>
      <c r="AP359" s="7" t="str">
        <f ca="1" t="shared" si="228"/>
        <v>Nyanslutning</v>
      </c>
      <c r="AQ359" s="7" t="str">
        <f t="shared" si="229"/>
        <v>Konsumtion/Produktion</v>
      </c>
      <c r="AX359" s="31">
        <f ca="1" t="shared" si="230"/>
        <v>44745.4406918328</v>
      </c>
      <c r="AZ359" s="31" t="str">
        <f ca="1">IF(SUM(IF({"4.Projekteringsavtal","5.Anslutningsavtal","6.Nätavtal"}=Q359,1,0))&gt;0,EDATE(AX359,RANDBETWEEN(0,6)),"")</f>
        <v/>
      </c>
      <c r="BB359" s="21" t="str">
        <f ca="1">IF(SUM(IF({"5.Anslutningsavtal","6.Nätavtal"}=Q359,1,0))&gt;0,EDATE(AZ359,RANDBETWEEN(0,3)),"")</f>
        <v/>
      </c>
      <c r="BD359" s="21" t="str">
        <f ca="1" t="shared" si="231"/>
        <v/>
      </c>
    </row>
    <row r="360" s="7" customFormat="1" spans="1:56">
      <c r="A360" s="33" t="s">
        <v>65</v>
      </c>
      <c r="B360" s="31">
        <f ca="1" t="shared" si="271"/>
        <v>43334</v>
      </c>
      <c r="C360" s="32">
        <f ca="1" t="shared" si="218"/>
        <v>43735</v>
      </c>
      <c r="D360" s="30" t="str">
        <f t="shared" si="219"/>
        <v>Project 4360</v>
      </c>
      <c r="E360" s="30" t="str">
        <f t="shared" si="220"/>
        <v>Company AB 5360</v>
      </c>
      <c r="F360" s="30" t="str">
        <f ca="1" t="shared" si="272"/>
        <v>Norrtälje</v>
      </c>
      <c r="G360" s="37">
        <f ca="1" t="shared" si="273"/>
        <v>33</v>
      </c>
      <c r="H360" s="38" t="str">
        <f ca="1" t="shared" si="274"/>
        <v/>
      </c>
      <c r="I360" s="30" t="str">
        <f ca="1" t="shared" si="275"/>
        <v>Nyanslutning</v>
      </c>
      <c r="J360" s="30" t="s">
        <v>69</v>
      </c>
      <c r="K360" s="41">
        <f ca="1" t="shared" si="276"/>
        <v>330</v>
      </c>
      <c r="L360" s="41">
        <f ca="1" t="shared" si="221"/>
        <v>99</v>
      </c>
      <c r="M360" s="14"/>
      <c r="N360" s="30" t="str">
        <f ca="1" t="shared" si="222"/>
        <v>Erik Johanson 360</v>
      </c>
      <c r="O360" s="30" t="str">
        <f ca="1" t="shared" si="223"/>
        <v>Anders Erikson 360</v>
      </c>
      <c r="P360" s="30" t="str">
        <f ca="1" t="shared" si="224"/>
        <v>Sarah Anderson 360</v>
      </c>
      <c r="Q360" s="30" t="str">
        <f ca="1" t="shared" si="277"/>
        <v>2.Reservationsavtal</v>
      </c>
      <c r="R360" s="45" t="str">
        <f ca="1" t="shared" si="278"/>
        <v>n</v>
      </c>
      <c r="S360" s="45" t="str">
        <f ca="1" t="shared" si="279"/>
        <v/>
      </c>
      <c r="T360" s="45" t="str">
        <f ca="1" t="shared" si="280"/>
        <v/>
      </c>
      <c r="U360" s="16"/>
      <c r="V360" s="33"/>
      <c r="W360" s="49" t="str">
        <f ca="1" t="shared" si="281"/>
        <v/>
      </c>
      <c r="X360" s="50" t="str">
        <f ca="1" t="shared" si="282"/>
        <v>Ja</v>
      </c>
      <c r="Y360" s="63">
        <f ca="1" t="shared" si="225"/>
        <v>44763</v>
      </c>
      <c r="Z360" s="63">
        <f ca="1" t="shared" si="226"/>
        <v>44660</v>
      </c>
      <c r="AA360" s="67"/>
      <c r="AB360" s="64" t="str">
        <f ca="1" t="shared" si="227"/>
        <v/>
      </c>
      <c r="AC360" s="73">
        <f ca="1">INDEX(Anslutningspunkt!$A$2:$A$108,RANDBETWEEN(2,108),1)</f>
        <v>39</v>
      </c>
      <c r="AD360" s="30"/>
      <c r="AE360" s="30" t="str">
        <f ca="1" t="shared" si="283"/>
        <v>Stamnät Regionnät</v>
      </c>
      <c r="AF360" s="79"/>
      <c r="AG360" s="122"/>
      <c r="AH360" s="123"/>
      <c r="AI360" s="127"/>
      <c r="AM360" s="7">
        <f ca="1">VLOOKUP(AC360,Anslutningspunkt!A:B,2,0)+RANDBETWEEN(-10000,10000)</f>
        <v>6018084.672</v>
      </c>
      <c r="AN360" s="7">
        <f ca="1">VLOOKUP(AC360,Anslutningspunkt!A:C,3,0)+RANDBETWEEN(-10000,10000)</f>
        <v>351467.438</v>
      </c>
      <c r="AP360" s="7" t="str">
        <f ca="1" t="shared" si="228"/>
        <v>Nyanslutning</v>
      </c>
      <c r="AQ360" s="7" t="str">
        <f t="shared" si="229"/>
        <v>Konsumtion/Produktion</v>
      </c>
      <c r="AX360" s="31">
        <f ca="1" t="shared" si="230"/>
        <v>43538.7215950581</v>
      </c>
      <c r="AZ360" s="31" t="str">
        <f ca="1">IF(SUM(IF({"4.Projekteringsavtal","5.Anslutningsavtal","6.Nätavtal"}=Q360,1,0))&gt;0,EDATE(AX360,RANDBETWEEN(0,6)),"")</f>
        <v/>
      </c>
      <c r="BB360" s="21" t="str">
        <f ca="1">IF(SUM(IF({"5.Anslutningsavtal","6.Nätavtal"}=Q360,1,0))&gt;0,EDATE(AZ360,RANDBETWEEN(0,3)),"")</f>
        <v/>
      </c>
      <c r="BD360" s="21" t="str">
        <f ca="1" t="shared" si="231"/>
        <v/>
      </c>
    </row>
    <row r="361" s="7" customFormat="1" spans="1:56">
      <c r="A361" s="33" t="s">
        <v>65</v>
      </c>
      <c r="B361" s="31">
        <f ca="1" t="shared" si="271"/>
        <v>43495</v>
      </c>
      <c r="C361" s="32">
        <f ca="1" t="shared" si="218"/>
        <v>44325</v>
      </c>
      <c r="D361" s="30" t="str">
        <f t="shared" si="219"/>
        <v>Project 4361</v>
      </c>
      <c r="E361" s="30" t="str">
        <f t="shared" si="220"/>
        <v>Company AB 5361</v>
      </c>
      <c r="F361" s="30" t="str">
        <f ca="1" t="shared" si="272"/>
        <v>Huddinge</v>
      </c>
      <c r="G361" s="37">
        <f ca="1" t="shared" si="273"/>
        <v>37</v>
      </c>
      <c r="H361" s="38" t="str">
        <f ca="1" t="shared" si="274"/>
        <v/>
      </c>
      <c r="I361" s="30" t="str">
        <f ca="1" t="shared" si="275"/>
        <v>Nyanslutning</v>
      </c>
      <c r="J361" s="30" t="s">
        <v>69</v>
      </c>
      <c r="K361" s="41">
        <f ca="1" t="shared" si="276"/>
        <v>220</v>
      </c>
      <c r="L361" s="41">
        <f ca="1" t="shared" si="221"/>
        <v>181</v>
      </c>
      <c r="M361" s="14"/>
      <c r="N361" s="30" t="str">
        <f ca="1" t="shared" si="222"/>
        <v>Lars Johnson 361</v>
      </c>
      <c r="O361" s="30" t="str">
        <f ca="1" t="shared" si="223"/>
        <v>Anders Erikson 361</v>
      </c>
      <c r="P361" s="30" t="str">
        <f ca="1" t="shared" si="224"/>
        <v>Erik Johanson 361</v>
      </c>
      <c r="Q361" s="30" t="str">
        <f ca="1" t="shared" si="277"/>
        <v>5.Anslutningsavtal</v>
      </c>
      <c r="R361" s="45" t="str">
        <f ca="1" t="shared" si="278"/>
        <v>N/A</v>
      </c>
      <c r="S361" s="45" t="str">
        <f ca="1" t="shared" si="279"/>
        <v/>
      </c>
      <c r="T361" s="45" t="str">
        <f ca="1" t="shared" si="280"/>
        <v/>
      </c>
      <c r="U361" s="16"/>
      <c r="V361" s="33"/>
      <c r="W361" s="49" t="str">
        <f ca="1" t="shared" si="281"/>
        <v/>
      </c>
      <c r="X361" s="50" t="str">
        <f ca="1" t="shared" si="282"/>
        <v>Nej</v>
      </c>
      <c r="Y361" s="63" t="str">
        <f ca="1" t="shared" si="225"/>
        <v/>
      </c>
      <c r="Z361" s="63" t="str">
        <f ca="1" t="shared" si="226"/>
        <v/>
      </c>
      <c r="AA361" s="67"/>
      <c r="AB361" s="64" t="str">
        <f ca="1" t="shared" si="227"/>
        <v/>
      </c>
      <c r="AC361" s="73">
        <f ca="1">INDEX(Anslutningspunkt!$A$2:$A$108,RANDBETWEEN(2,108),1)</f>
        <v>18</v>
      </c>
      <c r="AD361" s="30"/>
      <c r="AE361" s="30" t="str">
        <f ca="1" t="shared" si="283"/>
        <v>Stamnät</v>
      </c>
      <c r="AF361" s="79"/>
      <c r="AG361" s="122"/>
      <c r="AH361" s="123"/>
      <c r="AI361" s="127"/>
      <c r="AM361" s="7">
        <f ca="1">VLOOKUP(AC361,Anslutningspunkt!A:B,2,0)+RANDBETWEEN(-10000,10000)</f>
        <v>6164188.672</v>
      </c>
      <c r="AN361" s="7">
        <f ca="1">VLOOKUP(AC361,Anslutningspunkt!A:C,3,0)+RANDBETWEEN(-10000,10000)</f>
        <v>302961.438</v>
      </c>
      <c r="AP361" s="7" t="str">
        <f ca="1" t="shared" si="228"/>
        <v>Nyanslutning</v>
      </c>
      <c r="AQ361" s="7" t="str">
        <f t="shared" si="229"/>
        <v>Konsumtion/Produktion</v>
      </c>
      <c r="AX361" s="31">
        <f ca="1" t="shared" si="230"/>
        <v>43540.5814539252</v>
      </c>
      <c r="AZ361" s="31">
        <f ca="1">IF(SUM(IF({"4.Projekteringsavtal","5.Anslutningsavtal","6.Nätavtal"}=Q361,1,0))&gt;0,EDATE(AX361,RANDBETWEEN(0,6)),"")</f>
        <v>43632</v>
      </c>
      <c r="BB361" s="21">
        <f ca="1">IF(SUM(IF({"5.Anslutningsavtal","6.Nätavtal"}=Q361,1,0))&gt;0,EDATE(AZ361,RANDBETWEEN(0,3)),"")</f>
        <v>43662</v>
      </c>
      <c r="BD361" s="21" t="str">
        <f ca="1" t="shared" si="231"/>
        <v/>
      </c>
    </row>
    <row r="362" s="7" customFormat="1" spans="1:56">
      <c r="A362" s="33" t="s">
        <v>65</v>
      </c>
      <c r="B362" s="31">
        <f ca="1" t="shared" ref="B362:B371" si="284">RANDBETWEEN(DATE(2018,1,1),DATE(2022,10,20))</f>
        <v>44721</v>
      </c>
      <c r="C362" s="32">
        <f ca="1" t="shared" si="218"/>
        <v>45519</v>
      </c>
      <c r="D362" s="30" t="str">
        <f t="shared" si="219"/>
        <v>Project 4362</v>
      </c>
      <c r="E362" s="30" t="str">
        <f t="shared" si="220"/>
        <v>Company AB 5362</v>
      </c>
      <c r="F362" s="30" t="str">
        <f ca="1" t="shared" ref="F362:F371" si="28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Surahammar</v>
      </c>
      <c r="G362" s="37">
        <f ca="1" t="shared" ref="G362:G371" si="286">RANDBETWEEN(30,38)</f>
        <v>35</v>
      </c>
      <c r="H362" s="38" t="str">
        <f ca="1" t="shared" ref="H362:H371" si="287">CHOOSE(RANDBETWEEN(1,3),"Ja","Nej","")</f>
        <v>Ja</v>
      </c>
      <c r="I362" s="30" t="str">
        <f ca="1" t="shared" ref="I362:I371" si="288">CHOOSE(RANDBETWEEN(1,3),"Nyanslutning","Utökning","Flytt")</f>
        <v>Flytt</v>
      </c>
      <c r="J362" s="30" t="s">
        <v>69</v>
      </c>
      <c r="K362" s="41">
        <f ca="1" t="shared" ref="K362:K371" si="289">RANDBETWEEN(1,60)*10</f>
        <v>510</v>
      </c>
      <c r="L362" s="41">
        <f ca="1" t="shared" si="221"/>
        <v>207</v>
      </c>
      <c r="M362" s="14"/>
      <c r="N362" s="30" t="str">
        <f ca="1" t="shared" si="222"/>
        <v>Sarah Anderson 362</v>
      </c>
      <c r="O362" s="30" t="str">
        <f ca="1" t="shared" si="223"/>
        <v>Lars Johnson 362</v>
      </c>
      <c r="P362" s="30" t="str">
        <f ca="1" t="shared" si="224"/>
        <v>Lars Johnson 362</v>
      </c>
      <c r="Q362" s="30" t="str">
        <f ca="1" t="shared" ref="Q362:Q371" si="290">CHOOSE(RANDBETWEEN(1,5),"5.Anslutningsavtal","4.Projekteringsavtal","6.Nätavtal","2.Reservationsavtal","1.Anslutningsmöjlighet")</f>
        <v>2.Reservationsavtal</v>
      </c>
      <c r="R362" s="45" t="str">
        <f ca="1" t="shared" ref="R362:R371" si="291">CHOOSE(RANDBETWEEN(1,8),"Ja","","","","n","nej","?","N/A")</f>
        <v/>
      </c>
      <c r="S362" s="45" t="str">
        <f ca="1" t="shared" ref="S362:S371" si="292">CHOOSE(RANDBETWEEN(1,3),"x","","")</f>
        <v/>
      </c>
      <c r="T362" s="45" t="str">
        <f ca="1" t="shared" ref="T362:T371" si="293">CHOOSE(RANDBETWEEN(1,4),"x","","","")</f>
        <v/>
      </c>
      <c r="U362" s="16"/>
      <c r="V362" s="33"/>
      <c r="W362" s="49" t="str">
        <f ca="1" t="shared" ref="W362:W371" si="294">CHOOSE(RANDBETWEEN(1,7),"Länk","","","","","Ansluts till LN 20 kV","Reservationsavtal ska tecknas")</f>
        <v/>
      </c>
      <c r="X362" s="50" t="str">
        <f ca="1" t="shared" ref="X362:X371" si="295">CHOOSE(RANDBETWEEN(1,4),"Ja","Ja","Nej","")</f>
        <v/>
      </c>
      <c r="Y362" s="63" t="str">
        <f ca="1" t="shared" si="225"/>
        <v/>
      </c>
      <c r="Z362" s="63" t="str">
        <f ca="1" t="shared" si="226"/>
        <v/>
      </c>
      <c r="AA362" s="67"/>
      <c r="AB362" s="64" t="str">
        <f ca="1" t="shared" si="227"/>
        <v/>
      </c>
      <c r="AC362" s="73">
        <f ca="1">INDEX(Anslutningspunkt!$A$2:$A$108,RANDBETWEEN(2,108),1)</f>
        <v>57</v>
      </c>
      <c r="AD362" s="30"/>
      <c r="AE362" s="30" t="str">
        <f ca="1" t="shared" ref="AE362:AE371" si="296">CHOOSE(RANDBETWEEN(1,4),"Regionnät","Stamnät Regionnät","Stamnät","")</f>
        <v>Stamnät</v>
      </c>
      <c r="AF362" s="79"/>
      <c r="AG362" s="122"/>
      <c r="AH362" s="123"/>
      <c r="AI362" s="127"/>
      <c r="AM362" s="7">
        <f ca="1">VLOOKUP(AC362,Anslutningspunkt!A:B,2,0)+RANDBETWEEN(-10000,10000)</f>
        <v>6006790.672</v>
      </c>
      <c r="AN362" s="7">
        <f ca="1">VLOOKUP(AC362,Anslutningspunkt!A:C,3,0)+RANDBETWEEN(-10000,10000)</f>
        <v>268481.438</v>
      </c>
      <c r="AP362" s="7" t="str">
        <f ca="1" t="shared" si="228"/>
        <v>Flytt</v>
      </c>
      <c r="AQ362" s="7" t="str">
        <f t="shared" si="229"/>
        <v>Konsumtion/Produktion</v>
      </c>
      <c r="AX362" s="31">
        <f ca="1" t="shared" si="230"/>
        <v>44741.0918195695</v>
      </c>
      <c r="AZ362" s="31" t="str">
        <f ca="1">IF(SUM(IF({"4.Projekteringsavtal","5.Anslutningsavtal","6.Nätavtal"}=Q362,1,0))&gt;0,EDATE(AX362,RANDBETWEEN(0,6)),"")</f>
        <v/>
      </c>
      <c r="BB362" s="21" t="str">
        <f ca="1">IF(SUM(IF({"5.Anslutningsavtal","6.Nätavtal"}=Q362,1,0))&gt;0,EDATE(AZ362,RANDBETWEEN(0,3)),"")</f>
        <v/>
      </c>
      <c r="BD362" s="21" t="str">
        <f ca="1" t="shared" si="231"/>
        <v/>
      </c>
    </row>
    <row r="363" s="7" customFormat="1" spans="1:56">
      <c r="A363" s="33" t="s">
        <v>65</v>
      </c>
      <c r="B363" s="31">
        <f ca="1" t="shared" si="284"/>
        <v>43310</v>
      </c>
      <c r="C363" s="32">
        <f ca="1" t="shared" si="218"/>
        <v>44514</v>
      </c>
      <c r="D363" s="30" t="str">
        <f t="shared" si="219"/>
        <v>Project 4363</v>
      </c>
      <c r="E363" s="30" t="str">
        <f t="shared" si="220"/>
        <v>Company AB 5363</v>
      </c>
      <c r="F363" s="30" t="str">
        <f ca="1" t="shared" si="285"/>
        <v>Gävle</v>
      </c>
      <c r="G363" s="37">
        <f ca="1" t="shared" si="286"/>
        <v>32</v>
      </c>
      <c r="H363" s="38" t="str">
        <f ca="1" t="shared" si="287"/>
        <v>Ja</v>
      </c>
      <c r="I363" s="30" t="str">
        <f ca="1" t="shared" si="288"/>
        <v>Nyanslutning</v>
      </c>
      <c r="J363" s="30" t="s">
        <v>69</v>
      </c>
      <c r="K363" s="41">
        <f ca="1" t="shared" si="289"/>
        <v>530</v>
      </c>
      <c r="L363" s="41">
        <f ca="1" t="shared" si="221"/>
        <v>85</v>
      </c>
      <c r="M363" s="14"/>
      <c r="N363" s="30" t="str">
        <f ca="1" t="shared" si="222"/>
        <v>Sarah Anderson 363</v>
      </c>
      <c r="O363" s="30" t="str">
        <f ca="1" t="shared" si="223"/>
        <v>Lars Johnson 363</v>
      </c>
      <c r="P363" s="30" t="str">
        <f ca="1" t="shared" si="224"/>
        <v>Erik Johanson 363</v>
      </c>
      <c r="Q363" s="30" t="str">
        <f ca="1" t="shared" si="290"/>
        <v>4.Projekteringsavtal</v>
      </c>
      <c r="R363" s="45" t="str">
        <f ca="1" t="shared" si="291"/>
        <v>nej</v>
      </c>
      <c r="S363" s="45" t="str">
        <f ca="1" t="shared" si="292"/>
        <v/>
      </c>
      <c r="T363" s="45" t="str">
        <f ca="1" t="shared" si="293"/>
        <v/>
      </c>
      <c r="U363" s="16"/>
      <c r="V363" s="33"/>
      <c r="W363" s="49" t="str">
        <f ca="1" t="shared" si="294"/>
        <v>Ansluts till LN 20 kV</v>
      </c>
      <c r="X363" s="50" t="str">
        <f ca="1" t="shared" si="295"/>
        <v>Nej</v>
      </c>
      <c r="Y363" s="63" t="str">
        <f ca="1" t="shared" si="225"/>
        <v/>
      </c>
      <c r="Z363" s="63" t="str">
        <f ca="1" t="shared" si="226"/>
        <v/>
      </c>
      <c r="AA363" s="67"/>
      <c r="AB363" s="64" t="str">
        <f ca="1" t="shared" si="227"/>
        <v/>
      </c>
      <c r="AC363" s="73">
        <f ca="1">INDEX(Anslutningspunkt!$A$2:$A$108,RANDBETWEEN(2,108),1)</f>
        <v>77</v>
      </c>
      <c r="AD363" s="30"/>
      <c r="AE363" s="30" t="str">
        <f ca="1" t="shared" si="296"/>
        <v>Regionnät</v>
      </c>
      <c r="AF363" s="79"/>
      <c r="AG363" s="122"/>
      <c r="AH363" s="123"/>
      <c r="AI363" s="127"/>
      <c r="AM363" s="7">
        <f ca="1">VLOOKUP(AC363,Anslutningspunkt!A:B,2,0)+RANDBETWEEN(-10000,10000)</f>
        <v>6174035.672</v>
      </c>
      <c r="AN363" s="7">
        <f ca="1">VLOOKUP(AC363,Anslutningspunkt!A:C,3,0)+RANDBETWEEN(-10000,10000)</f>
        <v>396683.438</v>
      </c>
      <c r="AP363" s="7" t="str">
        <f ca="1" t="shared" si="228"/>
        <v>Nyanslutning</v>
      </c>
      <c r="AQ363" s="7" t="str">
        <f t="shared" si="229"/>
        <v>Konsumtion/Produktion</v>
      </c>
      <c r="AX363" s="31">
        <f ca="1" t="shared" si="230"/>
        <v>43896.1416788061</v>
      </c>
      <c r="AZ363" s="31">
        <f ca="1">IF(SUM(IF({"4.Projekteringsavtal","5.Anslutningsavtal","6.Nätavtal"}=Q363,1,0))&gt;0,EDATE(AX363,RANDBETWEEN(0,6)),"")</f>
        <v>44080</v>
      </c>
      <c r="BB363" s="21" t="str">
        <f ca="1">IF(SUM(IF({"5.Anslutningsavtal","6.Nätavtal"}=Q363,1,0))&gt;0,EDATE(AZ363,RANDBETWEEN(0,3)),"")</f>
        <v/>
      </c>
      <c r="BD363" s="21" t="str">
        <f ca="1" t="shared" si="231"/>
        <v/>
      </c>
    </row>
    <row r="364" s="7" customFormat="1" spans="1:56">
      <c r="A364" s="33" t="s">
        <v>65</v>
      </c>
      <c r="B364" s="31">
        <f ca="1" t="shared" si="284"/>
        <v>44485</v>
      </c>
      <c r="C364" s="32">
        <f ca="1" t="shared" si="218"/>
        <v>44485</v>
      </c>
      <c r="D364" s="30" t="str">
        <f t="shared" si="219"/>
        <v>Project 4364</v>
      </c>
      <c r="E364" s="30" t="str">
        <f t="shared" si="220"/>
        <v>Company AB 5364</v>
      </c>
      <c r="F364" s="30" t="str">
        <f ca="1" t="shared" si="285"/>
        <v>Arboga</v>
      </c>
      <c r="G364" s="37">
        <f ca="1" t="shared" si="286"/>
        <v>33</v>
      </c>
      <c r="H364" s="38" t="str">
        <f ca="1" t="shared" si="287"/>
        <v/>
      </c>
      <c r="I364" s="30" t="str">
        <f ca="1" t="shared" si="288"/>
        <v>Flytt</v>
      </c>
      <c r="J364" s="30" t="s">
        <v>69</v>
      </c>
      <c r="K364" s="41">
        <f ca="1" t="shared" si="289"/>
        <v>10</v>
      </c>
      <c r="L364" s="41">
        <f ca="1" t="shared" si="221"/>
        <v>8</v>
      </c>
      <c r="M364" s="14"/>
      <c r="N364" s="30" t="str">
        <f ca="1" t="shared" si="222"/>
        <v>Anders Erikson 364</v>
      </c>
      <c r="O364" s="30" t="str">
        <f ca="1" t="shared" si="223"/>
        <v>Erik Johanson 364</v>
      </c>
      <c r="P364" s="30" t="str">
        <f ca="1" t="shared" si="224"/>
        <v>Sarah Anderson 364</v>
      </c>
      <c r="Q364" s="30" t="str">
        <f ca="1" t="shared" si="290"/>
        <v>5.Anslutningsavtal</v>
      </c>
      <c r="R364" s="45" t="str">
        <f ca="1" t="shared" si="291"/>
        <v/>
      </c>
      <c r="S364" s="45" t="str">
        <f ca="1" t="shared" si="292"/>
        <v/>
      </c>
      <c r="T364" s="45" t="str">
        <f ca="1" t="shared" si="293"/>
        <v/>
      </c>
      <c r="U364" s="16"/>
      <c r="V364" s="33"/>
      <c r="W364" s="49" t="str">
        <f ca="1" t="shared" si="294"/>
        <v/>
      </c>
      <c r="X364" s="50" t="str">
        <f ca="1" t="shared" si="295"/>
        <v>Nej</v>
      </c>
      <c r="Y364" s="63" t="str">
        <f ca="1" t="shared" si="225"/>
        <v/>
      </c>
      <c r="Z364" s="63" t="str">
        <f ca="1" t="shared" si="226"/>
        <v/>
      </c>
      <c r="AA364" s="67"/>
      <c r="AB364" s="64" t="str">
        <f ca="1" t="shared" si="227"/>
        <v/>
      </c>
      <c r="AC364" s="73">
        <f ca="1">INDEX(Anslutningspunkt!$A$2:$A$108,RANDBETWEEN(2,108),1)</f>
        <v>69</v>
      </c>
      <c r="AD364" s="30"/>
      <c r="AE364" s="30" t="str">
        <f ca="1" t="shared" si="296"/>
        <v>Stamnät Regionnät</v>
      </c>
      <c r="AF364" s="79"/>
      <c r="AG364" s="122"/>
      <c r="AH364" s="123"/>
      <c r="AI364" s="127"/>
      <c r="AM364" s="7">
        <f ca="1">VLOOKUP(AC364,Anslutningspunkt!A:B,2,0)+RANDBETWEEN(-10000,10000)</f>
        <v>6076128.672</v>
      </c>
      <c r="AN364" s="7">
        <f ca="1">VLOOKUP(AC364,Anslutningspunkt!A:C,3,0)+RANDBETWEEN(-10000,10000)</f>
        <v>440331.438</v>
      </c>
      <c r="AP364" s="7" t="str">
        <f ca="1" t="shared" si="228"/>
        <v>Flytt</v>
      </c>
      <c r="AQ364" s="7" t="str">
        <f t="shared" si="229"/>
        <v>Konsumtion/Produktion</v>
      </c>
      <c r="AX364" s="31">
        <f ca="1" t="shared" si="230"/>
        <v>44496.162830708</v>
      </c>
      <c r="AZ364" s="31">
        <f ca="1">IF(SUM(IF({"4.Projekteringsavtal","5.Anslutningsavtal","6.Nätavtal"}=Q364,1,0))&gt;0,EDATE(AX364,RANDBETWEEN(0,6)),"")</f>
        <v>44557</v>
      </c>
      <c r="BB364" s="21">
        <f ca="1">IF(SUM(IF({"5.Anslutningsavtal","6.Nätavtal"}=Q364,1,0))&gt;0,EDATE(AZ364,RANDBETWEEN(0,3)),"")</f>
        <v>44588</v>
      </c>
      <c r="BD364" s="21" t="str">
        <f ca="1" t="shared" si="231"/>
        <v/>
      </c>
    </row>
    <row r="365" s="7" customFormat="1" spans="1:56">
      <c r="A365" s="33" t="s">
        <v>65</v>
      </c>
      <c r="B365" s="31">
        <f ca="1" t="shared" si="284"/>
        <v>43341</v>
      </c>
      <c r="C365" s="32">
        <f ca="1" t="shared" si="218"/>
        <v>44921</v>
      </c>
      <c r="D365" s="30" t="str">
        <f t="shared" si="219"/>
        <v>Project 4365</v>
      </c>
      <c r="E365" s="30" t="str">
        <f t="shared" si="220"/>
        <v>Company AB 5365</v>
      </c>
      <c r="F365" s="30" t="str">
        <f ca="1" t="shared" si="285"/>
        <v>Surahammar</v>
      </c>
      <c r="G365" s="37">
        <f ca="1" t="shared" si="286"/>
        <v>35</v>
      </c>
      <c r="H365" s="38" t="str">
        <f ca="1" t="shared" si="287"/>
        <v>Nej</v>
      </c>
      <c r="I365" s="30" t="str">
        <f ca="1" t="shared" si="288"/>
        <v>Flytt</v>
      </c>
      <c r="J365" s="30" t="s">
        <v>69</v>
      </c>
      <c r="K365" s="41">
        <f ca="1" t="shared" si="289"/>
        <v>10</v>
      </c>
      <c r="L365" s="41">
        <f ca="1" t="shared" si="221"/>
        <v>5</v>
      </c>
      <c r="M365" s="14"/>
      <c r="N365" s="30" t="str">
        <f ca="1" t="shared" si="222"/>
        <v>Anders Erikson 365</v>
      </c>
      <c r="O365" s="30" t="str">
        <f ca="1" t="shared" si="223"/>
        <v>Anders Erikson 365</v>
      </c>
      <c r="P365" s="30" t="str">
        <f ca="1" t="shared" si="224"/>
        <v>Erik Johanson 365</v>
      </c>
      <c r="Q365" s="30" t="str">
        <f ca="1" t="shared" si="290"/>
        <v>2.Reservationsavtal</v>
      </c>
      <c r="R365" s="45" t="str">
        <f ca="1" t="shared" si="291"/>
        <v>?</v>
      </c>
      <c r="S365" s="45" t="str">
        <f ca="1" t="shared" si="292"/>
        <v>x</v>
      </c>
      <c r="T365" s="45" t="str">
        <f ca="1" t="shared" si="293"/>
        <v/>
      </c>
      <c r="U365" s="16"/>
      <c r="V365" s="33"/>
      <c r="W365" s="49" t="str">
        <f ca="1" t="shared" si="294"/>
        <v/>
      </c>
      <c r="X365" s="50" t="str">
        <f ca="1" t="shared" si="295"/>
        <v>Ja</v>
      </c>
      <c r="Y365" s="63">
        <f ca="1" t="shared" si="225"/>
        <v>45559</v>
      </c>
      <c r="Z365" s="63">
        <f ca="1" t="shared" si="226"/>
        <v>45291</v>
      </c>
      <c r="AA365" s="67"/>
      <c r="AB365" s="64" t="str">
        <f ca="1" t="shared" si="227"/>
        <v/>
      </c>
      <c r="AC365" s="73">
        <f ca="1">INDEX(Anslutningspunkt!$A$2:$A$108,RANDBETWEEN(2,108),1)</f>
        <v>83</v>
      </c>
      <c r="AD365" s="30"/>
      <c r="AE365" s="30" t="str">
        <f ca="1" t="shared" si="296"/>
        <v>Stamnät Regionnät</v>
      </c>
      <c r="AF365" s="79"/>
      <c r="AG365" s="122"/>
      <c r="AH365" s="123"/>
      <c r="AI365" s="127"/>
      <c r="AM365" s="7">
        <f ca="1">VLOOKUP(AC365,Anslutningspunkt!A:B,2,0)+RANDBETWEEN(-10000,10000)</f>
        <v>6131252.672</v>
      </c>
      <c r="AN365" s="7">
        <f ca="1">VLOOKUP(AC365,Anslutningspunkt!A:C,3,0)+RANDBETWEEN(-10000,10000)</f>
        <v>430123.438</v>
      </c>
      <c r="AP365" s="7" t="str">
        <f ca="1" t="shared" si="228"/>
        <v>Flytt</v>
      </c>
      <c r="AQ365" s="7" t="str">
        <f t="shared" si="229"/>
        <v>Konsumtion/Produktion</v>
      </c>
      <c r="AX365" s="31">
        <f ca="1" t="shared" si="230"/>
        <v>44920.8927515488</v>
      </c>
      <c r="AZ365" s="31" t="str">
        <f ca="1">IF(SUM(IF({"4.Projekteringsavtal","5.Anslutningsavtal","6.Nätavtal"}=Q365,1,0))&gt;0,EDATE(AX365,RANDBETWEEN(0,6)),"")</f>
        <v/>
      </c>
      <c r="BB365" s="21" t="str">
        <f ca="1">IF(SUM(IF({"5.Anslutningsavtal","6.Nätavtal"}=Q365,1,0))&gt;0,EDATE(AZ365,RANDBETWEEN(0,3)),"")</f>
        <v/>
      </c>
      <c r="BD365" s="21" t="str">
        <f ca="1" t="shared" si="231"/>
        <v/>
      </c>
    </row>
    <row r="366" s="7" customFormat="1" spans="1:56">
      <c r="A366" s="33" t="s">
        <v>65</v>
      </c>
      <c r="B366" s="31">
        <f ca="1" t="shared" si="284"/>
        <v>43909</v>
      </c>
      <c r="C366" s="32">
        <f ca="1" t="shared" si="218"/>
        <v>44654</v>
      </c>
      <c r="D366" s="30" t="str">
        <f t="shared" si="219"/>
        <v>Project 4366</v>
      </c>
      <c r="E366" s="30" t="str">
        <f t="shared" si="220"/>
        <v>Company AB 5366</v>
      </c>
      <c r="F366" s="30" t="str">
        <f ca="1" t="shared" si="285"/>
        <v>Uppsala</v>
      </c>
      <c r="G366" s="37">
        <f ca="1" t="shared" si="286"/>
        <v>32</v>
      </c>
      <c r="H366" s="38" t="str">
        <f ca="1" t="shared" si="287"/>
        <v>Nej</v>
      </c>
      <c r="I366" s="30" t="str">
        <f ca="1" t="shared" si="288"/>
        <v>Flytt</v>
      </c>
      <c r="J366" s="30" t="s">
        <v>69</v>
      </c>
      <c r="K366" s="41">
        <f ca="1" t="shared" si="289"/>
        <v>100</v>
      </c>
      <c r="L366" s="41">
        <f ca="1" t="shared" si="221"/>
        <v>77</v>
      </c>
      <c r="M366" s="14"/>
      <c r="N366" s="30" t="str">
        <f ca="1" t="shared" si="222"/>
        <v>Anders Erikson 366</v>
      </c>
      <c r="O366" s="30" t="str">
        <f ca="1" t="shared" si="223"/>
        <v>Sarah Anderson 366</v>
      </c>
      <c r="P366" s="30" t="str">
        <f ca="1" t="shared" si="224"/>
        <v>Erik Johanson 366</v>
      </c>
      <c r="Q366" s="30" t="str">
        <f ca="1" t="shared" si="290"/>
        <v>6.Nätavtal</v>
      </c>
      <c r="R366" s="45" t="str">
        <f ca="1" t="shared" si="291"/>
        <v/>
      </c>
      <c r="S366" s="45" t="str">
        <f ca="1" t="shared" si="292"/>
        <v>x</v>
      </c>
      <c r="T366" s="45" t="str">
        <f ca="1" t="shared" si="293"/>
        <v/>
      </c>
      <c r="U366" s="16"/>
      <c r="V366" s="33"/>
      <c r="W366" s="49" t="str">
        <f ca="1" t="shared" si="294"/>
        <v>Länk</v>
      </c>
      <c r="X366" s="50" t="str">
        <f ca="1" t="shared" si="295"/>
        <v>Ja</v>
      </c>
      <c r="Y366" s="63">
        <f ca="1" t="shared" si="225"/>
        <v>45546</v>
      </c>
      <c r="Z366" s="63">
        <f ca="1" t="shared" si="226"/>
        <v>45234</v>
      </c>
      <c r="AA366" s="67"/>
      <c r="AB366" s="64" t="str">
        <f ca="1" t="shared" si="227"/>
        <v/>
      </c>
      <c r="AC366" s="73">
        <f ca="1">INDEX(Anslutningspunkt!$A$2:$A$108,RANDBETWEEN(2,108),1)</f>
        <v>51</v>
      </c>
      <c r="AD366" s="30"/>
      <c r="AE366" s="30" t="str">
        <f ca="1" t="shared" si="296"/>
        <v>Stamnät</v>
      </c>
      <c r="AF366" s="79"/>
      <c r="AG366" s="122"/>
      <c r="AH366" s="123"/>
      <c r="AI366" s="127"/>
      <c r="AM366" s="7">
        <f ca="1">VLOOKUP(AC366,Anslutningspunkt!A:B,2,0)+RANDBETWEEN(-10000,10000)</f>
        <v>6136155.672</v>
      </c>
      <c r="AN366" s="7">
        <f ca="1">VLOOKUP(AC366,Anslutningspunkt!A:C,3,0)+RANDBETWEEN(-10000,10000)</f>
        <v>419099.438</v>
      </c>
      <c r="AP366" s="7" t="str">
        <f ca="1" t="shared" si="228"/>
        <v>Flytt</v>
      </c>
      <c r="AQ366" s="7" t="str">
        <f t="shared" si="229"/>
        <v>Konsumtion/Produktion</v>
      </c>
      <c r="AX366" s="31">
        <f ca="1" t="shared" si="230"/>
        <v>44006.0496277239</v>
      </c>
      <c r="AZ366" s="31">
        <f ca="1">IF(SUM(IF({"4.Projekteringsavtal","5.Anslutningsavtal","6.Nätavtal"}=Q366,1,0))&gt;0,EDATE(AX366,RANDBETWEEN(0,6)),"")</f>
        <v>44036</v>
      </c>
      <c r="BB366" s="21">
        <f ca="1">IF(SUM(IF({"5.Anslutningsavtal","6.Nätavtal"}=Q366,1,0))&gt;0,EDATE(AZ366,RANDBETWEEN(0,3)),"")</f>
        <v>44067</v>
      </c>
      <c r="BD366" s="21">
        <f ca="1" t="shared" si="231"/>
        <v>44159</v>
      </c>
    </row>
    <row r="367" s="7" customFormat="1" spans="1:56">
      <c r="A367" s="33" t="s">
        <v>65</v>
      </c>
      <c r="B367" s="31">
        <f ca="1" t="shared" si="284"/>
        <v>44650</v>
      </c>
      <c r="C367" s="32">
        <f ca="1" t="shared" si="218"/>
        <v>44877</v>
      </c>
      <c r="D367" s="30" t="str">
        <f t="shared" si="219"/>
        <v>Project 4367</v>
      </c>
      <c r="E367" s="30" t="str">
        <f t="shared" si="220"/>
        <v>Company AB 5367</v>
      </c>
      <c r="F367" s="30" t="str">
        <f ca="1" t="shared" si="285"/>
        <v>Nykvarn</v>
      </c>
      <c r="G367" s="37">
        <f ca="1" t="shared" si="286"/>
        <v>34</v>
      </c>
      <c r="H367" s="38" t="str">
        <f ca="1" t="shared" si="287"/>
        <v/>
      </c>
      <c r="I367" s="30" t="str">
        <f ca="1" t="shared" si="288"/>
        <v>Flytt</v>
      </c>
      <c r="J367" s="30" t="s">
        <v>69</v>
      </c>
      <c r="K367" s="41">
        <f ca="1" t="shared" si="289"/>
        <v>210</v>
      </c>
      <c r="L367" s="41">
        <f ca="1" t="shared" si="221"/>
        <v>129</v>
      </c>
      <c r="M367" s="14"/>
      <c r="N367" s="30" t="str">
        <f ca="1" t="shared" si="222"/>
        <v>Anders Erikson 367</v>
      </c>
      <c r="O367" s="30" t="str">
        <f ca="1" t="shared" si="223"/>
        <v>Sarah Anderson 367</v>
      </c>
      <c r="P367" s="30" t="str">
        <f ca="1" t="shared" si="224"/>
        <v>Anders Erikson 367</v>
      </c>
      <c r="Q367" s="30" t="str">
        <f ca="1" t="shared" si="290"/>
        <v>1.Anslutningsmöjlighet</v>
      </c>
      <c r="R367" s="45" t="str">
        <f ca="1" t="shared" si="291"/>
        <v>nej</v>
      </c>
      <c r="S367" s="45" t="str">
        <f ca="1" t="shared" si="292"/>
        <v/>
      </c>
      <c r="T367" s="45" t="str">
        <f ca="1" t="shared" si="293"/>
        <v/>
      </c>
      <c r="U367" s="16"/>
      <c r="V367" s="33"/>
      <c r="W367" s="49" t="str">
        <f ca="1" t="shared" si="294"/>
        <v>Ansluts till LN 20 kV</v>
      </c>
      <c r="X367" s="50" t="str">
        <f ca="1" t="shared" si="295"/>
        <v>Ja</v>
      </c>
      <c r="Y367" s="63">
        <f ca="1" t="shared" si="225"/>
        <v>45009</v>
      </c>
      <c r="Z367" s="63">
        <f ca="1" t="shared" si="226"/>
        <v>45005</v>
      </c>
      <c r="AA367" s="67"/>
      <c r="AB367" s="64">
        <f ca="1" t="shared" si="227"/>
        <v>44799.1463104366</v>
      </c>
      <c r="AC367" s="73">
        <f ca="1">INDEX(Anslutningspunkt!$A$2:$A$108,RANDBETWEEN(2,108),1)</f>
        <v>60</v>
      </c>
      <c r="AD367" s="30"/>
      <c r="AE367" s="30" t="str">
        <f ca="1" t="shared" si="296"/>
        <v/>
      </c>
      <c r="AF367" s="79"/>
      <c r="AG367" s="122"/>
      <c r="AH367" s="123"/>
      <c r="AI367" s="127"/>
      <c r="AM367" s="7">
        <f ca="1">VLOOKUP(AC367,Anslutningspunkt!A:B,2,0)+RANDBETWEEN(-10000,10000)</f>
        <v>6021420.672</v>
      </c>
      <c r="AN367" s="7">
        <f ca="1">VLOOKUP(AC367,Anslutningspunkt!A:C,3,0)+RANDBETWEEN(-10000,10000)</f>
        <v>421658.438</v>
      </c>
      <c r="AP367" s="7" t="str">
        <f ca="1" t="shared" si="228"/>
        <v>Flytt</v>
      </c>
      <c r="AQ367" s="7" t="str">
        <f t="shared" si="229"/>
        <v>Konsumtion/Produktion</v>
      </c>
      <c r="AX367" s="31" t="str">
        <f ca="1" t="shared" si="230"/>
        <v/>
      </c>
      <c r="AZ367" s="31" t="str">
        <f ca="1">IF(SUM(IF({"4.Projekteringsavtal","5.Anslutningsavtal","6.Nätavtal"}=Q367,1,0))&gt;0,EDATE(AX367,RANDBETWEEN(0,6)),"")</f>
        <v/>
      </c>
      <c r="BB367" s="21" t="str">
        <f ca="1">IF(SUM(IF({"5.Anslutningsavtal","6.Nätavtal"}=Q367,1,0))&gt;0,EDATE(AZ367,RANDBETWEEN(0,3)),"")</f>
        <v/>
      </c>
      <c r="BD367" s="21" t="str">
        <f ca="1" t="shared" si="231"/>
        <v/>
      </c>
    </row>
    <row r="368" s="7" customFormat="1" spans="1:56">
      <c r="A368" s="33" t="s">
        <v>65</v>
      </c>
      <c r="B368" s="31">
        <f ca="1" t="shared" si="284"/>
        <v>44573</v>
      </c>
      <c r="C368" s="32">
        <f ca="1" t="shared" si="218"/>
        <v>45486</v>
      </c>
      <c r="D368" s="30" t="str">
        <f t="shared" si="219"/>
        <v>Project 4368</v>
      </c>
      <c r="E368" s="30" t="str">
        <f t="shared" si="220"/>
        <v>Company AB 5368</v>
      </c>
      <c r="F368" s="30" t="str">
        <f ca="1" t="shared" si="285"/>
        <v>Sandviken</v>
      </c>
      <c r="G368" s="37">
        <f ca="1" t="shared" si="286"/>
        <v>37</v>
      </c>
      <c r="H368" s="38" t="str">
        <f ca="1" t="shared" si="287"/>
        <v>Ja</v>
      </c>
      <c r="I368" s="30" t="str">
        <f ca="1" t="shared" si="288"/>
        <v>Nyanslutning</v>
      </c>
      <c r="J368" s="30" t="s">
        <v>69</v>
      </c>
      <c r="K368" s="41">
        <f ca="1" t="shared" si="289"/>
        <v>260</v>
      </c>
      <c r="L368" s="41">
        <f ca="1" t="shared" si="221"/>
        <v>25</v>
      </c>
      <c r="M368" s="14"/>
      <c r="N368" s="30" t="str">
        <f ca="1" t="shared" si="222"/>
        <v>Sarah Anderson 368</v>
      </c>
      <c r="O368" s="30" t="str">
        <f ca="1" t="shared" si="223"/>
        <v>Erik Johanson 368</v>
      </c>
      <c r="P368" s="30" t="str">
        <f ca="1" t="shared" si="224"/>
        <v>Lars Johnson 368</v>
      </c>
      <c r="Q368" s="30" t="str">
        <f ca="1" t="shared" si="290"/>
        <v>2.Reservationsavtal</v>
      </c>
      <c r="R368" s="45" t="str">
        <f ca="1" t="shared" si="291"/>
        <v>Ja</v>
      </c>
      <c r="S368" s="45" t="str">
        <f ca="1" t="shared" si="292"/>
        <v/>
      </c>
      <c r="T368" s="45" t="str">
        <f ca="1" t="shared" si="293"/>
        <v>x</v>
      </c>
      <c r="U368" s="16"/>
      <c r="V368" s="33"/>
      <c r="W368" s="49" t="str">
        <f ca="1" t="shared" si="294"/>
        <v/>
      </c>
      <c r="X368" s="50" t="str">
        <f ca="1" t="shared" si="295"/>
        <v/>
      </c>
      <c r="Y368" s="63" t="str">
        <f ca="1" t="shared" si="225"/>
        <v/>
      </c>
      <c r="Z368" s="63" t="str">
        <f ca="1" t="shared" si="226"/>
        <v/>
      </c>
      <c r="AA368" s="67"/>
      <c r="AB368" s="64" t="str">
        <f ca="1" t="shared" si="227"/>
        <v/>
      </c>
      <c r="AC368" s="73">
        <f ca="1">INDEX(Anslutningspunkt!$A$2:$A$108,RANDBETWEEN(2,108),1)</f>
        <v>26</v>
      </c>
      <c r="AD368" s="30"/>
      <c r="AE368" s="30" t="str">
        <f ca="1" t="shared" si="296"/>
        <v>Regionnät</v>
      </c>
      <c r="AF368" s="79"/>
      <c r="AG368" s="122"/>
      <c r="AH368" s="123"/>
      <c r="AI368" s="127"/>
      <c r="AM368" s="7">
        <f ca="1">VLOOKUP(AC368,Anslutningspunkt!A:B,2,0)+RANDBETWEEN(-10000,10000)</f>
        <v>6109438.672</v>
      </c>
      <c r="AN368" s="7">
        <f ca="1">VLOOKUP(AC368,Anslutningspunkt!A:C,3,0)+RANDBETWEEN(-10000,10000)</f>
        <v>395364.438</v>
      </c>
      <c r="AP368" s="7" t="str">
        <f ca="1" t="shared" si="228"/>
        <v>Nyanslutning</v>
      </c>
      <c r="AQ368" s="7" t="str">
        <f t="shared" si="229"/>
        <v>Konsumtion/Produktion</v>
      </c>
      <c r="AX368" s="31">
        <f ca="1" t="shared" si="230"/>
        <v>45028.986404999</v>
      </c>
      <c r="AZ368" s="31" t="str">
        <f ca="1">IF(SUM(IF({"4.Projekteringsavtal","5.Anslutningsavtal","6.Nätavtal"}=Q368,1,0))&gt;0,EDATE(AX368,RANDBETWEEN(0,6)),"")</f>
        <v/>
      </c>
      <c r="BB368" s="21" t="str">
        <f ca="1">IF(SUM(IF({"5.Anslutningsavtal","6.Nätavtal"}=Q368,1,0))&gt;0,EDATE(AZ368,RANDBETWEEN(0,3)),"")</f>
        <v/>
      </c>
      <c r="BD368" s="21" t="str">
        <f ca="1" t="shared" si="231"/>
        <v/>
      </c>
    </row>
    <row r="369" s="7" customFormat="1" spans="1:56">
      <c r="A369" s="33" t="s">
        <v>65</v>
      </c>
      <c r="B369" s="31">
        <f ca="1" t="shared" si="284"/>
        <v>43236</v>
      </c>
      <c r="C369" s="32">
        <f ca="1" t="shared" si="218"/>
        <v>43334</v>
      </c>
      <c r="D369" s="30" t="str">
        <f t="shared" si="219"/>
        <v>Project 4369</v>
      </c>
      <c r="E369" s="30" t="str">
        <f t="shared" si="220"/>
        <v>Company AB 5369</v>
      </c>
      <c r="F369" s="30" t="str">
        <f ca="1" t="shared" si="285"/>
        <v>Järfälla</v>
      </c>
      <c r="G369" s="37">
        <f ca="1" t="shared" si="286"/>
        <v>30</v>
      </c>
      <c r="H369" s="38" t="str">
        <f ca="1" t="shared" si="287"/>
        <v>Nej</v>
      </c>
      <c r="I369" s="30" t="str">
        <f ca="1" t="shared" si="288"/>
        <v>Flytt</v>
      </c>
      <c r="J369" s="30" t="s">
        <v>69</v>
      </c>
      <c r="K369" s="41">
        <f ca="1" t="shared" si="289"/>
        <v>400</v>
      </c>
      <c r="L369" s="41">
        <f ca="1" t="shared" si="221"/>
        <v>50</v>
      </c>
      <c r="M369" s="14"/>
      <c r="N369" s="30" t="str">
        <f ca="1" t="shared" si="222"/>
        <v>Erik Johanson 369</v>
      </c>
      <c r="O369" s="30" t="str">
        <f ca="1" t="shared" si="223"/>
        <v>Lars Johnson 369</v>
      </c>
      <c r="P369" s="30" t="str">
        <f ca="1" t="shared" si="224"/>
        <v>Lars Johnson 369</v>
      </c>
      <c r="Q369" s="30" t="str">
        <f ca="1" t="shared" si="290"/>
        <v>6.Nätavtal</v>
      </c>
      <c r="R369" s="45" t="str">
        <f ca="1" t="shared" si="291"/>
        <v>Ja</v>
      </c>
      <c r="S369" s="45" t="str">
        <f ca="1" t="shared" si="292"/>
        <v/>
      </c>
      <c r="T369" s="45" t="str">
        <f ca="1" t="shared" si="293"/>
        <v/>
      </c>
      <c r="U369" s="16"/>
      <c r="V369" s="33"/>
      <c r="W369" s="49" t="str">
        <f ca="1" t="shared" si="294"/>
        <v/>
      </c>
      <c r="X369" s="50" t="str">
        <f ca="1" t="shared" si="295"/>
        <v>Ja</v>
      </c>
      <c r="Y369" s="63">
        <f ca="1" t="shared" si="225"/>
        <v>45559</v>
      </c>
      <c r="Z369" s="63">
        <f ca="1" t="shared" si="226"/>
        <v>45534</v>
      </c>
      <c r="AA369" s="67"/>
      <c r="AB369" s="64" t="str">
        <f ca="1" t="shared" si="227"/>
        <v/>
      </c>
      <c r="AC369" s="73">
        <f ca="1">INDEX(Anslutningspunkt!$A$2:$A$108,RANDBETWEEN(2,108),1)</f>
        <v>16</v>
      </c>
      <c r="AD369" s="30"/>
      <c r="AE369" s="30" t="str">
        <f ca="1" t="shared" si="296"/>
        <v>Stamnät</v>
      </c>
      <c r="AF369" s="79"/>
      <c r="AG369" s="122"/>
      <c r="AH369" s="123"/>
      <c r="AI369" s="127"/>
      <c r="AM369" s="7">
        <f ca="1">VLOOKUP(AC369,Anslutningspunkt!A:B,2,0)+RANDBETWEEN(-10000,10000)</f>
        <v>6063244.672</v>
      </c>
      <c r="AN369" s="7">
        <f ca="1">VLOOKUP(AC369,Anslutningspunkt!A:C,3,0)+RANDBETWEEN(-10000,10000)</f>
        <v>342436.438</v>
      </c>
      <c r="AP369" s="7" t="str">
        <f ca="1" t="shared" si="228"/>
        <v>Flytt</v>
      </c>
      <c r="AQ369" s="7" t="str">
        <f t="shared" si="229"/>
        <v>Konsumtion/Produktion</v>
      </c>
      <c r="AX369" s="31">
        <f ca="1" t="shared" si="230"/>
        <v>43269.8931858178</v>
      </c>
      <c r="AZ369" s="31">
        <f ca="1">IF(SUM(IF({"4.Projekteringsavtal","5.Anslutningsavtal","6.Nätavtal"}=Q369,1,0))&gt;0,EDATE(AX369,RANDBETWEEN(0,6)),"")</f>
        <v>43330</v>
      </c>
      <c r="BB369" s="21">
        <f ca="1">IF(SUM(IF({"5.Anslutningsavtal","6.Nätavtal"}=Q369,1,0))&gt;0,EDATE(AZ369,RANDBETWEEN(0,3)),"")</f>
        <v>43391</v>
      </c>
      <c r="BD369" s="21">
        <f ca="1" t="shared" si="231"/>
        <v>43483</v>
      </c>
    </row>
    <row r="370" s="7" customFormat="1" spans="1:56">
      <c r="A370" s="33" t="s">
        <v>65</v>
      </c>
      <c r="B370" s="31">
        <f ca="1" t="shared" si="284"/>
        <v>43257</v>
      </c>
      <c r="C370" s="32">
        <f ca="1" t="shared" si="218"/>
        <v>44933</v>
      </c>
      <c r="D370" s="30" t="str">
        <f t="shared" si="219"/>
        <v>Project 4370</v>
      </c>
      <c r="E370" s="30" t="str">
        <f t="shared" si="220"/>
        <v>Company AB 5370</v>
      </c>
      <c r="F370" s="30" t="str">
        <f ca="1" t="shared" si="285"/>
        <v>Järfälla</v>
      </c>
      <c r="G370" s="37">
        <f ca="1" t="shared" si="286"/>
        <v>36</v>
      </c>
      <c r="H370" s="38" t="str">
        <f ca="1" t="shared" si="287"/>
        <v>Nej</v>
      </c>
      <c r="I370" s="30" t="str">
        <f ca="1" t="shared" si="288"/>
        <v>Flytt</v>
      </c>
      <c r="J370" s="30" t="s">
        <v>69</v>
      </c>
      <c r="K370" s="41">
        <f ca="1" t="shared" si="289"/>
        <v>280</v>
      </c>
      <c r="L370" s="41">
        <f ca="1" t="shared" si="221"/>
        <v>36</v>
      </c>
      <c r="M370" s="14"/>
      <c r="N370" s="30" t="str">
        <f ca="1" t="shared" si="222"/>
        <v>Sarah Anderson 370</v>
      </c>
      <c r="O370" s="30" t="str">
        <f ca="1" t="shared" si="223"/>
        <v>Anders Erikson 370</v>
      </c>
      <c r="P370" s="30" t="str">
        <f ca="1" t="shared" si="224"/>
        <v>Sarah Anderson 370</v>
      </c>
      <c r="Q370" s="30" t="str">
        <f ca="1" t="shared" si="290"/>
        <v>2.Reservationsavtal</v>
      </c>
      <c r="R370" s="45" t="str">
        <f ca="1" t="shared" si="291"/>
        <v>N/A</v>
      </c>
      <c r="S370" s="45" t="str">
        <f ca="1" t="shared" si="292"/>
        <v/>
      </c>
      <c r="T370" s="45" t="str">
        <f ca="1" t="shared" si="293"/>
        <v/>
      </c>
      <c r="U370" s="16"/>
      <c r="V370" s="33"/>
      <c r="W370" s="49" t="str">
        <f ca="1" t="shared" si="294"/>
        <v/>
      </c>
      <c r="X370" s="50" t="str">
        <f ca="1" t="shared" si="295"/>
        <v>Ja</v>
      </c>
      <c r="Y370" s="63">
        <f ca="1" t="shared" si="225"/>
        <v>45124</v>
      </c>
      <c r="Z370" s="63">
        <f ca="1" t="shared" si="226"/>
        <v>45024</v>
      </c>
      <c r="AA370" s="67"/>
      <c r="AB370" s="64" t="str">
        <f ca="1" t="shared" si="227"/>
        <v/>
      </c>
      <c r="AC370" s="73">
        <f ca="1">INDEX(Anslutningspunkt!$A$2:$A$108,RANDBETWEEN(2,108),1)</f>
        <v>42</v>
      </c>
      <c r="AD370" s="30"/>
      <c r="AE370" s="30" t="str">
        <f ca="1" t="shared" si="296"/>
        <v>Stamnät</v>
      </c>
      <c r="AF370" s="79"/>
      <c r="AG370" s="122"/>
      <c r="AH370" s="123"/>
      <c r="AI370" s="127"/>
      <c r="AM370" s="7">
        <f ca="1">VLOOKUP(AC370,Anslutningspunkt!A:B,2,0)+RANDBETWEEN(-10000,10000)</f>
        <v>6019324.672</v>
      </c>
      <c r="AN370" s="7">
        <f ca="1">VLOOKUP(AC370,Anslutningspunkt!A:C,3,0)+RANDBETWEEN(-10000,10000)</f>
        <v>297479.438</v>
      </c>
      <c r="AP370" s="7" t="str">
        <f ca="1" t="shared" si="228"/>
        <v>Flytt</v>
      </c>
      <c r="AQ370" s="7" t="str">
        <f t="shared" si="229"/>
        <v>Konsumtion/Produktion</v>
      </c>
      <c r="AX370" s="31">
        <f ca="1" t="shared" si="230"/>
        <v>44273.773512768</v>
      </c>
      <c r="AZ370" s="31" t="str">
        <f ca="1">IF(SUM(IF({"4.Projekteringsavtal","5.Anslutningsavtal","6.Nätavtal"}=Q370,1,0))&gt;0,EDATE(AX370,RANDBETWEEN(0,6)),"")</f>
        <v/>
      </c>
      <c r="BB370" s="21" t="str">
        <f ca="1">IF(SUM(IF({"5.Anslutningsavtal","6.Nätavtal"}=Q370,1,0))&gt;0,EDATE(AZ370,RANDBETWEEN(0,3)),"")</f>
        <v/>
      </c>
      <c r="BD370" s="21" t="str">
        <f ca="1" t="shared" si="231"/>
        <v/>
      </c>
    </row>
    <row r="371" s="7" customFormat="1" spans="1:56">
      <c r="A371" s="33" t="s">
        <v>65</v>
      </c>
      <c r="B371" s="31">
        <f ca="1" t="shared" si="284"/>
        <v>43370</v>
      </c>
      <c r="C371" s="32">
        <f ca="1" t="shared" si="218"/>
        <v>43483</v>
      </c>
      <c r="D371" s="30" t="str">
        <f t="shared" si="219"/>
        <v>Project 4371</v>
      </c>
      <c r="E371" s="30" t="str">
        <f t="shared" si="220"/>
        <v>Company AB 5371</v>
      </c>
      <c r="F371" s="30" t="str">
        <f ca="1" t="shared" si="285"/>
        <v>Upplans Bro</v>
      </c>
      <c r="G371" s="37">
        <f ca="1" t="shared" si="286"/>
        <v>37</v>
      </c>
      <c r="H371" s="38" t="str">
        <f ca="1" t="shared" si="287"/>
        <v/>
      </c>
      <c r="I371" s="30" t="str">
        <f ca="1" t="shared" si="288"/>
        <v>Nyanslutning</v>
      </c>
      <c r="J371" s="30" t="s">
        <v>69</v>
      </c>
      <c r="K371" s="41">
        <f ca="1" t="shared" si="289"/>
        <v>440</v>
      </c>
      <c r="L371" s="41">
        <f ca="1" t="shared" si="221"/>
        <v>372</v>
      </c>
      <c r="M371" s="14"/>
      <c r="N371" s="30" t="str">
        <f ca="1" t="shared" si="222"/>
        <v>Erik Johanson 371</v>
      </c>
      <c r="O371" s="30" t="str">
        <f ca="1" t="shared" si="223"/>
        <v>Lars Johnson 371</v>
      </c>
      <c r="P371" s="30" t="str">
        <f ca="1" t="shared" si="224"/>
        <v>Anders Erikson 371</v>
      </c>
      <c r="Q371" s="30" t="str">
        <f ca="1" t="shared" si="290"/>
        <v>1.Anslutningsmöjlighet</v>
      </c>
      <c r="R371" s="45" t="str">
        <f ca="1" t="shared" si="291"/>
        <v>n</v>
      </c>
      <c r="S371" s="45" t="str">
        <f ca="1" t="shared" si="292"/>
        <v/>
      </c>
      <c r="T371" s="45" t="str">
        <f ca="1" t="shared" si="293"/>
        <v>x</v>
      </c>
      <c r="U371" s="16"/>
      <c r="V371" s="33"/>
      <c r="W371" s="49" t="str">
        <f ca="1" t="shared" si="294"/>
        <v/>
      </c>
      <c r="X371" s="50" t="str">
        <f ca="1" t="shared" si="295"/>
        <v/>
      </c>
      <c r="Y371" s="63" t="str">
        <f ca="1" t="shared" si="225"/>
        <v/>
      </c>
      <c r="Z371" s="63" t="str">
        <f ca="1" t="shared" si="226"/>
        <v/>
      </c>
      <c r="AA371" s="67"/>
      <c r="AB371" s="64" t="str">
        <f ca="1" t="shared" si="227"/>
        <v/>
      </c>
      <c r="AC371" s="73">
        <f ca="1">INDEX(Anslutningspunkt!$A$2:$A$108,RANDBETWEEN(2,108),1)</f>
        <v>54</v>
      </c>
      <c r="AD371" s="30"/>
      <c r="AE371" s="30" t="str">
        <f ca="1" t="shared" si="296"/>
        <v>Stamnät</v>
      </c>
      <c r="AF371" s="79"/>
      <c r="AG371" s="122"/>
      <c r="AH371" s="123"/>
      <c r="AI371" s="127"/>
      <c r="AM371" s="7">
        <f ca="1">VLOOKUP(AC371,Anslutningspunkt!A:B,2,0)+RANDBETWEEN(-10000,10000)</f>
        <v>6125524.672</v>
      </c>
      <c r="AN371" s="7">
        <f ca="1">VLOOKUP(AC371,Anslutningspunkt!A:C,3,0)+RANDBETWEEN(-10000,10000)</f>
        <v>448182.438</v>
      </c>
      <c r="AP371" s="7" t="str">
        <f ca="1" t="shared" si="228"/>
        <v>Nyanslutning</v>
      </c>
      <c r="AQ371" s="7" t="str">
        <f t="shared" si="229"/>
        <v>Konsumtion/Produktion</v>
      </c>
      <c r="AX371" s="31" t="str">
        <f ca="1" t="shared" si="230"/>
        <v/>
      </c>
      <c r="AZ371" s="31" t="str">
        <f ca="1">IF(SUM(IF({"4.Projekteringsavtal","5.Anslutningsavtal","6.Nätavtal"}=Q371,1,0))&gt;0,EDATE(AX371,RANDBETWEEN(0,6)),"")</f>
        <v/>
      </c>
      <c r="BB371" s="21" t="str">
        <f ca="1">IF(SUM(IF({"5.Anslutningsavtal","6.Nätavtal"}=Q371,1,0))&gt;0,EDATE(AZ371,RANDBETWEEN(0,3)),"")</f>
        <v/>
      </c>
      <c r="BD371" s="21" t="str">
        <f ca="1" t="shared" si="231"/>
        <v/>
      </c>
    </row>
    <row r="372" s="7" customFormat="1" spans="1:56">
      <c r="A372" s="33" t="s">
        <v>65</v>
      </c>
      <c r="B372" s="31">
        <f ca="1" t="shared" ref="B372:B381" si="297">RANDBETWEEN(DATE(2018,1,1),DATE(2022,10,20))</f>
        <v>43193</v>
      </c>
      <c r="C372" s="32">
        <f ca="1" t="shared" si="218"/>
        <v>43730</v>
      </c>
      <c r="D372" s="30" t="str">
        <f t="shared" si="219"/>
        <v>Project 4372</v>
      </c>
      <c r="E372" s="30" t="str">
        <f t="shared" si="220"/>
        <v>Company AB 5372</v>
      </c>
      <c r="F372" s="30" t="str">
        <f ca="1" t="shared" ref="F372:F381" si="29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Upplands Väsby</v>
      </c>
      <c r="G372" s="37">
        <f ca="1" t="shared" ref="G372:G381" si="299">RANDBETWEEN(30,38)</f>
        <v>33</v>
      </c>
      <c r="H372" s="38" t="str">
        <f ca="1" t="shared" ref="H372:H381" si="300">CHOOSE(RANDBETWEEN(1,3),"Ja","Nej","")</f>
        <v/>
      </c>
      <c r="I372" s="30" t="str">
        <f ca="1" t="shared" ref="I372:I381" si="301">CHOOSE(RANDBETWEEN(1,3),"Nyanslutning","Utökning","Flytt")</f>
        <v>Nyanslutning</v>
      </c>
      <c r="J372" s="30" t="s">
        <v>69</v>
      </c>
      <c r="K372" s="41">
        <f ca="1" t="shared" ref="K372:K381" si="302">RANDBETWEEN(1,60)*10</f>
        <v>20</v>
      </c>
      <c r="L372" s="41">
        <f ca="1" t="shared" si="221"/>
        <v>16</v>
      </c>
      <c r="M372" s="14"/>
      <c r="N372" s="30" t="str">
        <f ca="1" t="shared" si="222"/>
        <v>Erik Johanson 372</v>
      </c>
      <c r="O372" s="30" t="str">
        <f ca="1" t="shared" si="223"/>
        <v>Erik Johanson 372</v>
      </c>
      <c r="P372" s="30" t="str">
        <f ca="1" t="shared" si="224"/>
        <v>Lars Johnson 372</v>
      </c>
      <c r="Q372" s="30" t="str">
        <f ca="1" t="shared" ref="Q372:Q381" si="303">CHOOSE(RANDBETWEEN(1,5),"5.Anslutningsavtal","4.Projekteringsavtal","6.Nätavtal","2.Reservationsavtal","1.Anslutningsmöjlighet")</f>
        <v>1.Anslutningsmöjlighet</v>
      </c>
      <c r="R372" s="45" t="str">
        <f ca="1" t="shared" ref="R372:R381" si="304">CHOOSE(RANDBETWEEN(1,8),"Ja","","","","n","nej","?","N/A")</f>
        <v>n</v>
      </c>
      <c r="S372" s="45" t="str">
        <f ca="1" t="shared" ref="S372:S381" si="305">CHOOSE(RANDBETWEEN(1,3),"x","","")</f>
        <v>x</v>
      </c>
      <c r="T372" s="45" t="str">
        <f ca="1" t="shared" ref="T372:T381" si="306">CHOOSE(RANDBETWEEN(1,4),"x","","","")</f>
        <v/>
      </c>
      <c r="U372" s="16"/>
      <c r="V372" s="33"/>
      <c r="W372" s="49" t="str">
        <f ca="1" t="shared" ref="W372:W381" si="307">CHOOSE(RANDBETWEEN(1,7),"Länk","","","","","Ansluts till LN 20 kV","Reservationsavtal ska tecknas")</f>
        <v/>
      </c>
      <c r="X372" s="50" t="str">
        <f ca="1" t="shared" ref="X372:X381" si="308">CHOOSE(RANDBETWEEN(1,4),"Ja","Ja","Nej","")</f>
        <v>Ja</v>
      </c>
      <c r="Y372" s="63">
        <f ca="1" t="shared" si="225"/>
        <v>45329</v>
      </c>
      <c r="Z372" s="63">
        <f ca="1" t="shared" si="226"/>
        <v>45007</v>
      </c>
      <c r="AA372" s="67"/>
      <c r="AB372" s="64" t="str">
        <f ca="1" t="shared" si="227"/>
        <v/>
      </c>
      <c r="AC372" s="73">
        <f ca="1">INDEX(Anslutningspunkt!$A$2:$A$108,RANDBETWEEN(2,108),1)</f>
        <v>77</v>
      </c>
      <c r="AD372" s="30"/>
      <c r="AE372" s="30" t="str">
        <f ca="1" t="shared" ref="AE372:AE381" si="309">CHOOSE(RANDBETWEEN(1,4),"Regionnät","Stamnät Regionnät","Stamnät","")</f>
        <v/>
      </c>
      <c r="AF372" s="79"/>
      <c r="AG372" s="122"/>
      <c r="AH372" s="123"/>
      <c r="AI372" s="127"/>
      <c r="AM372" s="7">
        <f ca="1">VLOOKUP(AC372,Anslutningspunkt!A:B,2,0)+RANDBETWEEN(-10000,10000)</f>
        <v>6185074.672</v>
      </c>
      <c r="AN372" s="7">
        <f ca="1">VLOOKUP(AC372,Anslutningspunkt!A:C,3,0)+RANDBETWEEN(-10000,10000)</f>
        <v>406422.438</v>
      </c>
      <c r="AP372" s="7" t="str">
        <f ca="1" t="shared" si="228"/>
        <v>Nyanslutning</v>
      </c>
      <c r="AQ372" s="7" t="str">
        <f t="shared" si="229"/>
        <v>Konsumtion/Produktion</v>
      </c>
      <c r="AX372" s="31" t="str">
        <f ca="1" t="shared" si="230"/>
        <v/>
      </c>
      <c r="AZ372" s="31" t="str">
        <f ca="1">IF(SUM(IF({"4.Projekteringsavtal","5.Anslutningsavtal","6.Nätavtal"}=Q372,1,0))&gt;0,EDATE(AX372,RANDBETWEEN(0,6)),"")</f>
        <v/>
      </c>
      <c r="BB372" s="21" t="str">
        <f ca="1">IF(SUM(IF({"5.Anslutningsavtal","6.Nätavtal"}=Q372,1,0))&gt;0,EDATE(AZ372,RANDBETWEEN(0,3)),"")</f>
        <v/>
      </c>
      <c r="BD372" s="21" t="str">
        <f ca="1" t="shared" si="231"/>
        <v/>
      </c>
    </row>
    <row r="373" s="7" customFormat="1" spans="1:56">
      <c r="A373" s="33" t="s">
        <v>65</v>
      </c>
      <c r="B373" s="31">
        <f ca="1" t="shared" si="297"/>
        <v>43360</v>
      </c>
      <c r="C373" s="32">
        <f ca="1" t="shared" si="218"/>
        <v>45112</v>
      </c>
      <c r="D373" s="30" t="str">
        <f t="shared" si="219"/>
        <v>Project 4373</v>
      </c>
      <c r="E373" s="30" t="str">
        <f t="shared" si="220"/>
        <v>Company AB 5373</v>
      </c>
      <c r="F373" s="30" t="str">
        <f ca="1" t="shared" si="298"/>
        <v>Trosa</v>
      </c>
      <c r="G373" s="37">
        <f ca="1" t="shared" si="299"/>
        <v>31</v>
      </c>
      <c r="H373" s="38" t="str">
        <f ca="1" t="shared" si="300"/>
        <v>Nej</v>
      </c>
      <c r="I373" s="30" t="str">
        <f ca="1" t="shared" si="301"/>
        <v>Nyanslutning</v>
      </c>
      <c r="J373" s="30" t="s">
        <v>69</v>
      </c>
      <c r="K373" s="41">
        <f ca="1" t="shared" si="302"/>
        <v>460</v>
      </c>
      <c r="L373" s="41">
        <f ca="1" t="shared" si="221"/>
        <v>280</v>
      </c>
      <c r="M373" s="14"/>
      <c r="N373" s="30" t="str">
        <f ca="1" t="shared" si="222"/>
        <v>Sarah Anderson 373</v>
      </c>
      <c r="O373" s="30" t="str">
        <f ca="1" t="shared" si="223"/>
        <v>Anders Erikson 373</v>
      </c>
      <c r="P373" s="30" t="str">
        <f ca="1" t="shared" si="224"/>
        <v>Sarah Anderson 373</v>
      </c>
      <c r="Q373" s="30" t="str">
        <f ca="1" t="shared" si="303"/>
        <v>6.Nätavtal</v>
      </c>
      <c r="R373" s="45" t="str">
        <f ca="1" t="shared" si="304"/>
        <v/>
      </c>
      <c r="S373" s="45" t="str">
        <f ca="1" t="shared" si="305"/>
        <v/>
      </c>
      <c r="T373" s="45" t="str">
        <f ca="1" t="shared" si="306"/>
        <v/>
      </c>
      <c r="U373" s="16"/>
      <c r="V373" s="33"/>
      <c r="W373" s="49" t="str">
        <f ca="1" t="shared" si="307"/>
        <v/>
      </c>
      <c r="X373" s="50" t="str">
        <f ca="1" t="shared" si="308"/>
        <v>Ja</v>
      </c>
      <c r="Y373" s="63">
        <f ca="1" t="shared" si="225"/>
        <v>45581</v>
      </c>
      <c r="Z373" s="63">
        <f ca="1" t="shared" si="226"/>
        <v>45480</v>
      </c>
      <c r="AA373" s="67"/>
      <c r="AB373" s="64" t="str">
        <f ca="1" t="shared" si="227"/>
        <v/>
      </c>
      <c r="AC373" s="73">
        <f ca="1">INDEX(Anslutningspunkt!$A$2:$A$108,RANDBETWEEN(2,108),1)</f>
        <v>91</v>
      </c>
      <c r="AD373" s="30"/>
      <c r="AE373" s="30" t="str">
        <f ca="1" t="shared" si="309"/>
        <v/>
      </c>
      <c r="AF373" s="79"/>
      <c r="AG373" s="122"/>
      <c r="AH373" s="123"/>
      <c r="AI373" s="127"/>
      <c r="AM373" s="7">
        <f ca="1">VLOOKUP(AC373,Anslutningspunkt!A:B,2,0)+RANDBETWEEN(-10000,10000)</f>
        <v>6158009.672</v>
      </c>
      <c r="AN373" s="7">
        <f ca="1">VLOOKUP(AC373,Anslutningspunkt!A:C,3,0)+RANDBETWEEN(-10000,10000)</f>
        <v>443631.438</v>
      </c>
      <c r="AP373" s="7" t="str">
        <f ca="1" t="shared" si="228"/>
        <v>Nyanslutning</v>
      </c>
      <c r="AQ373" s="7" t="str">
        <f t="shared" si="229"/>
        <v>Konsumtion/Produktion</v>
      </c>
      <c r="AX373" s="31">
        <f ca="1" t="shared" si="230"/>
        <v>44150.8711401696</v>
      </c>
      <c r="AZ373" s="31">
        <f ca="1">IF(SUM(IF({"4.Projekteringsavtal","5.Anslutningsavtal","6.Nätavtal"}=Q373,1,0))&gt;0,EDATE(AX373,RANDBETWEEN(0,6)),"")</f>
        <v>44150</v>
      </c>
      <c r="BB373" s="21">
        <f ca="1">IF(SUM(IF({"5.Anslutningsavtal","6.Nätavtal"}=Q373,1,0))&gt;0,EDATE(AZ373,RANDBETWEEN(0,3)),"")</f>
        <v>44211</v>
      </c>
      <c r="BD373" s="21">
        <f ca="1" t="shared" si="231"/>
        <v>44270</v>
      </c>
    </row>
    <row r="374" s="7" customFormat="1" spans="1:56">
      <c r="A374" s="33" t="s">
        <v>65</v>
      </c>
      <c r="B374" s="31">
        <f ca="1" t="shared" si="297"/>
        <v>44717</v>
      </c>
      <c r="C374" s="32">
        <f ca="1" t="shared" si="218"/>
        <v>45051</v>
      </c>
      <c r="D374" s="30" t="str">
        <f t="shared" si="219"/>
        <v>Project 4374</v>
      </c>
      <c r="E374" s="30" t="str">
        <f t="shared" si="220"/>
        <v>Company AB 5374</v>
      </c>
      <c r="F374" s="30" t="str">
        <f ca="1" t="shared" si="298"/>
        <v>Äkers Styckebruk</v>
      </c>
      <c r="G374" s="37">
        <f ca="1" t="shared" si="299"/>
        <v>31</v>
      </c>
      <c r="H374" s="38" t="str">
        <f ca="1" t="shared" si="300"/>
        <v>Ja</v>
      </c>
      <c r="I374" s="30" t="str">
        <f ca="1" t="shared" si="301"/>
        <v>Utökning</v>
      </c>
      <c r="J374" s="30" t="s">
        <v>69</v>
      </c>
      <c r="K374" s="41">
        <f ca="1" t="shared" si="302"/>
        <v>150</v>
      </c>
      <c r="L374" s="41">
        <f ca="1" t="shared" si="221"/>
        <v>81</v>
      </c>
      <c r="M374" s="14"/>
      <c r="N374" s="30" t="str">
        <f ca="1" t="shared" si="222"/>
        <v>Sarah Anderson 374</v>
      </c>
      <c r="O374" s="30" t="str">
        <f ca="1" t="shared" si="223"/>
        <v>Lars Johnson 374</v>
      </c>
      <c r="P374" s="30" t="str">
        <f ca="1" t="shared" si="224"/>
        <v>Lars Johnson 374</v>
      </c>
      <c r="Q374" s="30" t="str">
        <f ca="1" t="shared" si="303"/>
        <v>1.Anslutningsmöjlighet</v>
      </c>
      <c r="R374" s="45" t="str">
        <f ca="1" t="shared" si="304"/>
        <v>Ja</v>
      </c>
      <c r="S374" s="45" t="str">
        <f ca="1" t="shared" si="305"/>
        <v/>
      </c>
      <c r="T374" s="45" t="str">
        <f ca="1" t="shared" si="306"/>
        <v/>
      </c>
      <c r="U374" s="16"/>
      <c r="V374" s="33"/>
      <c r="W374" s="49" t="str">
        <f ca="1" t="shared" si="307"/>
        <v>Länk</v>
      </c>
      <c r="X374" s="50" t="str">
        <f ca="1" t="shared" si="308"/>
        <v>Ja</v>
      </c>
      <c r="Y374" s="63">
        <f ca="1" t="shared" si="225"/>
        <v>45582</v>
      </c>
      <c r="Z374" s="63">
        <f ca="1" t="shared" si="226"/>
        <v>45537</v>
      </c>
      <c r="AA374" s="67"/>
      <c r="AB374" s="64" t="str">
        <f ca="1" t="shared" si="227"/>
        <v/>
      </c>
      <c r="AC374" s="73">
        <f ca="1">INDEX(Anslutningspunkt!$A$2:$A$108,RANDBETWEEN(2,108),1)</f>
        <v>36</v>
      </c>
      <c r="AD374" s="30"/>
      <c r="AE374" s="30" t="str">
        <f ca="1" t="shared" si="309"/>
        <v/>
      </c>
      <c r="AF374" s="79"/>
      <c r="AG374" s="122"/>
      <c r="AH374" s="123"/>
      <c r="AI374" s="127"/>
      <c r="AM374" s="7">
        <f ca="1">VLOOKUP(AC374,Anslutningspunkt!A:B,2,0)+RANDBETWEEN(-10000,10000)</f>
        <v>6084047.672</v>
      </c>
      <c r="AN374" s="7">
        <f ca="1">VLOOKUP(AC374,Anslutningspunkt!A:C,3,0)+RANDBETWEEN(-10000,10000)</f>
        <v>345347.438</v>
      </c>
      <c r="AP374" s="7" t="str">
        <f ca="1" t="shared" si="228"/>
        <v>Utökning</v>
      </c>
      <c r="AQ374" s="7" t="str">
        <f t="shared" si="229"/>
        <v>Konsumtion/Produktion</v>
      </c>
      <c r="AX374" s="31" t="str">
        <f ca="1" t="shared" si="230"/>
        <v/>
      </c>
      <c r="AZ374" s="31" t="str">
        <f ca="1">IF(SUM(IF({"4.Projekteringsavtal","5.Anslutningsavtal","6.Nätavtal"}=Q374,1,0))&gt;0,EDATE(AX374,RANDBETWEEN(0,6)),"")</f>
        <v/>
      </c>
      <c r="BB374" s="21" t="str">
        <f ca="1">IF(SUM(IF({"5.Anslutningsavtal","6.Nätavtal"}=Q374,1,0))&gt;0,EDATE(AZ374,RANDBETWEEN(0,3)),"")</f>
        <v/>
      </c>
      <c r="BD374" s="21" t="str">
        <f ca="1" t="shared" si="231"/>
        <v/>
      </c>
    </row>
    <row r="375" s="7" customFormat="1" spans="1:56">
      <c r="A375" s="33" t="s">
        <v>65</v>
      </c>
      <c r="B375" s="31">
        <f ca="1" t="shared" si="297"/>
        <v>43147</v>
      </c>
      <c r="C375" s="32">
        <f ca="1" t="shared" si="218"/>
        <v>44681</v>
      </c>
      <c r="D375" s="30" t="str">
        <f t="shared" si="219"/>
        <v>Project 4375</v>
      </c>
      <c r="E375" s="30" t="str">
        <f t="shared" si="220"/>
        <v>Company AB 5375</v>
      </c>
      <c r="F375" s="30" t="str">
        <f ca="1" t="shared" si="298"/>
        <v>Södertälje</v>
      </c>
      <c r="G375" s="37">
        <f ca="1" t="shared" si="299"/>
        <v>36</v>
      </c>
      <c r="H375" s="38" t="str">
        <f ca="1" t="shared" si="300"/>
        <v>Ja</v>
      </c>
      <c r="I375" s="30" t="str">
        <f ca="1" t="shared" si="301"/>
        <v>Utökning</v>
      </c>
      <c r="J375" s="30" t="s">
        <v>69</v>
      </c>
      <c r="K375" s="41">
        <f ca="1" t="shared" si="302"/>
        <v>600</v>
      </c>
      <c r="L375" s="41">
        <f ca="1" t="shared" si="221"/>
        <v>200</v>
      </c>
      <c r="M375" s="14"/>
      <c r="N375" s="30" t="str">
        <f ca="1" t="shared" si="222"/>
        <v>Lars Johnson 375</v>
      </c>
      <c r="O375" s="30" t="str">
        <f ca="1" t="shared" si="223"/>
        <v>Erik Johanson 375</v>
      </c>
      <c r="P375" s="30" t="str">
        <f ca="1" t="shared" si="224"/>
        <v>Sarah Anderson 375</v>
      </c>
      <c r="Q375" s="30" t="str">
        <f ca="1" t="shared" si="303"/>
        <v>2.Reservationsavtal</v>
      </c>
      <c r="R375" s="45" t="str">
        <f ca="1" t="shared" si="304"/>
        <v>N/A</v>
      </c>
      <c r="S375" s="45" t="str">
        <f ca="1" t="shared" si="305"/>
        <v>x</v>
      </c>
      <c r="T375" s="45" t="str">
        <f ca="1" t="shared" si="306"/>
        <v/>
      </c>
      <c r="U375" s="16"/>
      <c r="V375" s="33"/>
      <c r="W375" s="49" t="str">
        <f ca="1" t="shared" si="307"/>
        <v>Länk</v>
      </c>
      <c r="X375" s="50" t="str">
        <f ca="1" t="shared" si="308"/>
        <v>Nej</v>
      </c>
      <c r="Y375" s="63" t="str">
        <f ca="1" t="shared" si="225"/>
        <v/>
      </c>
      <c r="Z375" s="63" t="str">
        <f ca="1" t="shared" si="226"/>
        <v/>
      </c>
      <c r="AA375" s="67"/>
      <c r="AB375" s="64" t="str">
        <f ca="1" t="shared" si="227"/>
        <v/>
      </c>
      <c r="AC375" s="73">
        <f ca="1">INDEX(Anslutningspunkt!$A$2:$A$108,RANDBETWEEN(2,108),1)</f>
        <v>55</v>
      </c>
      <c r="AD375" s="30"/>
      <c r="AE375" s="30" t="str">
        <f ca="1" t="shared" si="309"/>
        <v>Stamnät Regionnät</v>
      </c>
      <c r="AF375" s="79"/>
      <c r="AG375" s="122"/>
      <c r="AH375" s="123"/>
      <c r="AI375" s="127"/>
      <c r="AM375" s="7">
        <f ca="1">VLOOKUP(AC375,Anslutningspunkt!A:B,2,0)+RANDBETWEEN(-10000,10000)</f>
        <v>6019073.672</v>
      </c>
      <c r="AN375" s="7">
        <f ca="1">VLOOKUP(AC375,Anslutningspunkt!A:C,3,0)+RANDBETWEEN(-10000,10000)</f>
        <v>432357.438</v>
      </c>
      <c r="AP375" s="7" t="str">
        <f ca="1" t="shared" si="228"/>
        <v>Utökning</v>
      </c>
      <c r="AQ375" s="7" t="str">
        <f t="shared" si="229"/>
        <v>Konsumtion/Produktion</v>
      </c>
      <c r="AX375" s="31">
        <f ca="1" t="shared" si="230"/>
        <v>43390.4683581694</v>
      </c>
      <c r="AZ375" s="31" t="str">
        <f ca="1">IF(SUM(IF({"4.Projekteringsavtal","5.Anslutningsavtal","6.Nätavtal"}=Q375,1,0))&gt;0,EDATE(AX375,RANDBETWEEN(0,6)),"")</f>
        <v/>
      </c>
      <c r="BB375" s="21" t="str">
        <f ca="1">IF(SUM(IF({"5.Anslutningsavtal","6.Nätavtal"}=Q375,1,0))&gt;0,EDATE(AZ375,RANDBETWEEN(0,3)),"")</f>
        <v/>
      </c>
      <c r="BD375" s="21" t="str">
        <f ca="1" t="shared" si="231"/>
        <v/>
      </c>
    </row>
    <row r="376" s="7" customFormat="1" spans="1:56">
      <c r="A376" s="33" t="s">
        <v>65</v>
      </c>
      <c r="B376" s="31">
        <f ca="1" t="shared" si="297"/>
        <v>43287</v>
      </c>
      <c r="C376" s="32">
        <f ca="1" t="shared" si="218"/>
        <v>45088</v>
      </c>
      <c r="D376" s="30" t="str">
        <f t="shared" si="219"/>
        <v>Project 4376</v>
      </c>
      <c r="E376" s="30" t="str">
        <f t="shared" si="220"/>
        <v>Company AB 5376</v>
      </c>
      <c r="F376" s="30" t="str">
        <f ca="1" t="shared" si="298"/>
        <v>Ludvika</v>
      </c>
      <c r="G376" s="37">
        <f ca="1" t="shared" si="299"/>
        <v>33</v>
      </c>
      <c r="H376" s="38" t="str">
        <f ca="1" t="shared" si="300"/>
        <v>Nej</v>
      </c>
      <c r="I376" s="30" t="str">
        <f ca="1" t="shared" si="301"/>
        <v>Flytt</v>
      </c>
      <c r="J376" s="30" t="s">
        <v>69</v>
      </c>
      <c r="K376" s="41">
        <f ca="1" t="shared" si="302"/>
        <v>370</v>
      </c>
      <c r="L376" s="41">
        <f ca="1" t="shared" si="221"/>
        <v>112</v>
      </c>
      <c r="M376" s="14"/>
      <c r="N376" s="30" t="str">
        <f ca="1" t="shared" si="222"/>
        <v>Lars Johnson 376</v>
      </c>
      <c r="O376" s="30" t="str">
        <f ca="1" t="shared" si="223"/>
        <v>Lars Johnson 376</v>
      </c>
      <c r="P376" s="30" t="str">
        <f ca="1" t="shared" si="224"/>
        <v>Anders Erikson 376</v>
      </c>
      <c r="Q376" s="30" t="str">
        <f ca="1" t="shared" si="303"/>
        <v>2.Reservationsavtal</v>
      </c>
      <c r="R376" s="45" t="str">
        <f ca="1" t="shared" si="304"/>
        <v/>
      </c>
      <c r="S376" s="45" t="str">
        <f ca="1" t="shared" si="305"/>
        <v/>
      </c>
      <c r="T376" s="45" t="str">
        <f ca="1" t="shared" si="306"/>
        <v>x</v>
      </c>
      <c r="U376" s="16"/>
      <c r="V376" s="33"/>
      <c r="W376" s="49" t="str">
        <f ca="1" t="shared" si="307"/>
        <v/>
      </c>
      <c r="X376" s="50" t="str">
        <f ca="1" t="shared" si="308"/>
        <v>Nej</v>
      </c>
      <c r="Y376" s="63" t="str">
        <f ca="1" t="shared" si="225"/>
        <v/>
      </c>
      <c r="Z376" s="63" t="str">
        <f ca="1" t="shared" si="226"/>
        <v/>
      </c>
      <c r="AA376" s="67"/>
      <c r="AB376" s="64" t="str">
        <f ca="1" t="shared" si="227"/>
        <v/>
      </c>
      <c r="AC376" s="73">
        <f ca="1">INDEX(Anslutningspunkt!$A$2:$A$108,RANDBETWEEN(2,108),1)</f>
        <v>37</v>
      </c>
      <c r="AD376" s="30"/>
      <c r="AE376" s="30" t="str">
        <f ca="1" t="shared" si="309"/>
        <v>Regionnät</v>
      </c>
      <c r="AF376" s="79"/>
      <c r="AG376" s="122"/>
      <c r="AH376" s="123"/>
      <c r="AI376" s="127"/>
      <c r="AM376" s="7">
        <f ca="1">VLOOKUP(AC376,Anslutningspunkt!A:B,2,0)+RANDBETWEEN(-10000,10000)</f>
        <v>6153015.672</v>
      </c>
      <c r="AN376" s="7">
        <f ca="1">VLOOKUP(AC376,Anslutningspunkt!A:C,3,0)+RANDBETWEEN(-10000,10000)</f>
        <v>274606.438</v>
      </c>
      <c r="AP376" s="7" t="str">
        <f ca="1" t="shared" si="228"/>
        <v>Flytt</v>
      </c>
      <c r="AQ376" s="7" t="str">
        <f t="shared" si="229"/>
        <v>Konsumtion/Produktion</v>
      </c>
      <c r="AX376" s="31">
        <f ca="1" t="shared" si="230"/>
        <v>45090.333457482</v>
      </c>
      <c r="AZ376" s="31" t="str">
        <f ca="1">IF(SUM(IF({"4.Projekteringsavtal","5.Anslutningsavtal","6.Nätavtal"}=Q376,1,0))&gt;0,EDATE(AX376,RANDBETWEEN(0,6)),"")</f>
        <v/>
      </c>
      <c r="BB376" s="21" t="str">
        <f ca="1">IF(SUM(IF({"5.Anslutningsavtal","6.Nätavtal"}=Q376,1,0))&gt;0,EDATE(AZ376,RANDBETWEEN(0,3)),"")</f>
        <v/>
      </c>
      <c r="BD376" s="21" t="str">
        <f ca="1" t="shared" si="231"/>
        <v/>
      </c>
    </row>
    <row r="377" s="7" customFormat="1" spans="1:56">
      <c r="A377" s="33" t="s">
        <v>65</v>
      </c>
      <c r="B377" s="31">
        <f ca="1" t="shared" si="297"/>
        <v>43822</v>
      </c>
      <c r="C377" s="32">
        <f ca="1" t="shared" si="218"/>
        <v>43828</v>
      </c>
      <c r="D377" s="30" t="str">
        <f t="shared" si="219"/>
        <v>Project 4377</v>
      </c>
      <c r="E377" s="30" t="str">
        <f t="shared" si="220"/>
        <v>Company AB 5377</v>
      </c>
      <c r="F377" s="30" t="str">
        <f ca="1" t="shared" si="298"/>
        <v>Vallentuna</v>
      </c>
      <c r="G377" s="37">
        <f ca="1" t="shared" si="299"/>
        <v>33</v>
      </c>
      <c r="H377" s="38" t="str">
        <f ca="1" t="shared" si="300"/>
        <v>Ja</v>
      </c>
      <c r="I377" s="30" t="str">
        <f ca="1" t="shared" si="301"/>
        <v>Utökning</v>
      </c>
      <c r="J377" s="30" t="s">
        <v>69</v>
      </c>
      <c r="K377" s="41">
        <f ca="1" t="shared" si="302"/>
        <v>200</v>
      </c>
      <c r="L377" s="41">
        <f ca="1" t="shared" si="221"/>
        <v>46</v>
      </c>
      <c r="M377" s="14"/>
      <c r="N377" s="30" t="str">
        <f ca="1" t="shared" si="222"/>
        <v>Erik Johanson 377</v>
      </c>
      <c r="O377" s="30" t="str">
        <f ca="1" t="shared" si="223"/>
        <v>Lars Johnson 377</v>
      </c>
      <c r="P377" s="30" t="str">
        <f ca="1" t="shared" si="224"/>
        <v>Lars Johnson 377</v>
      </c>
      <c r="Q377" s="30" t="str">
        <f ca="1" t="shared" si="303"/>
        <v>2.Reservationsavtal</v>
      </c>
      <c r="R377" s="45" t="str">
        <f ca="1" t="shared" si="304"/>
        <v>Ja</v>
      </c>
      <c r="S377" s="45" t="str">
        <f ca="1" t="shared" si="305"/>
        <v/>
      </c>
      <c r="T377" s="45" t="str">
        <f ca="1" t="shared" si="306"/>
        <v>x</v>
      </c>
      <c r="U377" s="16"/>
      <c r="V377" s="33"/>
      <c r="W377" s="49" t="str">
        <f ca="1" t="shared" si="307"/>
        <v/>
      </c>
      <c r="X377" s="50" t="str">
        <f ca="1" t="shared" si="308"/>
        <v>Ja</v>
      </c>
      <c r="Y377" s="63">
        <f ca="1" t="shared" si="225"/>
        <v>44894</v>
      </c>
      <c r="Z377" s="63">
        <f ca="1" t="shared" si="226"/>
        <v>44677</v>
      </c>
      <c r="AA377" s="67"/>
      <c r="AB377" s="64" t="str">
        <f ca="1" t="shared" si="227"/>
        <v/>
      </c>
      <c r="AC377" s="73">
        <f ca="1">INDEX(Anslutningspunkt!$A$2:$A$108,RANDBETWEEN(2,108),1)</f>
        <v>77</v>
      </c>
      <c r="AD377" s="30"/>
      <c r="AE377" s="30" t="str">
        <f ca="1" t="shared" si="309"/>
        <v>Stamnät</v>
      </c>
      <c r="AF377" s="79"/>
      <c r="AG377" s="122"/>
      <c r="AH377" s="123"/>
      <c r="AI377" s="127"/>
      <c r="AM377" s="7">
        <f ca="1">VLOOKUP(AC377,Anslutningspunkt!A:B,2,0)+RANDBETWEEN(-10000,10000)</f>
        <v>6185804.672</v>
      </c>
      <c r="AN377" s="7">
        <f ca="1">VLOOKUP(AC377,Anslutningspunkt!A:C,3,0)+RANDBETWEEN(-10000,10000)</f>
        <v>388269.438</v>
      </c>
      <c r="AP377" s="7" t="str">
        <f ca="1" t="shared" si="228"/>
        <v>Utökning</v>
      </c>
      <c r="AQ377" s="7" t="str">
        <f t="shared" si="229"/>
        <v>Konsumtion/Produktion</v>
      </c>
      <c r="AX377" s="31">
        <f ca="1" t="shared" si="230"/>
        <v>43836.4790320478</v>
      </c>
      <c r="AZ377" s="31" t="str">
        <f ca="1">IF(SUM(IF({"4.Projekteringsavtal","5.Anslutningsavtal","6.Nätavtal"}=Q377,1,0))&gt;0,EDATE(AX377,RANDBETWEEN(0,6)),"")</f>
        <v/>
      </c>
      <c r="BB377" s="21" t="str">
        <f ca="1">IF(SUM(IF({"5.Anslutningsavtal","6.Nätavtal"}=Q377,1,0))&gt;0,EDATE(AZ377,RANDBETWEEN(0,3)),"")</f>
        <v/>
      </c>
      <c r="BD377" s="21" t="str">
        <f ca="1" t="shared" si="231"/>
        <v/>
      </c>
    </row>
    <row r="378" s="7" customFormat="1" spans="1:56">
      <c r="A378" s="33" t="s">
        <v>65</v>
      </c>
      <c r="B378" s="31">
        <f ca="1" t="shared" si="297"/>
        <v>43775</v>
      </c>
      <c r="C378" s="32">
        <f ca="1" t="shared" si="218"/>
        <v>45200</v>
      </c>
      <c r="D378" s="30" t="str">
        <f t="shared" si="219"/>
        <v>Project 4378</v>
      </c>
      <c r="E378" s="30" t="str">
        <f t="shared" si="220"/>
        <v>Company AB 5378</v>
      </c>
      <c r="F378" s="30" t="str">
        <f ca="1" t="shared" si="298"/>
        <v>Kungsör</v>
      </c>
      <c r="G378" s="37">
        <f ca="1" t="shared" si="299"/>
        <v>30</v>
      </c>
      <c r="H378" s="38" t="str">
        <f ca="1" t="shared" si="300"/>
        <v>Nej</v>
      </c>
      <c r="I378" s="30" t="str">
        <f ca="1" t="shared" si="301"/>
        <v>Flytt</v>
      </c>
      <c r="J378" s="30" t="s">
        <v>69</v>
      </c>
      <c r="K378" s="41">
        <f ca="1" t="shared" si="302"/>
        <v>440</v>
      </c>
      <c r="L378" s="41">
        <f ca="1" t="shared" si="221"/>
        <v>238</v>
      </c>
      <c r="M378" s="14"/>
      <c r="N378" s="30" t="str">
        <f ca="1" t="shared" si="222"/>
        <v>Lars Johnson 378</v>
      </c>
      <c r="O378" s="30" t="str">
        <f ca="1" t="shared" si="223"/>
        <v>Lars Johnson 378</v>
      </c>
      <c r="P378" s="30" t="str">
        <f ca="1" t="shared" si="224"/>
        <v>Anders Erikson 378</v>
      </c>
      <c r="Q378" s="30" t="str">
        <f ca="1" t="shared" si="303"/>
        <v>4.Projekteringsavtal</v>
      </c>
      <c r="R378" s="45" t="str">
        <f ca="1" t="shared" si="304"/>
        <v>N/A</v>
      </c>
      <c r="S378" s="45" t="str">
        <f ca="1" t="shared" si="305"/>
        <v>x</v>
      </c>
      <c r="T378" s="45" t="str">
        <f ca="1" t="shared" si="306"/>
        <v/>
      </c>
      <c r="U378" s="16"/>
      <c r="V378" s="33"/>
      <c r="W378" s="49" t="str">
        <f ca="1" t="shared" si="307"/>
        <v>Ansluts till LN 20 kV</v>
      </c>
      <c r="X378" s="50" t="str">
        <f ca="1" t="shared" si="308"/>
        <v>Ja</v>
      </c>
      <c r="Y378" s="63">
        <f ca="1" t="shared" si="225"/>
        <v>45466</v>
      </c>
      <c r="Z378" s="63">
        <f ca="1" t="shared" si="226"/>
        <v>45359</v>
      </c>
      <c r="AA378" s="67"/>
      <c r="AB378" s="64" t="str">
        <f ca="1" t="shared" si="227"/>
        <v/>
      </c>
      <c r="AC378" s="73">
        <f ca="1">INDEX(Anslutningspunkt!$A$2:$A$108,RANDBETWEEN(2,108),1)</f>
        <v>60</v>
      </c>
      <c r="AD378" s="30"/>
      <c r="AE378" s="30" t="str">
        <f ca="1" t="shared" si="309"/>
        <v>Stamnät</v>
      </c>
      <c r="AF378" s="79"/>
      <c r="AG378" s="122"/>
      <c r="AH378" s="123"/>
      <c r="AI378" s="127"/>
      <c r="AM378" s="7">
        <f ca="1">VLOOKUP(AC378,Anslutningspunkt!A:B,2,0)+RANDBETWEEN(-10000,10000)</f>
        <v>6007580.672</v>
      </c>
      <c r="AN378" s="7">
        <f ca="1">VLOOKUP(AC378,Anslutningspunkt!A:C,3,0)+RANDBETWEEN(-10000,10000)</f>
        <v>413223.438</v>
      </c>
      <c r="AP378" s="7" t="str">
        <f ca="1" t="shared" si="228"/>
        <v>Flytt</v>
      </c>
      <c r="AQ378" s="7" t="str">
        <f t="shared" si="229"/>
        <v>Konsumtion/Produktion</v>
      </c>
      <c r="AX378" s="31">
        <f ca="1" t="shared" si="230"/>
        <v>44145.5062114047</v>
      </c>
      <c r="AZ378" s="31">
        <f ca="1">IF(SUM(IF({"4.Projekteringsavtal","5.Anslutningsavtal","6.Nätavtal"}=Q378,1,0))&gt;0,EDATE(AX378,RANDBETWEEN(0,6)),"")</f>
        <v>44265</v>
      </c>
      <c r="BB378" s="21" t="str">
        <f ca="1">IF(SUM(IF({"5.Anslutningsavtal","6.Nätavtal"}=Q378,1,0))&gt;0,EDATE(AZ378,RANDBETWEEN(0,3)),"")</f>
        <v/>
      </c>
      <c r="BD378" s="21" t="str">
        <f ca="1" t="shared" si="231"/>
        <v/>
      </c>
    </row>
    <row r="379" s="7" customFormat="1" spans="1:56">
      <c r="A379" s="33" t="s">
        <v>65</v>
      </c>
      <c r="B379" s="31">
        <f ca="1" t="shared" si="297"/>
        <v>44388</v>
      </c>
      <c r="C379" s="32">
        <f ca="1" t="shared" si="218"/>
        <v>44698</v>
      </c>
      <c r="D379" s="30" t="str">
        <f t="shared" si="219"/>
        <v>Project 4379</v>
      </c>
      <c r="E379" s="30" t="str">
        <f t="shared" si="220"/>
        <v>Company AB 5379</v>
      </c>
      <c r="F379" s="30" t="str">
        <f ca="1" t="shared" si="298"/>
        <v>Norberg</v>
      </c>
      <c r="G379" s="37">
        <f ca="1" t="shared" si="299"/>
        <v>31</v>
      </c>
      <c r="H379" s="38" t="str">
        <f ca="1" t="shared" si="300"/>
        <v>Nej</v>
      </c>
      <c r="I379" s="30" t="str">
        <f ca="1" t="shared" si="301"/>
        <v>Nyanslutning</v>
      </c>
      <c r="J379" s="30" t="s">
        <v>69</v>
      </c>
      <c r="K379" s="41">
        <f ca="1" t="shared" si="302"/>
        <v>220</v>
      </c>
      <c r="L379" s="41">
        <f ca="1" t="shared" si="221"/>
        <v>203</v>
      </c>
      <c r="M379" s="14"/>
      <c r="N379" s="30" t="str">
        <f ca="1" t="shared" si="222"/>
        <v>Sarah Anderson 379</v>
      </c>
      <c r="O379" s="30" t="str">
        <f ca="1" t="shared" si="223"/>
        <v>Erik Johanson 379</v>
      </c>
      <c r="P379" s="30" t="str">
        <f ca="1" t="shared" si="224"/>
        <v>Erik Johanson 379</v>
      </c>
      <c r="Q379" s="30" t="str">
        <f ca="1" t="shared" si="303"/>
        <v>2.Reservationsavtal</v>
      </c>
      <c r="R379" s="45" t="str">
        <f ca="1" t="shared" si="304"/>
        <v>?</v>
      </c>
      <c r="S379" s="45" t="str">
        <f ca="1" t="shared" si="305"/>
        <v/>
      </c>
      <c r="T379" s="45" t="str">
        <f ca="1" t="shared" si="306"/>
        <v>x</v>
      </c>
      <c r="U379" s="16"/>
      <c r="V379" s="33"/>
      <c r="W379" s="49" t="str">
        <f ca="1" t="shared" si="307"/>
        <v/>
      </c>
      <c r="X379" s="50" t="str">
        <f ca="1" t="shared" si="308"/>
        <v>Ja</v>
      </c>
      <c r="Y379" s="63">
        <f ca="1" t="shared" si="225"/>
        <v>45393</v>
      </c>
      <c r="Z379" s="63">
        <f ca="1" t="shared" si="226"/>
        <v>45378</v>
      </c>
      <c r="AA379" s="67"/>
      <c r="AB379" s="64" t="str">
        <f ca="1" t="shared" si="227"/>
        <v/>
      </c>
      <c r="AC379" s="73">
        <f ca="1">INDEX(Anslutningspunkt!$A$2:$A$108,RANDBETWEEN(2,108),1)</f>
        <v>31</v>
      </c>
      <c r="AD379" s="30"/>
      <c r="AE379" s="30" t="str">
        <f ca="1" t="shared" si="309"/>
        <v>Stamnät</v>
      </c>
      <c r="AF379" s="79"/>
      <c r="AG379" s="122"/>
      <c r="AH379" s="123"/>
      <c r="AI379" s="127"/>
      <c r="AM379" s="7">
        <f ca="1">VLOOKUP(AC379,Anslutningspunkt!A:B,2,0)+RANDBETWEEN(-10000,10000)</f>
        <v>6036670.672</v>
      </c>
      <c r="AN379" s="7">
        <f ca="1">VLOOKUP(AC379,Anslutningspunkt!A:C,3,0)+RANDBETWEEN(-10000,10000)</f>
        <v>264149.438</v>
      </c>
      <c r="AP379" s="7" t="str">
        <f ca="1" t="shared" si="228"/>
        <v>Nyanslutning</v>
      </c>
      <c r="AQ379" s="7" t="str">
        <f t="shared" si="229"/>
        <v>Konsumtion/Produktion</v>
      </c>
      <c r="AX379" s="31">
        <f ca="1" t="shared" si="230"/>
        <v>44587.2796939783</v>
      </c>
      <c r="AZ379" s="31" t="str">
        <f ca="1">IF(SUM(IF({"4.Projekteringsavtal","5.Anslutningsavtal","6.Nätavtal"}=Q379,1,0))&gt;0,EDATE(AX379,RANDBETWEEN(0,6)),"")</f>
        <v/>
      </c>
      <c r="BB379" s="21" t="str">
        <f ca="1">IF(SUM(IF({"5.Anslutningsavtal","6.Nätavtal"}=Q379,1,0))&gt;0,EDATE(AZ379,RANDBETWEEN(0,3)),"")</f>
        <v/>
      </c>
      <c r="BD379" s="21" t="str">
        <f ca="1" t="shared" si="231"/>
        <v/>
      </c>
    </row>
    <row r="380" s="7" customFormat="1" spans="1:56">
      <c r="A380" s="33" t="s">
        <v>65</v>
      </c>
      <c r="B380" s="31">
        <f ca="1" t="shared" si="297"/>
        <v>43894</v>
      </c>
      <c r="C380" s="32">
        <f ca="1" t="shared" ref="C380:C443" si="310">RANDBETWEEN(B380,DATE(2024,10,20))</f>
        <v>45428</v>
      </c>
      <c r="D380" s="30" t="str">
        <f t="shared" ref="D380:D443" si="311">_xlfn.CONCAT("Project ",COLUMN(D380),ROW(D380))</f>
        <v>Project 4380</v>
      </c>
      <c r="E380" s="30" t="str">
        <f t="shared" ref="E380:E443" si="312">_xlfn.CONCAT("Company AB ",COLUMN(E380),ROW(E380))</f>
        <v>Company AB 5380</v>
      </c>
      <c r="F380" s="30" t="str">
        <f ca="1" t="shared" si="298"/>
        <v>Västerås</v>
      </c>
      <c r="G380" s="37">
        <f ca="1" t="shared" si="299"/>
        <v>38</v>
      </c>
      <c r="H380" s="38" t="str">
        <f ca="1" t="shared" si="300"/>
        <v/>
      </c>
      <c r="I380" s="30" t="str">
        <f ca="1" t="shared" si="301"/>
        <v>Utökning</v>
      </c>
      <c r="J380" s="30" t="s">
        <v>69</v>
      </c>
      <c r="K380" s="41">
        <f ca="1" t="shared" si="302"/>
        <v>550</v>
      </c>
      <c r="L380" s="41">
        <f ca="1" t="shared" ref="L380:L443" si="313">RANDBETWEEN(1,K380)</f>
        <v>521</v>
      </c>
      <c r="M380" s="14"/>
      <c r="N380" s="30" t="str">
        <f ca="1" t="shared" ref="N380:N443" si="314">_xlfn.CONCAT(CHOOSE(RANDBETWEEN(1,4),"Anders Erikson","Erik Johanson","Sarah Anderson","Lars Johnson")," ",ROW(N380))</f>
        <v>Sarah Anderson 380</v>
      </c>
      <c r="O380" s="30" t="str">
        <f ca="1" t="shared" ref="O380:O443" si="315">_xlfn.CONCAT(CHOOSE(RANDBETWEEN(1,4),"Anders Erikson","Erik Johanson","Sarah Anderson","Lars Johnson")," ",ROW(O380))</f>
        <v>Erik Johanson 380</v>
      </c>
      <c r="P380" s="30" t="str">
        <f ca="1" t="shared" ref="P380:P443" si="316">_xlfn.CONCAT(CHOOSE(RANDBETWEEN(1,4),"Anders Erikson","Erik Johanson","Sarah Anderson","Lars Johnson")," ",ROW(P380))</f>
        <v>Anders Erikson 380</v>
      </c>
      <c r="Q380" s="30" t="str">
        <f ca="1" t="shared" si="303"/>
        <v>5.Anslutningsavtal</v>
      </c>
      <c r="R380" s="45" t="str">
        <f ca="1" t="shared" si="304"/>
        <v>nej</v>
      </c>
      <c r="S380" s="45" t="str">
        <f ca="1" t="shared" si="305"/>
        <v>x</v>
      </c>
      <c r="T380" s="45" t="str">
        <f ca="1" t="shared" si="306"/>
        <v/>
      </c>
      <c r="U380" s="16"/>
      <c r="V380" s="33"/>
      <c r="W380" s="49" t="str">
        <f ca="1" t="shared" si="307"/>
        <v/>
      </c>
      <c r="X380" s="50" t="str">
        <f ca="1" t="shared" si="308"/>
        <v>Ja</v>
      </c>
      <c r="Y380" s="63">
        <f ca="1" t="shared" ref="Y380:Y443" si="317">IF(Z380&lt;&gt;"",RANDBETWEEN(Z380,DATE(2024,10,20)),"")</f>
        <v>45584</v>
      </c>
      <c r="Z380" s="63">
        <f ca="1" t="shared" ref="Z380:Z443" si="318">IF(X380="Ja",RANDBETWEEN(C380,DATE(2024,10,20)),"")</f>
        <v>45581</v>
      </c>
      <c r="AA380" s="67"/>
      <c r="AB380" s="64" t="str">
        <f ca="1" t="shared" ref="AB380:AB443" si="319">IF(Q380="1.Anslutningsmöjlighet",IF(RAND()*10&lt;3,B380+RAND()*(EDATE(C380,1)-B380),""),"")</f>
        <v/>
      </c>
      <c r="AC380" s="73">
        <f ca="1">INDEX(Anslutningspunkt!$A$2:$A$108,RANDBETWEEN(2,108),1)</f>
        <v>94</v>
      </c>
      <c r="AD380" s="30"/>
      <c r="AE380" s="30" t="str">
        <f ca="1" t="shared" si="309"/>
        <v>Stamnät</v>
      </c>
      <c r="AF380" s="79"/>
      <c r="AG380" s="122"/>
      <c r="AH380" s="123"/>
      <c r="AI380" s="127"/>
      <c r="AM380" s="7">
        <f ca="1">VLOOKUP(AC380,Anslutningspunkt!A:B,2,0)+RANDBETWEEN(-10000,10000)</f>
        <v>6178381.672</v>
      </c>
      <c r="AN380" s="7">
        <f ca="1">VLOOKUP(AC380,Anslutningspunkt!A:C,3,0)+RANDBETWEEN(-10000,10000)</f>
        <v>264453.438</v>
      </c>
      <c r="AP380" s="7" t="str">
        <f ca="1" t="shared" ref="AP380:AP443" si="320">I380</f>
        <v>Utökning</v>
      </c>
      <c r="AQ380" s="7" t="str">
        <f t="shared" ref="AQ380:AQ443" si="321">J380</f>
        <v>Konsumtion/Produktion</v>
      </c>
      <c r="AX380" s="31">
        <f ca="1" t="shared" ref="AX380:AX443" si="322">IF(Q380&lt;&gt;"1.Anslutningsmöjlighet",B380+RAND()*(EDATE(C380,1)-B380),"")</f>
        <v>44039.6826715283</v>
      </c>
      <c r="AZ380" s="31">
        <f ca="1">IF(SUM(IF({"4.Projekteringsavtal","5.Anslutningsavtal","6.Nätavtal"}=Q380,1,0))&gt;0,EDATE(AX380,RANDBETWEEN(0,6)),"")</f>
        <v>44039</v>
      </c>
      <c r="BB380" s="21">
        <f ca="1">IF(SUM(IF({"5.Anslutningsavtal","6.Nätavtal"}=Q380,1,0))&gt;0,EDATE(AZ380,RANDBETWEEN(0,3)),"")</f>
        <v>44039</v>
      </c>
      <c r="BD380" s="21" t="str">
        <f ca="1" t="shared" ref="BD380:BD443" si="323">IF("6.Nätavtal"=Q380,EDATE(BB380,RANDBETWEEN(0,3)),"")</f>
        <v/>
      </c>
    </row>
    <row r="381" s="7" customFormat="1" spans="1:56">
      <c r="A381" s="33" t="s">
        <v>65</v>
      </c>
      <c r="B381" s="31">
        <f ca="1" t="shared" si="297"/>
        <v>44714</v>
      </c>
      <c r="C381" s="32">
        <f ca="1" t="shared" si="310"/>
        <v>45105</v>
      </c>
      <c r="D381" s="30" t="str">
        <f t="shared" si="311"/>
        <v>Project 4381</v>
      </c>
      <c r="E381" s="30" t="str">
        <f t="shared" si="312"/>
        <v>Company AB 5381</v>
      </c>
      <c r="F381" s="30" t="str">
        <f ca="1" t="shared" si="298"/>
        <v>Upplands Bro</v>
      </c>
      <c r="G381" s="37">
        <f ca="1" t="shared" si="299"/>
        <v>36</v>
      </c>
      <c r="H381" s="38" t="str">
        <f ca="1" t="shared" si="300"/>
        <v/>
      </c>
      <c r="I381" s="30" t="str">
        <f ca="1" t="shared" si="301"/>
        <v>Nyanslutning</v>
      </c>
      <c r="J381" s="30" t="s">
        <v>69</v>
      </c>
      <c r="K381" s="41">
        <f ca="1" t="shared" si="302"/>
        <v>180</v>
      </c>
      <c r="L381" s="41">
        <f ca="1" t="shared" si="313"/>
        <v>98</v>
      </c>
      <c r="M381" s="14"/>
      <c r="N381" s="30" t="str">
        <f ca="1" t="shared" si="314"/>
        <v>Erik Johanson 381</v>
      </c>
      <c r="O381" s="30" t="str">
        <f ca="1" t="shared" si="315"/>
        <v>Anders Erikson 381</v>
      </c>
      <c r="P381" s="30" t="str">
        <f ca="1" t="shared" si="316"/>
        <v>Erik Johanson 381</v>
      </c>
      <c r="Q381" s="30" t="str">
        <f ca="1" t="shared" si="303"/>
        <v>6.Nätavtal</v>
      </c>
      <c r="R381" s="45" t="str">
        <f ca="1" t="shared" si="304"/>
        <v>nej</v>
      </c>
      <c r="S381" s="45" t="str">
        <f ca="1" t="shared" si="305"/>
        <v/>
      </c>
      <c r="T381" s="45" t="str">
        <f ca="1" t="shared" si="306"/>
        <v>x</v>
      </c>
      <c r="U381" s="16"/>
      <c r="V381" s="33"/>
      <c r="W381" s="49" t="str">
        <f ca="1" t="shared" si="307"/>
        <v/>
      </c>
      <c r="X381" s="50" t="str">
        <f ca="1" t="shared" si="308"/>
        <v>Ja</v>
      </c>
      <c r="Y381" s="63">
        <f ca="1" t="shared" si="317"/>
        <v>45511</v>
      </c>
      <c r="Z381" s="63">
        <f ca="1" t="shared" si="318"/>
        <v>45121</v>
      </c>
      <c r="AA381" s="67"/>
      <c r="AB381" s="64" t="str">
        <f ca="1" t="shared" si="319"/>
        <v/>
      </c>
      <c r="AC381" s="73">
        <f ca="1">INDEX(Anslutningspunkt!$A$2:$A$108,RANDBETWEEN(2,108),1)</f>
        <v>63</v>
      </c>
      <c r="AD381" s="30"/>
      <c r="AE381" s="30" t="str">
        <f ca="1" t="shared" si="309"/>
        <v>Stamnät Regionnät</v>
      </c>
      <c r="AF381" s="79"/>
      <c r="AG381" s="122"/>
      <c r="AH381" s="123"/>
      <c r="AI381" s="127"/>
      <c r="AM381" s="7">
        <f ca="1">VLOOKUP(AC381,Anslutningspunkt!A:B,2,0)+RANDBETWEEN(-10000,10000)</f>
        <v>6166270.672</v>
      </c>
      <c r="AN381" s="7">
        <f ca="1">VLOOKUP(AC381,Anslutningspunkt!A:C,3,0)+RANDBETWEEN(-10000,10000)</f>
        <v>400024.438</v>
      </c>
      <c r="AP381" s="7" t="str">
        <f ca="1" t="shared" si="320"/>
        <v>Nyanslutning</v>
      </c>
      <c r="AQ381" s="7" t="str">
        <f t="shared" si="321"/>
        <v>Konsumtion/Produktion</v>
      </c>
      <c r="AX381" s="31">
        <f ca="1" t="shared" si="322"/>
        <v>44889.2632651046</v>
      </c>
      <c r="AZ381" s="31">
        <f ca="1">IF(SUM(IF({"4.Projekteringsavtal","5.Anslutningsavtal","6.Nätavtal"}=Q381,1,0))&gt;0,EDATE(AX381,RANDBETWEEN(0,6)),"")</f>
        <v>44919</v>
      </c>
      <c r="BB381" s="21">
        <f ca="1">IF(SUM(IF({"5.Anslutningsavtal","6.Nätavtal"}=Q381,1,0))&gt;0,EDATE(AZ381,RANDBETWEEN(0,3)),"")</f>
        <v>45009</v>
      </c>
      <c r="BD381" s="21">
        <f ca="1" t="shared" si="323"/>
        <v>45040</v>
      </c>
    </row>
    <row r="382" s="7" customFormat="1" spans="1:56">
      <c r="A382" s="33" t="s">
        <v>65</v>
      </c>
      <c r="B382" s="31">
        <f ca="1" t="shared" ref="B382:B391" si="324">RANDBETWEEN(DATE(2018,1,1),DATE(2022,10,20))</f>
        <v>43290</v>
      </c>
      <c r="C382" s="32">
        <f ca="1" t="shared" si="310"/>
        <v>44870</v>
      </c>
      <c r="D382" s="30" t="str">
        <f t="shared" si="311"/>
        <v>Project 4382</v>
      </c>
      <c r="E382" s="30" t="str">
        <f t="shared" si="312"/>
        <v>Company AB 5382</v>
      </c>
      <c r="F382" s="30" t="str">
        <f ca="1" t="shared" ref="F382:F391" si="32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Eskiltuna</v>
      </c>
      <c r="G382" s="37">
        <f ca="1" t="shared" ref="G382:G391" si="326">RANDBETWEEN(30,38)</f>
        <v>33</v>
      </c>
      <c r="H382" s="38" t="str">
        <f ca="1" t="shared" ref="H382:H391" si="327">CHOOSE(RANDBETWEEN(1,3),"Ja","Nej","")</f>
        <v>Nej</v>
      </c>
      <c r="I382" s="30" t="str">
        <f ca="1" t="shared" ref="I382:I391" si="328">CHOOSE(RANDBETWEEN(1,3),"Nyanslutning","Utökning","Flytt")</f>
        <v>Nyanslutning</v>
      </c>
      <c r="J382" s="30" t="s">
        <v>69</v>
      </c>
      <c r="K382" s="41">
        <f ca="1" t="shared" ref="K382:K391" si="329">RANDBETWEEN(1,60)*10</f>
        <v>490</v>
      </c>
      <c r="L382" s="41">
        <f ca="1" t="shared" si="313"/>
        <v>245</v>
      </c>
      <c r="M382" s="14"/>
      <c r="N382" s="30" t="str">
        <f ca="1" t="shared" si="314"/>
        <v>Lars Johnson 382</v>
      </c>
      <c r="O382" s="30" t="str">
        <f ca="1" t="shared" si="315"/>
        <v>Lars Johnson 382</v>
      </c>
      <c r="P382" s="30" t="str">
        <f ca="1" t="shared" si="316"/>
        <v>Erik Johanson 382</v>
      </c>
      <c r="Q382" s="30" t="str">
        <f ca="1" t="shared" ref="Q382:Q391" si="330">CHOOSE(RANDBETWEEN(1,5),"5.Anslutningsavtal","4.Projekteringsavtal","6.Nätavtal","2.Reservationsavtal","1.Anslutningsmöjlighet")</f>
        <v>5.Anslutningsavtal</v>
      </c>
      <c r="R382" s="45" t="str">
        <f ca="1" t="shared" ref="R382:R391" si="331">CHOOSE(RANDBETWEEN(1,8),"Ja","","","","n","nej","?","N/A")</f>
        <v>nej</v>
      </c>
      <c r="S382" s="45" t="str">
        <f ca="1" t="shared" ref="S382:S391" si="332">CHOOSE(RANDBETWEEN(1,3),"x","","")</f>
        <v/>
      </c>
      <c r="T382" s="45" t="str">
        <f ca="1" t="shared" ref="T382:T391" si="333">CHOOSE(RANDBETWEEN(1,4),"x","","","")</f>
        <v/>
      </c>
      <c r="U382" s="16"/>
      <c r="V382" s="33"/>
      <c r="W382" s="49" t="str">
        <f ca="1" t="shared" ref="W382:W391" si="334">CHOOSE(RANDBETWEEN(1,7),"Länk","","","","","Ansluts till LN 20 kV","Reservationsavtal ska tecknas")</f>
        <v/>
      </c>
      <c r="X382" s="50" t="str">
        <f ca="1" t="shared" ref="X382:X391" si="335">CHOOSE(RANDBETWEEN(1,4),"Ja","Ja","Nej","")</f>
        <v/>
      </c>
      <c r="Y382" s="63" t="str">
        <f ca="1" t="shared" si="317"/>
        <v/>
      </c>
      <c r="Z382" s="63" t="str">
        <f ca="1" t="shared" si="318"/>
        <v/>
      </c>
      <c r="AA382" s="67"/>
      <c r="AB382" s="64" t="str">
        <f ca="1" t="shared" si="319"/>
        <v/>
      </c>
      <c r="AC382" s="73">
        <f ca="1">INDEX(Anslutningspunkt!$A$2:$A$108,RANDBETWEEN(2,108),1)</f>
        <v>31</v>
      </c>
      <c r="AD382" s="30"/>
      <c r="AE382" s="30" t="str">
        <f ca="1" t="shared" ref="AE382:AE391" si="336">CHOOSE(RANDBETWEEN(1,4),"Regionnät","Stamnät Regionnät","Stamnät","")</f>
        <v>Regionnät</v>
      </c>
      <c r="AF382" s="79"/>
      <c r="AG382" s="122"/>
      <c r="AH382" s="123"/>
      <c r="AI382" s="127"/>
      <c r="AM382" s="7">
        <f ca="1">VLOOKUP(AC382,Anslutningspunkt!A:B,2,0)+RANDBETWEEN(-10000,10000)</f>
        <v>6038226.672</v>
      </c>
      <c r="AN382" s="7">
        <f ca="1">VLOOKUP(AC382,Anslutningspunkt!A:C,3,0)+RANDBETWEEN(-10000,10000)</f>
        <v>265710.438</v>
      </c>
      <c r="AP382" s="7" t="str">
        <f ca="1" t="shared" si="320"/>
        <v>Nyanslutning</v>
      </c>
      <c r="AQ382" s="7" t="str">
        <f t="shared" si="321"/>
        <v>Konsumtion/Produktion</v>
      </c>
      <c r="AX382" s="31">
        <f ca="1" t="shared" si="322"/>
        <v>43920.032489006</v>
      </c>
      <c r="AZ382" s="31">
        <f ca="1">IF(SUM(IF({"4.Projekteringsavtal","5.Anslutningsavtal","6.Nätavtal"}=Q382,1,0))&gt;0,EDATE(AX382,RANDBETWEEN(0,6)),"")</f>
        <v>44012</v>
      </c>
      <c r="BB382" s="21">
        <f ca="1">IF(SUM(IF({"5.Anslutningsavtal","6.Nätavtal"}=Q382,1,0))&gt;0,EDATE(AZ382,RANDBETWEEN(0,3)),"")</f>
        <v>44104</v>
      </c>
      <c r="BD382" s="21" t="str">
        <f ca="1" t="shared" si="323"/>
        <v/>
      </c>
    </row>
    <row r="383" s="7" customFormat="1" spans="1:56">
      <c r="A383" s="33" t="s">
        <v>65</v>
      </c>
      <c r="B383" s="31">
        <f ca="1" t="shared" si="324"/>
        <v>43288</v>
      </c>
      <c r="C383" s="32">
        <f ca="1" t="shared" si="310"/>
        <v>43974</v>
      </c>
      <c r="D383" s="30" t="str">
        <f t="shared" si="311"/>
        <v>Project 4383</v>
      </c>
      <c r="E383" s="30" t="str">
        <f t="shared" si="312"/>
        <v>Company AB 5383</v>
      </c>
      <c r="F383" s="30" t="str">
        <f ca="1" t="shared" si="325"/>
        <v>Långshyttan</v>
      </c>
      <c r="G383" s="37">
        <f ca="1" t="shared" si="326"/>
        <v>35</v>
      </c>
      <c r="H383" s="38" t="str">
        <f ca="1" t="shared" si="327"/>
        <v>Ja</v>
      </c>
      <c r="I383" s="30" t="str">
        <f ca="1" t="shared" si="328"/>
        <v>Utökning</v>
      </c>
      <c r="J383" s="30" t="s">
        <v>69</v>
      </c>
      <c r="K383" s="41">
        <f ca="1" t="shared" si="329"/>
        <v>350</v>
      </c>
      <c r="L383" s="41">
        <f ca="1" t="shared" si="313"/>
        <v>73</v>
      </c>
      <c r="M383" s="14"/>
      <c r="N383" s="30" t="str">
        <f ca="1" t="shared" si="314"/>
        <v>Anders Erikson 383</v>
      </c>
      <c r="O383" s="30" t="str">
        <f ca="1" t="shared" si="315"/>
        <v>Anders Erikson 383</v>
      </c>
      <c r="P383" s="30" t="str">
        <f ca="1" t="shared" si="316"/>
        <v>Sarah Anderson 383</v>
      </c>
      <c r="Q383" s="30" t="str">
        <f ca="1" t="shared" si="330"/>
        <v>4.Projekteringsavtal</v>
      </c>
      <c r="R383" s="45" t="str">
        <f ca="1" t="shared" si="331"/>
        <v>nej</v>
      </c>
      <c r="S383" s="45" t="str">
        <f ca="1" t="shared" si="332"/>
        <v/>
      </c>
      <c r="T383" s="45" t="str">
        <f ca="1" t="shared" si="333"/>
        <v/>
      </c>
      <c r="U383" s="16"/>
      <c r="V383" s="33"/>
      <c r="W383" s="49" t="str">
        <f ca="1" t="shared" si="334"/>
        <v>Reservationsavtal ska tecknas</v>
      </c>
      <c r="X383" s="50" t="str">
        <f ca="1" t="shared" si="335"/>
        <v>Nej</v>
      </c>
      <c r="Y383" s="63" t="str">
        <f ca="1" t="shared" si="317"/>
        <v/>
      </c>
      <c r="Z383" s="63" t="str">
        <f ca="1" t="shared" si="318"/>
        <v/>
      </c>
      <c r="AA383" s="67"/>
      <c r="AB383" s="64" t="str">
        <f ca="1" t="shared" si="319"/>
        <v/>
      </c>
      <c r="AC383" s="73">
        <f ca="1">INDEX(Anslutningspunkt!$A$2:$A$108,RANDBETWEEN(2,108),1)</f>
        <v>45</v>
      </c>
      <c r="AD383" s="30"/>
      <c r="AE383" s="30" t="str">
        <f ca="1" t="shared" si="336"/>
        <v/>
      </c>
      <c r="AF383" s="79"/>
      <c r="AG383" s="122"/>
      <c r="AH383" s="123"/>
      <c r="AI383" s="127"/>
      <c r="AM383" s="7">
        <f ca="1">VLOOKUP(AC383,Anslutningspunkt!A:B,2,0)+RANDBETWEEN(-10000,10000)</f>
        <v>6112334.672</v>
      </c>
      <c r="AN383" s="7">
        <f ca="1">VLOOKUP(AC383,Anslutningspunkt!A:C,3,0)+RANDBETWEEN(-10000,10000)</f>
        <v>322551.438</v>
      </c>
      <c r="AP383" s="7" t="str">
        <f ca="1" t="shared" si="320"/>
        <v>Utökning</v>
      </c>
      <c r="AQ383" s="7" t="str">
        <f t="shared" si="321"/>
        <v>Konsumtion/Produktion</v>
      </c>
      <c r="AX383" s="31">
        <f ca="1" t="shared" si="322"/>
        <v>43588.3921018197</v>
      </c>
      <c r="AZ383" s="31">
        <f ca="1">IF(SUM(IF({"4.Projekteringsavtal","5.Anslutningsavtal","6.Nätavtal"}=Q383,1,0))&gt;0,EDATE(AX383,RANDBETWEEN(0,6)),"")</f>
        <v>43772</v>
      </c>
      <c r="BB383" s="21" t="str">
        <f ca="1">IF(SUM(IF({"5.Anslutningsavtal","6.Nätavtal"}=Q383,1,0))&gt;0,EDATE(AZ383,RANDBETWEEN(0,3)),"")</f>
        <v/>
      </c>
      <c r="BD383" s="21" t="str">
        <f ca="1" t="shared" si="323"/>
        <v/>
      </c>
    </row>
    <row r="384" s="7" customFormat="1" spans="1:56">
      <c r="A384" s="33" t="s">
        <v>65</v>
      </c>
      <c r="B384" s="31">
        <f ca="1" t="shared" si="324"/>
        <v>43547</v>
      </c>
      <c r="C384" s="32">
        <f ca="1" t="shared" si="310"/>
        <v>45550</v>
      </c>
      <c r="D384" s="30" t="str">
        <f t="shared" si="311"/>
        <v>Project 4384</v>
      </c>
      <c r="E384" s="30" t="str">
        <f t="shared" si="312"/>
        <v>Company AB 5384</v>
      </c>
      <c r="F384" s="30" t="str">
        <f ca="1" t="shared" si="325"/>
        <v>Nykvarn</v>
      </c>
      <c r="G384" s="37">
        <f ca="1" t="shared" si="326"/>
        <v>34</v>
      </c>
      <c r="H384" s="38" t="str">
        <f ca="1" t="shared" si="327"/>
        <v/>
      </c>
      <c r="I384" s="30" t="str">
        <f ca="1" t="shared" si="328"/>
        <v>Flytt</v>
      </c>
      <c r="J384" s="30" t="s">
        <v>69</v>
      </c>
      <c r="K384" s="41">
        <f ca="1" t="shared" si="329"/>
        <v>90</v>
      </c>
      <c r="L384" s="41">
        <f ca="1" t="shared" si="313"/>
        <v>78</v>
      </c>
      <c r="M384" s="14"/>
      <c r="N384" s="30" t="str">
        <f ca="1" t="shared" si="314"/>
        <v>Lars Johnson 384</v>
      </c>
      <c r="O384" s="30" t="str">
        <f ca="1" t="shared" si="315"/>
        <v>Anders Erikson 384</v>
      </c>
      <c r="P384" s="30" t="str">
        <f ca="1" t="shared" si="316"/>
        <v>Sarah Anderson 384</v>
      </c>
      <c r="Q384" s="30" t="str">
        <f ca="1" t="shared" si="330"/>
        <v>6.Nätavtal</v>
      </c>
      <c r="R384" s="45" t="str">
        <f ca="1" t="shared" si="331"/>
        <v>N/A</v>
      </c>
      <c r="S384" s="45" t="str">
        <f ca="1" t="shared" si="332"/>
        <v/>
      </c>
      <c r="T384" s="45" t="str">
        <f ca="1" t="shared" si="333"/>
        <v/>
      </c>
      <c r="U384" s="16"/>
      <c r="V384" s="33"/>
      <c r="W384" s="49" t="str">
        <f ca="1" t="shared" si="334"/>
        <v/>
      </c>
      <c r="X384" s="50" t="str">
        <f ca="1" t="shared" si="335"/>
        <v>Nej</v>
      </c>
      <c r="Y384" s="63" t="str">
        <f ca="1" t="shared" si="317"/>
        <v/>
      </c>
      <c r="Z384" s="63" t="str">
        <f ca="1" t="shared" si="318"/>
        <v/>
      </c>
      <c r="AA384" s="67"/>
      <c r="AB384" s="64" t="str">
        <f ca="1" t="shared" si="319"/>
        <v/>
      </c>
      <c r="AC384" s="73">
        <f ca="1">INDEX(Anslutningspunkt!$A$2:$A$108,RANDBETWEEN(2,108),1)</f>
        <v>70</v>
      </c>
      <c r="AD384" s="30"/>
      <c r="AE384" s="30" t="str">
        <f ca="1" t="shared" si="336"/>
        <v/>
      </c>
      <c r="AF384" s="79"/>
      <c r="AG384" s="122"/>
      <c r="AH384" s="123"/>
      <c r="AI384" s="127"/>
      <c r="AM384" s="7">
        <f ca="1">VLOOKUP(AC384,Anslutningspunkt!A:B,2,0)+RANDBETWEEN(-10000,10000)</f>
        <v>6009022.672</v>
      </c>
      <c r="AN384" s="7">
        <f ca="1">VLOOKUP(AC384,Anslutningspunkt!A:C,3,0)+RANDBETWEEN(-10000,10000)</f>
        <v>324714.438</v>
      </c>
      <c r="AP384" s="7" t="str">
        <f ca="1" t="shared" si="320"/>
        <v>Flytt</v>
      </c>
      <c r="AQ384" s="7" t="str">
        <f t="shared" si="321"/>
        <v>Konsumtion/Produktion</v>
      </c>
      <c r="AX384" s="31">
        <f ca="1" t="shared" si="322"/>
        <v>43951.6451520556</v>
      </c>
      <c r="AZ384" s="31">
        <f ca="1">IF(SUM(IF({"4.Projekteringsavtal","5.Anslutningsavtal","6.Nätavtal"}=Q384,1,0))&gt;0,EDATE(AX384,RANDBETWEEN(0,6)),"")</f>
        <v>44073</v>
      </c>
      <c r="BB384" s="21">
        <f ca="1">IF(SUM(IF({"5.Anslutningsavtal","6.Nätavtal"}=Q384,1,0))&gt;0,EDATE(AZ384,RANDBETWEEN(0,3)),"")</f>
        <v>44134</v>
      </c>
      <c r="BD384" s="21">
        <f ca="1" t="shared" si="323"/>
        <v>44165</v>
      </c>
    </row>
    <row r="385" s="7" customFormat="1" spans="1:56">
      <c r="A385" s="33" t="s">
        <v>65</v>
      </c>
      <c r="B385" s="31">
        <f ca="1" t="shared" si="324"/>
        <v>44041</v>
      </c>
      <c r="C385" s="32">
        <f ca="1" t="shared" si="310"/>
        <v>44165</v>
      </c>
      <c r="D385" s="30" t="str">
        <f t="shared" si="311"/>
        <v>Project 4385</v>
      </c>
      <c r="E385" s="30" t="str">
        <f t="shared" si="312"/>
        <v>Company AB 5385</v>
      </c>
      <c r="F385" s="30" t="str">
        <f ca="1" t="shared" si="325"/>
        <v>Gävle</v>
      </c>
      <c r="G385" s="37">
        <f ca="1" t="shared" si="326"/>
        <v>38</v>
      </c>
      <c r="H385" s="38" t="str">
        <f ca="1" t="shared" si="327"/>
        <v/>
      </c>
      <c r="I385" s="30" t="str">
        <f ca="1" t="shared" si="328"/>
        <v>Utökning</v>
      </c>
      <c r="J385" s="30" t="s">
        <v>69</v>
      </c>
      <c r="K385" s="41">
        <f ca="1" t="shared" si="329"/>
        <v>520</v>
      </c>
      <c r="L385" s="41">
        <f ca="1" t="shared" si="313"/>
        <v>272</v>
      </c>
      <c r="M385" s="14"/>
      <c r="N385" s="30" t="str">
        <f ca="1" t="shared" si="314"/>
        <v>Erik Johanson 385</v>
      </c>
      <c r="O385" s="30" t="str">
        <f ca="1" t="shared" si="315"/>
        <v>Lars Johnson 385</v>
      </c>
      <c r="P385" s="30" t="str">
        <f ca="1" t="shared" si="316"/>
        <v>Sarah Anderson 385</v>
      </c>
      <c r="Q385" s="30" t="str">
        <f ca="1" t="shared" si="330"/>
        <v>1.Anslutningsmöjlighet</v>
      </c>
      <c r="R385" s="45" t="str">
        <f ca="1" t="shared" si="331"/>
        <v>Ja</v>
      </c>
      <c r="S385" s="45" t="str">
        <f ca="1" t="shared" si="332"/>
        <v/>
      </c>
      <c r="T385" s="45" t="str">
        <f ca="1" t="shared" si="333"/>
        <v>x</v>
      </c>
      <c r="U385" s="16"/>
      <c r="V385" s="33"/>
      <c r="W385" s="49" t="str">
        <f ca="1" t="shared" si="334"/>
        <v>Reservationsavtal ska tecknas</v>
      </c>
      <c r="X385" s="50" t="str">
        <f ca="1" t="shared" si="335"/>
        <v/>
      </c>
      <c r="Y385" s="63" t="str">
        <f ca="1" t="shared" si="317"/>
        <v/>
      </c>
      <c r="Z385" s="63" t="str">
        <f ca="1" t="shared" si="318"/>
        <v/>
      </c>
      <c r="AA385" s="67"/>
      <c r="AB385" s="64" t="str">
        <f ca="1" t="shared" si="319"/>
        <v/>
      </c>
      <c r="AC385" s="73">
        <f ca="1">INDEX(Anslutningspunkt!$A$2:$A$108,RANDBETWEEN(2,108),1)</f>
        <v>75</v>
      </c>
      <c r="AD385" s="30"/>
      <c r="AE385" s="30" t="str">
        <f ca="1" t="shared" si="336"/>
        <v>Stamnät Regionnät</v>
      </c>
      <c r="AF385" s="79"/>
      <c r="AG385" s="122"/>
      <c r="AH385" s="123"/>
      <c r="AI385" s="127"/>
      <c r="AM385" s="7">
        <f ca="1">VLOOKUP(AC385,Anslutningspunkt!A:B,2,0)+RANDBETWEEN(-10000,10000)</f>
        <v>6174194.672</v>
      </c>
      <c r="AN385" s="7">
        <f ca="1">VLOOKUP(AC385,Anslutningspunkt!A:C,3,0)+RANDBETWEEN(-10000,10000)</f>
        <v>418826.438</v>
      </c>
      <c r="AP385" s="7" t="str">
        <f ca="1" t="shared" si="320"/>
        <v>Utökning</v>
      </c>
      <c r="AQ385" s="7" t="str">
        <f t="shared" si="321"/>
        <v>Konsumtion/Produktion</v>
      </c>
      <c r="AX385" s="31" t="str">
        <f ca="1" t="shared" si="322"/>
        <v/>
      </c>
      <c r="AZ385" s="31" t="str">
        <f ca="1">IF(SUM(IF({"4.Projekteringsavtal","5.Anslutningsavtal","6.Nätavtal"}=Q385,1,0))&gt;0,EDATE(AX385,RANDBETWEEN(0,6)),"")</f>
        <v/>
      </c>
      <c r="BB385" s="21" t="str">
        <f ca="1">IF(SUM(IF({"5.Anslutningsavtal","6.Nätavtal"}=Q385,1,0))&gt;0,EDATE(AZ385,RANDBETWEEN(0,3)),"")</f>
        <v/>
      </c>
      <c r="BD385" s="21" t="str">
        <f ca="1" t="shared" si="323"/>
        <v/>
      </c>
    </row>
    <row r="386" s="7" customFormat="1" spans="1:56">
      <c r="A386" s="33" t="s">
        <v>65</v>
      </c>
      <c r="B386" s="31">
        <f ca="1" t="shared" si="324"/>
        <v>44460</v>
      </c>
      <c r="C386" s="32">
        <f ca="1" t="shared" si="310"/>
        <v>44805</v>
      </c>
      <c r="D386" s="30" t="str">
        <f t="shared" si="311"/>
        <v>Project 4386</v>
      </c>
      <c r="E386" s="30" t="str">
        <f t="shared" si="312"/>
        <v>Company AB 5386</v>
      </c>
      <c r="F386" s="30" t="str">
        <f ca="1" t="shared" si="325"/>
        <v>Kungsör</v>
      </c>
      <c r="G386" s="37">
        <f ca="1" t="shared" si="326"/>
        <v>38</v>
      </c>
      <c r="H386" s="38" t="str">
        <f ca="1" t="shared" si="327"/>
        <v/>
      </c>
      <c r="I386" s="30" t="str">
        <f ca="1" t="shared" si="328"/>
        <v>Utökning</v>
      </c>
      <c r="J386" s="30" t="s">
        <v>69</v>
      </c>
      <c r="K386" s="41">
        <f ca="1" t="shared" si="329"/>
        <v>500</v>
      </c>
      <c r="L386" s="41">
        <f ca="1" t="shared" si="313"/>
        <v>174</v>
      </c>
      <c r="M386" s="14"/>
      <c r="N386" s="30" t="str">
        <f ca="1" t="shared" si="314"/>
        <v>Lars Johnson 386</v>
      </c>
      <c r="O386" s="30" t="str">
        <f ca="1" t="shared" si="315"/>
        <v>Sarah Anderson 386</v>
      </c>
      <c r="P386" s="30" t="str">
        <f ca="1" t="shared" si="316"/>
        <v>Lars Johnson 386</v>
      </c>
      <c r="Q386" s="30" t="str">
        <f ca="1" t="shared" si="330"/>
        <v>4.Projekteringsavtal</v>
      </c>
      <c r="R386" s="45" t="str">
        <f ca="1" t="shared" si="331"/>
        <v>N/A</v>
      </c>
      <c r="S386" s="45" t="str">
        <f ca="1" t="shared" si="332"/>
        <v>x</v>
      </c>
      <c r="T386" s="45" t="str">
        <f ca="1" t="shared" si="333"/>
        <v/>
      </c>
      <c r="U386" s="16"/>
      <c r="V386" s="33"/>
      <c r="W386" s="49" t="str">
        <f ca="1" t="shared" si="334"/>
        <v>Länk</v>
      </c>
      <c r="X386" s="50" t="str">
        <f ca="1" t="shared" si="335"/>
        <v>Nej</v>
      </c>
      <c r="Y386" s="63" t="str">
        <f ca="1" t="shared" si="317"/>
        <v/>
      </c>
      <c r="Z386" s="63" t="str">
        <f ca="1" t="shared" si="318"/>
        <v/>
      </c>
      <c r="AA386" s="67"/>
      <c r="AB386" s="64" t="str">
        <f ca="1" t="shared" si="319"/>
        <v/>
      </c>
      <c r="AC386" s="73">
        <f ca="1">INDEX(Anslutningspunkt!$A$2:$A$108,RANDBETWEEN(2,108),1)</f>
        <v>106</v>
      </c>
      <c r="AD386" s="30"/>
      <c r="AE386" s="30" t="str">
        <f ca="1" t="shared" si="336"/>
        <v/>
      </c>
      <c r="AF386" s="79"/>
      <c r="AG386" s="122"/>
      <c r="AH386" s="123"/>
      <c r="AI386" s="127"/>
      <c r="AM386" s="7">
        <f ca="1">VLOOKUP(AC386,Anslutningspunkt!A:B,2,0)+RANDBETWEEN(-10000,10000)</f>
        <v>6171692.672</v>
      </c>
      <c r="AN386" s="7">
        <f ca="1">VLOOKUP(AC386,Anslutningspunkt!A:C,3,0)+RANDBETWEEN(-10000,10000)</f>
        <v>447511.438</v>
      </c>
      <c r="AP386" s="7" t="str">
        <f ca="1" t="shared" si="320"/>
        <v>Utökning</v>
      </c>
      <c r="AQ386" s="7" t="str">
        <f t="shared" si="321"/>
        <v>Konsumtion/Produktion</v>
      </c>
      <c r="AX386" s="31">
        <f ca="1" t="shared" si="322"/>
        <v>44631.4631875546</v>
      </c>
      <c r="AZ386" s="31">
        <f ca="1">IF(SUM(IF({"4.Projekteringsavtal","5.Anslutningsavtal","6.Nätavtal"}=Q386,1,0))&gt;0,EDATE(AX386,RANDBETWEEN(0,6)),"")</f>
        <v>44692</v>
      </c>
      <c r="BB386" s="21" t="str">
        <f ca="1">IF(SUM(IF({"5.Anslutningsavtal","6.Nätavtal"}=Q386,1,0))&gt;0,EDATE(AZ386,RANDBETWEEN(0,3)),"")</f>
        <v/>
      </c>
      <c r="BD386" s="21" t="str">
        <f ca="1" t="shared" si="323"/>
        <v/>
      </c>
    </row>
    <row r="387" s="7" customFormat="1" spans="1:56">
      <c r="A387" s="33" t="s">
        <v>65</v>
      </c>
      <c r="B387" s="31">
        <f ca="1" t="shared" si="324"/>
        <v>44504</v>
      </c>
      <c r="C387" s="32">
        <f ca="1" t="shared" si="310"/>
        <v>45538</v>
      </c>
      <c r="D387" s="30" t="str">
        <f t="shared" si="311"/>
        <v>Project 4387</v>
      </c>
      <c r="E387" s="30" t="str">
        <f t="shared" si="312"/>
        <v>Company AB 5387</v>
      </c>
      <c r="F387" s="30" t="str">
        <f ca="1" t="shared" si="325"/>
        <v>Lindesberg</v>
      </c>
      <c r="G387" s="37">
        <f ca="1" t="shared" si="326"/>
        <v>38</v>
      </c>
      <c r="H387" s="38" t="str">
        <f ca="1" t="shared" si="327"/>
        <v/>
      </c>
      <c r="I387" s="30" t="str">
        <f ca="1" t="shared" si="328"/>
        <v>Flytt</v>
      </c>
      <c r="J387" s="30" t="s">
        <v>69</v>
      </c>
      <c r="K387" s="41">
        <f ca="1" t="shared" si="329"/>
        <v>480</v>
      </c>
      <c r="L387" s="41">
        <f ca="1" t="shared" si="313"/>
        <v>324</v>
      </c>
      <c r="M387" s="14"/>
      <c r="N387" s="30" t="str">
        <f ca="1" t="shared" si="314"/>
        <v>Erik Johanson 387</v>
      </c>
      <c r="O387" s="30" t="str">
        <f ca="1" t="shared" si="315"/>
        <v>Anders Erikson 387</v>
      </c>
      <c r="P387" s="30" t="str">
        <f ca="1" t="shared" si="316"/>
        <v>Erik Johanson 387</v>
      </c>
      <c r="Q387" s="30" t="str">
        <f ca="1" t="shared" si="330"/>
        <v>1.Anslutningsmöjlighet</v>
      </c>
      <c r="R387" s="45" t="str">
        <f ca="1" t="shared" si="331"/>
        <v>n</v>
      </c>
      <c r="S387" s="45" t="str">
        <f ca="1" t="shared" si="332"/>
        <v/>
      </c>
      <c r="T387" s="45" t="str">
        <f ca="1" t="shared" si="333"/>
        <v/>
      </c>
      <c r="U387" s="16"/>
      <c r="V387" s="33"/>
      <c r="W387" s="49" t="str">
        <f ca="1" t="shared" si="334"/>
        <v>Länk</v>
      </c>
      <c r="X387" s="50" t="str">
        <f ca="1" t="shared" si="335"/>
        <v>Nej</v>
      </c>
      <c r="Y387" s="63" t="str">
        <f ca="1" t="shared" si="317"/>
        <v/>
      </c>
      <c r="Z387" s="63" t="str">
        <f ca="1" t="shared" si="318"/>
        <v/>
      </c>
      <c r="AA387" s="67"/>
      <c r="AB387" s="64" t="str">
        <f ca="1" t="shared" si="319"/>
        <v/>
      </c>
      <c r="AC387" s="73">
        <f ca="1">INDEX(Anslutningspunkt!$A$2:$A$108,RANDBETWEEN(2,108),1)</f>
        <v>94</v>
      </c>
      <c r="AD387" s="30"/>
      <c r="AE387" s="30" t="str">
        <f ca="1" t="shared" si="336"/>
        <v>Regionnät</v>
      </c>
      <c r="AF387" s="79"/>
      <c r="AG387" s="122"/>
      <c r="AH387" s="123"/>
      <c r="AI387" s="127"/>
      <c r="AM387" s="7">
        <f ca="1">VLOOKUP(AC387,Anslutningspunkt!A:B,2,0)+RANDBETWEEN(-10000,10000)</f>
        <v>6169717.672</v>
      </c>
      <c r="AN387" s="7">
        <f ca="1">VLOOKUP(AC387,Anslutningspunkt!A:C,3,0)+RANDBETWEEN(-10000,10000)</f>
        <v>267142.438</v>
      </c>
      <c r="AP387" s="7" t="str">
        <f ca="1" t="shared" si="320"/>
        <v>Flytt</v>
      </c>
      <c r="AQ387" s="7" t="str">
        <f t="shared" si="321"/>
        <v>Konsumtion/Produktion</v>
      </c>
      <c r="AX387" s="31" t="str">
        <f ca="1" t="shared" si="322"/>
        <v/>
      </c>
      <c r="AZ387" s="31" t="str">
        <f ca="1">IF(SUM(IF({"4.Projekteringsavtal","5.Anslutningsavtal","6.Nätavtal"}=Q387,1,0))&gt;0,EDATE(AX387,RANDBETWEEN(0,6)),"")</f>
        <v/>
      </c>
      <c r="BB387" s="21" t="str">
        <f ca="1">IF(SUM(IF({"5.Anslutningsavtal","6.Nätavtal"}=Q387,1,0))&gt;0,EDATE(AZ387,RANDBETWEEN(0,3)),"")</f>
        <v/>
      </c>
      <c r="BD387" s="21" t="str">
        <f ca="1" t="shared" si="323"/>
        <v/>
      </c>
    </row>
    <row r="388" s="7" customFormat="1" spans="1:56">
      <c r="A388" s="33" t="s">
        <v>65</v>
      </c>
      <c r="B388" s="31">
        <f ca="1" t="shared" si="324"/>
        <v>43554</v>
      </c>
      <c r="C388" s="32">
        <f ca="1" t="shared" si="310"/>
        <v>44421</v>
      </c>
      <c r="D388" s="30" t="str">
        <f t="shared" si="311"/>
        <v>Project 4388</v>
      </c>
      <c r="E388" s="30" t="str">
        <f t="shared" si="312"/>
        <v>Company AB 5388</v>
      </c>
      <c r="F388" s="30" t="str">
        <f ca="1" t="shared" si="325"/>
        <v>Vingåker</v>
      </c>
      <c r="G388" s="37">
        <f ca="1" t="shared" si="326"/>
        <v>33</v>
      </c>
      <c r="H388" s="38" t="str">
        <f ca="1" t="shared" si="327"/>
        <v>Nej</v>
      </c>
      <c r="I388" s="30" t="str">
        <f ca="1" t="shared" si="328"/>
        <v>Flytt</v>
      </c>
      <c r="J388" s="30" t="s">
        <v>69</v>
      </c>
      <c r="K388" s="41">
        <f ca="1" t="shared" si="329"/>
        <v>510</v>
      </c>
      <c r="L388" s="41">
        <f ca="1" t="shared" si="313"/>
        <v>52</v>
      </c>
      <c r="M388" s="14"/>
      <c r="N388" s="30" t="str">
        <f ca="1" t="shared" si="314"/>
        <v>Anders Erikson 388</v>
      </c>
      <c r="O388" s="30" t="str">
        <f ca="1" t="shared" si="315"/>
        <v>Sarah Anderson 388</v>
      </c>
      <c r="P388" s="30" t="str">
        <f ca="1" t="shared" si="316"/>
        <v>Lars Johnson 388</v>
      </c>
      <c r="Q388" s="30" t="str">
        <f ca="1" t="shared" si="330"/>
        <v>2.Reservationsavtal</v>
      </c>
      <c r="R388" s="45" t="str">
        <f ca="1" t="shared" si="331"/>
        <v>?</v>
      </c>
      <c r="S388" s="45" t="str">
        <f ca="1" t="shared" si="332"/>
        <v/>
      </c>
      <c r="T388" s="45" t="str">
        <f ca="1" t="shared" si="333"/>
        <v/>
      </c>
      <c r="U388" s="16"/>
      <c r="V388" s="33"/>
      <c r="W388" s="49" t="str">
        <f ca="1" t="shared" si="334"/>
        <v/>
      </c>
      <c r="X388" s="50" t="str">
        <f ca="1" t="shared" si="335"/>
        <v>Nej</v>
      </c>
      <c r="Y388" s="63" t="str">
        <f ca="1" t="shared" si="317"/>
        <v/>
      </c>
      <c r="Z388" s="63" t="str">
        <f ca="1" t="shared" si="318"/>
        <v/>
      </c>
      <c r="AA388" s="67"/>
      <c r="AB388" s="64" t="str">
        <f ca="1" t="shared" si="319"/>
        <v/>
      </c>
      <c r="AC388" s="73">
        <f ca="1">INDEX(Anslutningspunkt!$A$2:$A$108,RANDBETWEEN(2,108),1)</f>
        <v>98</v>
      </c>
      <c r="AD388" s="30"/>
      <c r="AE388" s="30" t="str">
        <f ca="1" t="shared" si="336"/>
        <v>Stamnät</v>
      </c>
      <c r="AF388" s="79"/>
      <c r="AG388" s="122"/>
      <c r="AH388" s="123"/>
      <c r="AI388" s="127"/>
      <c r="AM388" s="7">
        <f ca="1">VLOOKUP(AC388,Anslutningspunkt!A:B,2,0)+RANDBETWEEN(-10000,10000)</f>
        <v>6050446.672</v>
      </c>
      <c r="AN388" s="7">
        <f ca="1">VLOOKUP(AC388,Anslutningspunkt!A:C,3,0)+RANDBETWEEN(-10000,10000)</f>
        <v>314037.438</v>
      </c>
      <c r="AP388" s="7" t="str">
        <f ca="1" t="shared" si="320"/>
        <v>Flytt</v>
      </c>
      <c r="AQ388" s="7" t="str">
        <f t="shared" si="321"/>
        <v>Konsumtion/Produktion</v>
      </c>
      <c r="AX388" s="31">
        <f ca="1" t="shared" si="322"/>
        <v>43890.44964855</v>
      </c>
      <c r="AZ388" s="31" t="str">
        <f ca="1">IF(SUM(IF({"4.Projekteringsavtal","5.Anslutningsavtal","6.Nätavtal"}=Q388,1,0))&gt;0,EDATE(AX388,RANDBETWEEN(0,6)),"")</f>
        <v/>
      </c>
      <c r="BB388" s="21" t="str">
        <f ca="1">IF(SUM(IF({"5.Anslutningsavtal","6.Nätavtal"}=Q388,1,0))&gt;0,EDATE(AZ388,RANDBETWEEN(0,3)),"")</f>
        <v/>
      </c>
      <c r="BD388" s="21" t="str">
        <f ca="1" t="shared" si="323"/>
        <v/>
      </c>
    </row>
    <row r="389" s="7" customFormat="1" spans="1:56">
      <c r="A389" s="33" t="s">
        <v>65</v>
      </c>
      <c r="B389" s="31">
        <f ca="1" t="shared" si="324"/>
        <v>44304</v>
      </c>
      <c r="C389" s="32">
        <f ca="1" t="shared" si="310"/>
        <v>44934</v>
      </c>
      <c r="D389" s="30" t="str">
        <f t="shared" si="311"/>
        <v>Project 4389</v>
      </c>
      <c r="E389" s="30" t="str">
        <f t="shared" si="312"/>
        <v>Company AB 5389</v>
      </c>
      <c r="F389" s="30" t="str">
        <f ca="1" t="shared" si="325"/>
        <v>Hofors</v>
      </c>
      <c r="G389" s="37">
        <f ca="1" t="shared" si="326"/>
        <v>31</v>
      </c>
      <c r="H389" s="38" t="str">
        <f ca="1" t="shared" si="327"/>
        <v>Nej</v>
      </c>
      <c r="I389" s="30" t="str">
        <f ca="1" t="shared" si="328"/>
        <v>Nyanslutning</v>
      </c>
      <c r="J389" s="30" t="s">
        <v>69</v>
      </c>
      <c r="K389" s="41">
        <f ca="1" t="shared" si="329"/>
        <v>90</v>
      </c>
      <c r="L389" s="41">
        <f ca="1" t="shared" si="313"/>
        <v>74</v>
      </c>
      <c r="M389" s="14"/>
      <c r="N389" s="30" t="str">
        <f ca="1" t="shared" si="314"/>
        <v>Sarah Anderson 389</v>
      </c>
      <c r="O389" s="30" t="str">
        <f ca="1" t="shared" si="315"/>
        <v>Lars Johnson 389</v>
      </c>
      <c r="P389" s="30" t="str">
        <f ca="1" t="shared" si="316"/>
        <v>Erik Johanson 389</v>
      </c>
      <c r="Q389" s="30" t="str">
        <f ca="1" t="shared" si="330"/>
        <v>6.Nätavtal</v>
      </c>
      <c r="R389" s="45" t="str">
        <f ca="1" t="shared" si="331"/>
        <v/>
      </c>
      <c r="S389" s="45" t="str">
        <f ca="1" t="shared" si="332"/>
        <v/>
      </c>
      <c r="T389" s="45" t="str">
        <f ca="1" t="shared" si="333"/>
        <v/>
      </c>
      <c r="U389" s="16"/>
      <c r="V389" s="33"/>
      <c r="W389" s="49" t="str">
        <f ca="1" t="shared" si="334"/>
        <v/>
      </c>
      <c r="X389" s="50" t="str">
        <f ca="1" t="shared" si="335"/>
        <v>Nej</v>
      </c>
      <c r="Y389" s="63" t="str">
        <f ca="1" t="shared" si="317"/>
        <v/>
      </c>
      <c r="Z389" s="63" t="str">
        <f ca="1" t="shared" si="318"/>
        <v/>
      </c>
      <c r="AA389" s="67"/>
      <c r="AB389" s="64" t="str">
        <f ca="1" t="shared" si="319"/>
        <v/>
      </c>
      <c r="AC389" s="73">
        <f ca="1">INDEX(Anslutningspunkt!$A$2:$A$108,RANDBETWEEN(2,108),1)</f>
        <v>102</v>
      </c>
      <c r="AD389" s="30"/>
      <c r="AE389" s="30" t="str">
        <f ca="1" t="shared" si="336"/>
        <v>Stamnät Regionnät</v>
      </c>
      <c r="AF389" s="79"/>
      <c r="AG389" s="122"/>
      <c r="AH389" s="123"/>
      <c r="AI389" s="127"/>
      <c r="AM389" s="7">
        <f ca="1">VLOOKUP(AC389,Anslutningspunkt!A:B,2,0)+RANDBETWEEN(-10000,10000)</f>
        <v>6062297.672</v>
      </c>
      <c r="AN389" s="7">
        <f ca="1">VLOOKUP(AC389,Anslutningspunkt!A:C,3,0)+RANDBETWEEN(-10000,10000)</f>
        <v>325965.438</v>
      </c>
      <c r="AP389" s="7" t="str">
        <f ca="1" t="shared" si="320"/>
        <v>Nyanslutning</v>
      </c>
      <c r="AQ389" s="7" t="str">
        <f t="shared" si="321"/>
        <v>Konsumtion/Produktion</v>
      </c>
      <c r="AX389" s="31">
        <f ca="1" t="shared" si="322"/>
        <v>44906.5926930899</v>
      </c>
      <c r="AZ389" s="31">
        <f ca="1">IF(SUM(IF({"4.Projekteringsavtal","5.Anslutningsavtal","6.Nätavtal"}=Q389,1,0))&gt;0,EDATE(AX389,RANDBETWEEN(0,6)),"")</f>
        <v>45088</v>
      </c>
      <c r="BB389" s="21">
        <f ca="1">IF(SUM(IF({"5.Anslutningsavtal","6.Nätavtal"}=Q389,1,0))&gt;0,EDATE(AZ389,RANDBETWEEN(0,3)),"")</f>
        <v>45118</v>
      </c>
      <c r="BD389" s="21">
        <f ca="1" t="shared" si="323"/>
        <v>45149</v>
      </c>
    </row>
    <row r="390" s="7" customFormat="1" spans="1:56">
      <c r="A390" s="33" t="s">
        <v>65</v>
      </c>
      <c r="B390" s="31">
        <f ca="1" t="shared" si="324"/>
        <v>44411</v>
      </c>
      <c r="C390" s="32">
        <f ca="1" t="shared" si="310"/>
        <v>44476</v>
      </c>
      <c r="D390" s="30" t="str">
        <f t="shared" si="311"/>
        <v>Project 4390</v>
      </c>
      <c r="E390" s="30" t="str">
        <f t="shared" si="312"/>
        <v>Company AB 5390</v>
      </c>
      <c r="F390" s="30" t="str">
        <f ca="1" t="shared" si="325"/>
        <v>Uppsala</v>
      </c>
      <c r="G390" s="37">
        <f ca="1" t="shared" si="326"/>
        <v>33</v>
      </c>
      <c r="H390" s="38" t="str">
        <f ca="1" t="shared" si="327"/>
        <v/>
      </c>
      <c r="I390" s="30" t="str">
        <f ca="1" t="shared" si="328"/>
        <v>Nyanslutning</v>
      </c>
      <c r="J390" s="30" t="s">
        <v>69</v>
      </c>
      <c r="K390" s="41">
        <f ca="1" t="shared" si="329"/>
        <v>260</v>
      </c>
      <c r="L390" s="41">
        <f ca="1" t="shared" si="313"/>
        <v>121</v>
      </c>
      <c r="M390" s="14"/>
      <c r="N390" s="30" t="str">
        <f ca="1" t="shared" si="314"/>
        <v>Anders Erikson 390</v>
      </c>
      <c r="O390" s="30" t="str">
        <f ca="1" t="shared" si="315"/>
        <v>Sarah Anderson 390</v>
      </c>
      <c r="P390" s="30" t="str">
        <f ca="1" t="shared" si="316"/>
        <v>Anders Erikson 390</v>
      </c>
      <c r="Q390" s="30" t="str">
        <f ca="1" t="shared" si="330"/>
        <v>2.Reservationsavtal</v>
      </c>
      <c r="R390" s="45" t="str">
        <f ca="1" t="shared" si="331"/>
        <v/>
      </c>
      <c r="S390" s="45" t="str">
        <f ca="1" t="shared" si="332"/>
        <v/>
      </c>
      <c r="T390" s="45" t="str">
        <f ca="1" t="shared" si="333"/>
        <v/>
      </c>
      <c r="U390" s="16"/>
      <c r="V390" s="33"/>
      <c r="W390" s="49" t="str">
        <f ca="1" t="shared" si="334"/>
        <v/>
      </c>
      <c r="X390" s="50" t="str">
        <f ca="1" t="shared" si="335"/>
        <v/>
      </c>
      <c r="Y390" s="63" t="str">
        <f ca="1" t="shared" si="317"/>
        <v/>
      </c>
      <c r="Z390" s="63" t="str">
        <f ca="1" t="shared" si="318"/>
        <v/>
      </c>
      <c r="AA390" s="67"/>
      <c r="AB390" s="64" t="str">
        <f ca="1" t="shared" si="319"/>
        <v/>
      </c>
      <c r="AC390" s="73">
        <f ca="1">INDEX(Anslutningspunkt!$A$2:$A$108,RANDBETWEEN(2,108),1)</f>
        <v>29</v>
      </c>
      <c r="AD390" s="30"/>
      <c r="AE390" s="30" t="str">
        <f ca="1" t="shared" si="336"/>
        <v>Stamnät Regionnät</v>
      </c>
      <c r="AF390" s="79"/>
      <c r="AG390" s="122"/>
      <c r="AH390" s="123"/>
      <c r="AI390" s="127"/>
      <c r="AM390" s="7">
        <f ca="1">VLOOKUP(AC390,Anslutningspunkt!A:B,2,0)+RANDBETWEEN(-10000,10000)</f>
        <v>6085418.672</v>
      </c>
      <c r="AN390" s="7">
        <f ca="1">VLOOKUP(AC390,Anslutningspunkt!A:C,3,0)+RANDBETWEEN(-10000,10000)</f>
        <v>382358.438</v>
      </c>
      <c r="AP390" s="7" t="str">
        <f ca="1" t="shared" si="320"/>
        <v>Nyanslutning</v>
      </c>
      <c r="AQ390" s="7" t="str">
        <f t="shared" si="321"/>
        <v>Konsumtion/Produktion</v>
      </c>
      <c r="AX390" s="31">
        <f ca="1" t="shared" si="322"/>
        <v>44418.1249016112</v>
      </c>
      <c r="AZ390" s="31" t="str">
        <f ca="1">IF(SUM(IF({"4.Projekteringsavtal","5.Anslutningsavtal","6.Nätavtal"}=Q390,1,0))&gt;0,EDATE(AX390,RANDBETWEEN(0,6)),"")</f>
        <v/>
      </c>
      <c r="BB390" s="21" t="str">
        <f ca="1">IF(SUM(IF({"5.Anslutningsavtal","6.Nätavtal"}=Q390,1,0))&gt;0,EDATE(AZ390,RANDBETWEEN(0,3)),"")</f>
        <v/>
      </c>
      <c r="BD390" s="21" t="str">
        <f ca="1" t="shared" si="323"/>
        <v/>
      </c>
    </row>
    <row r="391" s="7" customFormat="1" spans="1:56">
      <c r="A391" s="33" t="s">
        <v>65</v>
      </c>
      <c r="B391" s="31">
        <f ca="1" t="shared" si="324"/>
        <v>43645</v>
      </c>
      <c r="C391" s="32">
        <f ca="1" t="shared" si="310"/>
        <v>43911</v>
      </c>
      <c r="D391" s="30" t="str">
        <f t="shared" si="311"/>
        <v>Project 4391</v>
      </c>
      <c r="E391" s="30" t="str">
        <f t="shared" si="312"/>
        <v>Company AB 5391</v>
      </c>
      <c r="F391" s="30" t="str">
        <f ca="1" t="shared" si="325"/>
        <v>Norrtälje</v>
      </c>
      <c r="G391" s="37">
        <f ca="1" t="shared" si="326"/>
        <v>38</v>
      </c>
      <c r="H391" s="38" t="str">
        <f ca="1" t="shared" si="327"/>
        <v>Ja</v>
      </c>
      <c r="I391" s="30" t="str">
        <f ca="1" t="shared" si="328"/>
        <v>Utökning</v>
      </c>
      <c r="J391" s="30" t="s">
        <v>69</v>
      </c>
      <c r="K391" s="41">
        <f ca="1" t="shared" si="329"/>
        <v>90</v>
      </c>
      <c r="L391" s="41">
        <f ca="1" t="shared" si="313"/>
        <v>46</v>
      </c>
      <c r="M391" s="14"/>
      <c r="N391" s="30" t="str">
        <f ca="1" t="shared" si="314"/>
        <v>Sarah Anderson 391</v>
      </c>
      <c r="O391" s="30" t="str">
        <f ca="1" t="shared" si="315"/>
        <v>Lars Johnson 391</v>
      </c>
      <c r="P391" s="30" t="str">
        <f ca="1" t="shared" si="316"/>
        <v>Erik Johanson 391</v>
      </c>
      <c r="Q391" s="30" t="str">
        <f ca="1" t="shared" si="330"/>
        <v>4.Projekteringsavtal</v>
      </c>
      <c r="R391" s="45" t="str">
        <f ca="1" t="shared" si="331"/>
        <v/>
      </c>
      <c r="S391" s="45" t="str">
        <f ca="1" t="shared" si="332"/>
        <v/>
      </c>
      <c r="T391" s="45" t="str">
        <f ca="1" t="shared" si="333"/>
        <v/>
      </c>
      <c r="U391" s="16"/>
      <c r="V391" s="33"/>
      <c r="W391" s="49" t="str">
        <f ca="1" t="shared" si="334"/>
        <v/>
      </c>
      <c r="X391" s="50" t="str">
        <f ca="1" t="shared" si="335"/>
        <v>Ja</v>
      </c>
      <c r="Y391" s="63">
        <f ca="1" t="shared" si="317"/>
        <v>45377</v>
      </c>
      <c r="Z391" s="63">
        <f ca="1" t="shared" si="318"/>
        <v>45025</v>
      </c>
      <c r="AA391" s="67"/>
      <c r="AB391" s="64" t="str">
        <f ca="1" t="shared" si="319"/>
        <v/>
      </c>
      <c r="AC391" s="73">
        <f ca="1">INDEX(Anslutningspunkt!$A$2:$A$108,RANDBETWEEN(2,108),1)</f>
        <v>83</v>
      </c>
      <c r="AD391" s="30"/>
      <c r="AE391" s="30" t="str">
        <f ca="1" t="shared" si="336"/>
        <v>Regionnät</v>
      </c>
      <c r="AF391" s="79"/>
      <c r="AG391" s="122"/>
      <c r="AH391" s="123"/>
      <c r="AI391" s="127"/>
      <c r="AM391" s="7">
        <f ca="1">VLOOKUP(AC391,Anslutningspunkt!A:B,2,0)+RANDBETWEEN(-10000,10000)</f>
        <v>6146132.672</v>
      </c>
      <c r="AN391" s="7">
        <f ca="1">VLOOKUP(AC391,Anslutningspunkt!A:C,3,0)+RANDBETWEEN(-10000,10000)</f>
        <v>414382.438</v>
      </c>
      <c r="AP391" s="7" t="str">
        <f ca="1" t="shared" si="320"/>
        <v>Utökning</v>
      </c>
      <c r="AQ391" s="7" t="str">
        <f t="shared" si="321"/>
        <v>Konsumtion/Produktion</v>
      </c>
      <c r="AX391" s="31">
        <f ca="1" t="shared" si="322"/>
        <v>43797.5959753422</v>
      </c>
      <c r="AZ391" s="31">
        <f ca="1">IF(SUM(IF({"4.Projekteringsavtal","5.Anslutningsavtal","6.Nätavtal"}=Q391,1,0))&gt;0,EDATE(AX391,RANDBETWEEN(0,6)),"")</f>
        <v>43918</v>
      </c>
      <c r="BB391" s="21" t="str">
        <f ca="1">IF(SUM(IF({"5.Anslutningsavtal","6.Nätavtal"}=Q391,1,0))&gt;0,EDATE(AZ391,RANDBETWEEN(0,3)),"")</f>
        <v/>
      </c>
      <c r="BD391" s="21" t="str">
        <f ca="1" t="shared" si="323"/>
        <v/>
      </c>
    </row>
    <row r="392" s="7" customFormat="1" spans="1:56">
      <c r="A392" s="33" t="s">
        <v>65</v>
      </c>
      <c r="B392" s="31">
        <f ca="1" t="shared" ref="B392:B401" si="337">RANDBETWEEN(DATE(2018,1,1),DATE(2022,10,20))</f>
        <v>44326</v>
      </c>
      <c r="C392" s="32">
        <f ca="1" t="shared" si="310"/>
        <v>44973</v>
      </c>
      <c r="D392" s="30" t="str">
        <f t="shared" si="311"/>
        <v>Project 4392</v>
      </c>
      <c r="E392" s="30" t="str">
        <f t="shared" si="312"/>
        <v>Company AB 5392</v>
      </c>
      <c r="F392" s="30" t="str">
        <f ca="1" t="shared" ref="F392:F401" si="33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Järfälla</v>
      </c>
      <c r="G392" s="37">
        <f ca="1" t="shared" ref="G392:G401" si="339">RANDBETWEEN(30,38)</f>
        <v>37</v>
      </c>
      <c r="H392" s="38" t="str">
        <f ca="1" t="shared" ref="H392:H401" si="340">CHOOSE(RANDBETWEEN(1,3),"Ja","Nej","")</f>
        <v/>
      </c>
      <c r="I392" s="30" t="str">
        <f ca="1" t="shared" ref="I392:I401" si="341">CHOOSE(RANDBETWEEN(1,3),"Nyanslutning","Utökning","Flytt")</f>
        <v>Nyanslutning</v>
      </c>
      <c r="J392" s="30" t="s">
        <v>69</v>
      </c>
      <c r="K392" s="41">
        <f ca="1" t="shared" ref="K392:K401" si="342">RANDBETWEEN(1,60)*10</f>
        <v>20</v>
      </c>
      <c r="L392" s="41">
        <f ca="1" t="shared" si="313"/>
        <v>10</v>
      </c>
      <c r="M392" s="14"/>
      <c r="N392" s="30" t="str">
        <f ca="1" t="shared" si="314"/>
        <v>Anders Erikson 392</v>
      </c>
      <c r="O392" s="30" t="str">
        <f ca="1" t="shared" si="315"/>
        <v>Anders Erikson 392</v>
      </c>
      <c r="P392" s="30" t="str">
        <f ca="1" t="shared" si="316"/>
        <v>Anders Erikson 392</v>
      </c>
      <c r="Q392" s="30" t="str">
        <f ca="1" t="shared" ref="Q392:Q401" si="343">CHOOSE(RANDBETWEEN(1,5),"5.Anslutningsavtal","4.Projekteringsavtal","6.Nätavtal","2.Reservationsavtal","1.Anslutningsmöjlighet")</f>
        <v>5.Anslutningsavtal</v>
      </c>
      <c r="R392" s="45" t="str">
        <f ca="1" t="shared" ref="R392:R401" si="344">CHOOSE(RANDBETWEEN(1,8),"Ja","","","","n","nej","?","N/A")</f>
        <v>N/A</v>
      </c>
      <c r="S392" s="45" t="str">
        <f ca="1" t="shared" ref="S392:S401" si="345">CHOOSE(RANDBETWEEN(1,3),"x","","")</f>
        <v/>
      </c>
      <c r="T392" s="45" t="str">
        <f ca="1" t="shared" ref="T392:T401" si="346">CHOOSE(RANDBETWEEN(1,4),"x","","","")</f>
        <v/>
      </c>
      <c r="U392" s="16"/>
      <c r="V392" s="33"/>
      <c r="W392" s="49" t="str">
        <f ca="1" t="shared" ref="W392:W401" si="347">CHOOSE(RANDBETWEEN(1,7),"Länk","","","","","Ansluts till LN 20 kV","Reservationsavtal ska tecknas")</f>
        <v/>
      </c>
      <c r="X392" s="50" t="str">
        <f ca="1" t="shared" ref="X392:X401" si="348">CHOOSE(RANDBETWEEN(1,4),"Ja","Ja","Nej","")</f>
        <v>Ja</v>
      </c>
      <c r="Y392" s="63">
        <f ca="1" t="shared" si="317"/>
        <v>45569</v>
      </c>
      <c r="Z392" s="63">
        <f ca="1" t="shared" si="318"/>
        <v>45561</v>
      </c>
      <c r="AA392" s="67"/>
      <c r="AB392" s="64" t="str">
        <f ca="1" t="shared" si="319"/>
        <v/>
      </c>
      <c r="AC392" s="73">
        <f ca="1">INDEX(Anslutningspunkt!$A$2:$A$108,RANDBETWEEN(2,108),1)</f>
        <v>103</v>
      </c>
      <c r="AD392" s="30"/>
      <c r="AE392" s="30" t="str">
        <f ca="1" t="shared" ref="AE392:AE401" si="349">CHOOSE(RANDBETWEEN(1,4),"Regionnät","Stamnät Regionnät","Stamnät","")</f>
        <v>Stamnät</v>
      </c>
      <c r="AF392" s="79"/>
      <c r="AG392" s="122"/>
      <c r="AH392" s="123"/>
      <c r="AI392" s="127"/>
      <c r="AM392" s="7">
        <f ca="1">VLOOKUP(AC392,Anslutningspunkt!A:B,2,0)+RANDBETWEEN(-10000,10000)</f>
        <v>6027893.672</v>
      </c>
      <c r="AN392" s="7">
        <f ca="1">VLOOKUP(AC392,Anslutningspunkt!A:C,3,0)+RANDBETWEEN(-10000,10000)</f>
        <v>443855.438</v>
      </c>
      <c r="AP392" s="7" t="str">
        <f ca="1" t="shared" si="320"/>
        <v>Nyanslutning</v>
      </c>
      <c r="AQ392" s="7" t="str">
        <f t="shared" si="321"/>
        <v>Konsumtion/Produktion</v>
      </c>
      <c r="AX392" s="31">
        <f ca="1" t="shared" si="322"/>
        <v>44995.8876909919</v>
      </c>
      <c r="AZ392" s="31">
        <f ca="1">IF(SUM(IF({"4.Projekteringsavtal","5.Anslutningsavtal","6.Nätavtal"}=Q392,1,0))&gt;0,EDATE(AX392,RANDBETWEEN(0,6)),"")</f>
        <v>45026</v>
      </c>
      <c r="BB392" s="21">
        <f ca="1">IF(SUM(IF({"5.Anslutningsavtal","6.Nätavtal"}=Q392,1,0))&gt;0,EDATE(AZ392,RANDBETWEEN(0,3)),"")</f>
        <v>45087</v>
      </c>
      <c r="BD392" s="21" t="str">
        <f ca="1" t="shared" si="323"/>
        <v/>
      </c>
    </row>
    <row r="393" s="7" customFormat="1" spans="1:56">
      <c r="A393" s="33" t="s">
        <v>65</v>
      </c>
      <c r="B393" s="31">
        <f ca="1" t="shared" si="337"/>
        <v>44263</v>
      </c>
      <c r="C393" s="32">
        <f ca="1" t="shared" si="310"/>
        <v>44491</v>
      </c>
      <c r="D393" s="30" t="str">
        <f t="shared" si="311"/>
        <v>Project 4393</v>
      </c>
      <c r="E393" s="30" t="str">
        <f t="shared" si="312"/>
        <v>Company AB 5393</v>
      </c>
      <c r="F393" s="30" t="str">
        <f ca="1" t="shared" si="338"/>
        <v>Sigtuna</v>
      </c>
      <c r="G393" s="37">
        <f ca="1" t="shared" si="339"/>
        <v>38</v>
      </c>
      <c r="H393" s="38" t="str">
        <f ca="1" t="shared" si="340"/>
        <v/>
      </c>
      <c r="I393" s="30" t="str">
        <f ca="1" t="shared" si="341"/>
        <v>Utökning</v>
      </c>
      <c r="J393" s="30" t="s">
        <v>69</v>
      </c>
      <c r="K393" s="41">
        <f ca="1" t="shared" si="342"/>
        <v>460</v>
      </c>
      <c r="L393" s="41">
        <f ca="1" t="shared" si="313"/>
        <v>44</v>
      </c>
      <c r="M393" s="14"/>
      <c r="N393" s="30" t="str">
        <f ca="1" t="shared" si="314"/>
        <v>Anders Erikson 393</v>
      </c>
      <c r="O393" s="30" t="str">
        <f ca="1" t="shared" si="315"/>
        <v>Lars Johnson 393</v>
      </c>
      <c r="P393" s="30" t="str">
        <f ca="1" t="shared" si="316"/>
        <v>Erik Johanson 393</v>
      </c>
      <c r="Q393" s="30" t="str">
        <f ca="1" t="shared" si="343"/>
        <v>1.Anslutningsmöjlighet</v>
      </c>
      <c r="R393" s="45" t="str">
        <f ca="1" t="shared" si="344"/>
        <v/>
      </c>
      <c r="S393" s="45" t="str">
        <f ca="1" t="shared" si="345"/>
        <v/>
      </c>
      <c r="T393" s="45" t="str">
        <f ca="1" t="shared" si="346"/>
        <v/>
      </c>
      <c r="U393" s="16"/>
      <c r="V393" s="33"/>
      <c r="W393" s="49" t="str">
        <f ca="1" t="shared" si="347"/>
        <v/>
      </c>
      <c r="X393" s="50" t="str">
        <f ca="1" t="shared" si="348"/>
        <v>Ja</v>
      </c>
      <c r="Y393" s="63">
        <f ca="1" t="shared" si="317"/>
        <v>45585</v>
      </c>
      <c r="Z393" s="63">
        <f ca="1" t="shared" si="318"/>
        <v>45516</v>
      </c>
      <c r="AA393" s="67"/>
      <c r="AB393" s="64" t="str">
        <f ca="1" t="shared" si="319"/>
        <v/>
      </c>
      <c r="AC393" s="73">
        <f ca="1">INDEX(Anslutningspunkt!$A$2:$A$108,RANDBETWEEN(2,108),1)</f>
        <v>58</v>
      </c>
      <c r="AD393" s="30"/>
      <c r="AE393" s="30" t="str">
        <f ca="1" t="shared" si="349"/>
        <v/>
      </c>
      <c r="AF393" s="79"/>
      <c r="AG393" s="122"/>
      <c r="AH393" s="123"/>
      <c r="AI393" s="127"/>
      <c r="AM393" s="7">
        <f ca="1">VLOOKUP(AC393,Anslutningspunkt!A:B,2,0)+RANDBETWEEN(-10000,10000)</f>
        <v>6089195.672</v>
      </c>
      <c r="AN393" s="7">
        <f ca="1">VLOOKUP(AC393,Anslutningspunkt!A:C,3,0)+RANDBETWEEN(-10000,10000)</f>
        <v>346161.438</v>
      </c>
      <c r="AP393" s="7" t="str">
        <f ca="1" t="shared" si="320"/>
        <v>Utökning</v>
      </c>
      <c r="AQ393" s="7" t="str">
        <f t="shared" si="321"/>
        <v>Konsumtion/Produktion</v>
      </c>
      <c r="AX393" s="31" t="str">
        <f ca="1" t="shared" si="322"/>
        <v/>
      </c>
      <c r="AZ393" s="31" t="str">
        <f ca="1">IF(SUM(IF({"4.Projekteringsavtal","5.Anslutningsavtal","6.Nätavtal"}=Q393,1,0))&gt;0,EDATE(AX393,RANDBETWEEN(0,6)),"")</f>
        <v/>
      </c>
      <c r="BB393" s="21" t="str">
        <f ca="1">IF(SUM(IF({"5.Anslutningsavtal","6.Nätavtal"}=Q393,1,0))&gt;0,EDATE(AZ393,RANDBETWEEN(0,3)),"")</f>
        <v/>
      </c>
      <c r="BD393" s="21" t="str">
        <f ca="1" t="shared" si="323"/>
        <v/>
      </c>
    </row>
    <row r="394" s="7" customFormat="1" spans="1:56">
      <c r="A394" s="33" t="s">
        <v>65</v>
      </c>
      <c r="B394" s="31">
        <f ca="1" t="shared" si="337"/>
        <v>44737</v>
      </c>
      <c r="C394" s="32">
        <f ca="1" t="shared" si="310"/>
        <v>45140</v>
      </c>
      <c r="D394" s="30" t="str">
        <f t="shared" si="311"/>
        <v>Project 4394</v>
      </c>
      <c r="E394" s="30" t="str">
        <f t="shared" si="312"/>
        <v>Company AB 5394</v>
      </c>
      <c r="F394" s="30" t="str">
        <f ca="1" t="shared" si="338"/>
        <v>Nacka</v>
      </c>
      <c r="G394" s="37">
        <f ca="1" t="shared" si="339"/>
        <v>38</v>
      </c>
      <c r="H394" s="38" t="str">
        <f ca="1" t="shared" si="340"/>
        <v>Ja</v>
      </c>
      <c r="I394" s="30" t="str">
        <f ca="1" t="shared" si="341"/>
        <v>Utökning</v>
      </c>
      <c r="J394" s="30" t="s">
        <v>69</v>
      </c>
      <c r="K394" s="41">
        <f ca="1" t="shared" si="342"/>
        <v>120</v>
      </c>
      <c r="L394" s="41">
        <f ca="1" t="shared" si="313"/>
        <v>77</v>
      </c>
      <c r="M394" s="14"/>
      <c r="N394" s="30" t="str">
        <f ca="1" t="shared" si="314"/>
        <v>Sarah Anderson 394</v>
      </c>
      <c r="O394" s="30" t="str">
        <f ca="1" t="shared" si="315"/>
        <v>Anders Erikson 394</v>
      </c>
      <c r="P394" s="30" t="str">
        <f ca="1" t="shared" si="316"/>
        <v>Sarah Anderson 394</v>
      </c>
      <c r="Q394" s="30" t="str">
        <f ca="1" t="shared" si="343"/>
        <v>4.Projekteringsavtal</v>
      </c>
      <c r="R394" s="45" t="str">
        <f ca="1" t="shared" si="344"/>
        <v/>
      </c>
      <c r="S394" s="45" t="str">
        <f ca="1" t="shared" si="345"/>
        <v/>
      </c>
      <c r="T394" s="45" t="str">
        <f ca="1" t="shared" si="346"/>
        <v/>
      </c>
      <c r="U394" s="16"/>
      <c r="V394" s="33"/>
      <c r="W394" s="49" t="str">
        <f ca="1" t="shared" si="347"/>
        <v/>
      </c>
      <c r="X394" s="50" t="str">
        <f ca="1" t="shared" si="348"/>
        <v>Ja</v>
      </c>
      <c r="Y394" s="63">
        <f ca="1" t="shared" si="317"/>
        <v>45386</v>
      </c>
      <c r="Z394" s="63">
        <f ca="1" t="shared" si="318"/>
        <v>45148</v>
      </c>
      <c r="AA394" s="67"/>
      <c r="AB394" s="64" t="str">
        <f ca="1" t="shared" si="319"/>
        <v/>
      </c>
      <c r="AC394" s="73">
        <f ca="1">INDEX(Anslutningspunkt!$A$2:$A$108,RANDBETWEEN(2,108),1)</f>
        <v>2</v>
      </c>
      <c r="AD394" s="30"/>
      <c r="AE394" s="30" t="str">
        <f ca="1" t="shared" si="349"/>
        <v>Regionnät</v>
      </c>
      <c r="AF394" s="79"/>
      <c r="AG394" s="122"/>
      <c r="AH394" s="123"/>
      <c r="AI394" s="127"/>
      <c r="AM394" s="7">
        <f ca="1">VLOOKUP(AC394,Anslutningspunkt!A:B,2,0)+RANDBETWEEN(-10000,10000)</f>
        <v>6078250.672</v>
      </c>
      <c r="AN394" s="7">
        <f ca="1">VLOOKUP(AC394,Anslutningspunkt!A:C,3,0)+RANDBETWEEN(-10000,10000)</f>
        <v>362853.438</v>
      </c>
      <c r="AP394" s="7" t="str">
        <f ca="1" t="shared" si="320"/>
        <v>Utökning</v>
      </c>
      <c r="AQ394" s="7" t="str">
        <f t="shared" si="321"/>
        <v>Konsumtion/Produktion</v>
      </c>
      <c r="AX394" s="31">
        <f ca="1" t="shared" si="322"/>
        <v>44876.6582221993</v>
      </c>
      <c r="AZ394" s="31">
        <f ca="1">IF(SUM(IF({"4.Projekteringsavtal","5.Anslutningsavtal","6.Nätavtal"}=Q394,1,0))&gt;0,EDATE(AX394,RANDBETWEEN(0,6)),"")</f>
        <v>44996</v>
      </c>
      <c r="BB394" s="21" t="str">
        <f ca="1">IF(SUM(IF({"5.Anslutningsavtal","6.Nätavtal"}=Q394,1,0))&gt;0,EDATE(AZ394,RANDBETWEEN(0,3)),"")</f>
        <v/>
      </c>
      <c r="BD394" s="21" t="str">
        <f ca="1" t="shared" si="323"/>
        <v/>
      </c>
    </row>
    <row r="395" s="7" customFormat="1" spans="1:56">
      <c r="A395" s="33" t="s">
        <v>65</v>
      </c>
      <c r="B395" s="31">
        <f ca="1" t="shared" si="337"/>
        <v>43236</v>
      </c>
      <c r="C395" s="32">
        <f ca="1" t="shared" si="310"/>
        <v>44298</v>
      </c>
      <c r="D395" s="30" t="str">
        <f t="shared" si="311"/>
        <v>Project 4395</v>
      </c>
      <c r="E395" s="30" t="str">
        <f t="shared" si="312"/>
        <v>Company AB 5395</v>
      </c>
      <c r="F395" s="30" t="str">
        <f ca="1" t="shared" si="338"/>
        <v>Tierp</v>
      </c>
      <c r="G395" s="37">
        <f ca="1" t="shared" si="339"/>
        <v>36</v>
      </c>
      <c r="H395" s="38" t="str">
        <f ca="1" t="shared" si="340"/>
        <v>Nej</v>
      </c>
      <c r="I395" s="30" t="str">
        <f ca="1" t="shared" si="341"/>
        <v>Flytt</v>
      </c>
      <c r="J395" s="30" t="s">
        <v>69</v>
      </c>
      <c r="K395" s="41">
        <f ca="1" t="shared" si="342"/>
        <v>540</v>
      </c>
      <c r="L395" s="41">
        <f ca="1" t="shared" si="313"/>
        <v>116</v>
      </c>
      <c r="M395" s="14"/>
      <c r="N395" s="30" t="str">
        <f ca="1" t="shared" si="314"/>
        <v>Sarah Anderson 395</v>
      </c>
      <c r="O395" s="30" t="str">
        <f ca="1" t="shared" si="315"/>
        <v>Erik Johanson 395</v>
      </c>
      <c r="P395" s="30" t="str">
        <f ca="1" t="shared" si="316"/>
        <v>Erik Johanson 395</v>
      </c>
      <c r="Q395" s="30" t="str">
        <f ca="1" t="shared" si="343"/>
        <v>6.Nätavtal</v>
      </c>
      <c r="R395" s="45" t="str">
        <f ca="1" t="shared" si="344"/>
        <v/>
      </c>
      <c r="S395" s="45" t="str">
        <f ca="1" t="shared" si="345"/>
        <v/>
      </c>
      <c r="T395" s="45" t="str">
        <f ca="1" t="shared" si="346"/>
        <v/>
      </c>
      <c r="U395" s="16"/>
      <c r="V395" s="33"/>
      <c r="W395" s="49" t="str">
        <f ca="1" t="shared" si="347"/>
        <v/>
      </c>
      <c r="X395" s="50" t="str">
        <f ca="1" t="shared" si="348"/>
        <v>Ja</v>
      </c>
      <c r="Y395" s="63">
        <f ca="1" t="shared" si="317"/>
        <v>45454</v>
      </c>
      <c r="Z395" s="63">
        <f ca="1" t="shared" si="318"/>
        <v>45409</v>
      </c>
      <c r="AA395" s="67"/>
      <c r="AB395" s="64" t="str">
        <f ca="1" t="shared" si="319"/>
        <v/>
      </c>
      <c r="AC395" s="73">
        <f ca="1">INDEX(Anslutningspunkt!$A$2:$A$108,RANDBETWEEN(2,108),1)</f>
        <v>40</v>
      </c>
      <c r="AD395" s="30"/>
      <c r="AE395" s="30" t="str">
        <f ca="1" t="shared" si="349"/>
        <v>Regionnät</v>
      </c>
      <c r="AF395" s="79"/>
      <c r="AG395" s="122"/>
      <c r="AH395" s="123"/>
      <c r="AI395" s="127"/>
      <c r="AM395" s="7">
        <f ca="1">VLOOKUP(AC395,Anslutningspunkt!A:B,2,0)+RANDBETWEEN(-10000,10000)</f>
        <v>6160232.672</v>
      </c>
      <c r="AN395" s="7">
        <f ca="1">VLOOKUP(AC395,Anslutningspunkt!A:C,3,0)+RANDBETWEEN(-10000,10000)</f>
        <v>361238.438</v>
      </c>
      <c r="AP395" s="7" t="str">
        <f ca="1" t="shared" si="320"/>
        <v>Flytt</v>
      </c>
      <c r="AQ395" s="7" t="str">
        <f t="shared" si="321"/>
        <v>Konsumtion/Produktion</v>
      </c>
      <c r="AX395" s="31">
        <f ca="1" t="shared" si="322"/>
        <v>43592.6398288642</v>
      </c>
      <c r="AZ395" s="31">
        <f ca="1">IF(SUM(IF({"4.Projekteringsavtal","5.Anslutningsavtal","6.Nätavtal"}=Q395,1,0))&gt;0,EDATE(AX395,RANDBETWEEN(0,6)),"")</f>
        <v>43623</v>
      </c>
      <c r="BB395" s="21">
        <f ca="1">IF(SUM(IF({"5.Anslutningsavtal","6.Nätavtal"}=Q395,1,0))&gt;0,EDATE(AZ395,RANDBETWEEN(0,3)),"")</f>
        <v>43623</v>
      </c>
      <c r="BD395" s="21">
        <f ca="1" t="shared" si="323"/>
        <v>43715</v>
      </c>
    </row>
    <row r="396" s="7" customFormat="1" spans="1:56">
      <c r="A396" s="33" t="s">
        <v>65</v>
      </c>
      <c r="B396" s="31">
        <f ca="1" t="shared" si="337"/>
        <v>43880</v>
      </c>
      <c r="C396" s="32">
        <f ca="1" t="shared" si="310"/>
        <v>45391</v>
      </c>
      <c r="D396" s="30" t="str">
        <f t="shared" si="311"/>
        <v>Project 4396</v>
      </c>
      <c r="E396" s="30" t="str">
        <f t="shared" si="312"/>
        <v>Company AB 5396</v>
      </c>
      <c r="F396" s="30" t="str">
        <f ca="1" t="shared" si="338"/>
        <v>Gnesta</v>
      </c>
      <c r="G396" s="37">
        <f ca="1" t="shared" si="339"/>
        <v>38</v>
      </c>
      <c r="H396" s="38" t="str">
        <f ca="1" t="shared" si="340"/>
        <v>Nej</v>
      </c>
      <c r="I396" s="30" t="str">
        <f ca="1" t="shared" si="341"/>
        <v>Nyanslutning</v>
      </c>
      <c r="J396" s="30" t="s">
        <v>69</v>
      </c>
      <c r="K396" s="41">
        <f ca="1" t="shared" si="342"/>
        <v>260</v>
      </c>
      <c r="L396" s="41">
        <f ca="1" t="shared" si="313"/>
        <v>26</v>
      </c>
      <c r="M396" s="14"/>
      <c r="N396" s="30" t="str">
        <f ca="1" t="shared" si="314"/>
        <v>Sarah Anderson 396</v>
      </c>
      <c r="O396" s="30" t="str">
        <f ca="1" t="shared" si="315"/>
        <v>Anders Erikson 396</v>
      </c>
      <c r="P396" s="30" t="str">
        <f ca="1" t="shared" si="316"/>
        <v>Sarah Anderson 396</v>
      </c>
      <c r="Q396" s="30" t="str">
        <f ca="1" t="shared" si="343"/>
        <v>5.Anslutningsavtal</v>
      </c>
      <c r="R396" s="45" t="str">
        <f ca="1" t="shared" si="344"/>
        <v>n</v>
      </c>
      <c r="S396" s="45" t="str">
        <f ca="1" t="shared" si="345"/>
        <v/>
      </c>
      <c r="T396" s="45" t="str">
        <f ca="1" t="shared" si="346"/>
        <v>x</v>
      </c>
      <c r="U396" s="16"/>
      <c r="V396" s="33"/>
      <c r="W396" s="49" t="str">
        <f ca="1" t="shared" si="347"/>
        <v>Reservationsavtal ska tecknas</v>
      </c>
      <c r="X396" s="50" t="str">
        <f ca="1" t="shared" si="348"/>
        <v>Ja</v>
      </c>
      <c r="Y396" s="63">
        <f ca="1" t="shared" si="317"/>
        <v>45554</v>
      </c>
      <c r="Z396" s="63">
        <f ca="1" t="shared" si="318"/>
        <v>45520</v>
      </c>
      <c r="AA396" s="67"/>
      <c r="AB396" s="64" t="str">
        <f ca="1" t="shared" si="319"/>
        <v/>
      </c>
      <c r="AC396" s="73">
        <f ca="1">INDEX(Anslutningspunkt!$A$2:$A$108,RANDBETWEEN(2,108),1)</f>
        <v>25</v>
      </c>
      <c r="AD396" s="30"/>
      <c r="AE396" s="30" t="str">
        <f ca="1" t="shared" si="349"/>
        <v>Stamnät Regionnät</v>
      </c>
      <c r="AF396" s="79"/>
      <c r="AG396" s="122"/>
      <c r="AH396" s="123"/>
      <c r="AI396" s="127"/>
      <c r="AM396" s="7">
        <f ca="1">VLOOKUP(AC396,Anslutningspunkt!A:B,2,0)+RANDBETWEEN(-10000,10000)</f>
        <v>6195075.672</v>
      </c>
      <c r="AN396" s="7">
        <f ca="1">VLOOKUP(AC396,Anslutningspunkt!A:C,3,0)+RANDBETWEEN(-10000,10000)</f>
        <v>356630.438</v>
      </c>
      <c r="AP396" s="7" t="str">
        <f ca="1" t="shared" si="320"/>
        <v>Nyanslutning</v>
      </c>
      <c r="AQ396" s="7" t="str">
        <f t="shared" si="321"/>
        <v>Konsumtion/Produktion</v>
      </c>
      <c r="AX396" s="31">
        <f ca="1" t="shared" si="322"/>
        <v>44352.6043925414</v>
      </c>
      <c r="AZ396" s="31">
        <f ca="1">IF(SUM(IF({"4.Projekteringsavtal","5.Anslutningsavtal","6.Nätavtal"}=Q396,1,0))&gt;0,EDATE(AX396,RANDBETWEEN(0,6)),"")</f>
        <v>44444</v>
      </c>
      <c r="BB396" s="21">
        <f ca="1">IF(SUM(IF({"5.Anslutningsavtal","6.Nätavtal"}=Q396,1,0))&gt;0,EDATE(AZ396,RANDBETWEEN(0,3)),"")</f>
        <v>44444</v>
      </c>
      <c r="BD396" s="21" t="str">
        <f ca="1" t="shared" si="323"/>
        <v/>
      </c>
    </row>
    <row r="397" s="7" customFormat="1" spans="1:56">
      <c r="A397" s="33" t="s">
        <v>65</v>
      </c>
      <c r="B397" s="31">
        <f ca="1" t="shared" si="337"/>
        <v>43880</v>
      </c>
      <c r="C397" s="32">
        <f ca="1" t="shared" si="310"/>
        <v>44683</v>
      </c>
      <c r="D397" s="30" t="str">
        <f t="shared" si="311"/>
        <v>Project 4397</v>
      </c>
      <c r="E397" s="30" t="str">
        <f t="shared" si="312"/>
        <v>Company AB 5397</v>
      </c>
      <c r="F397" s="30" t="str">
        <f ca="1" t="shared" si="338"/>
        <v>Enköping</v>
      </c>
      <c r="G397" s="37">
        <f ca="1" t="shared" si="339"/>
        <v>31</v>
      </c>
      <c r="H397" s="38" t="str">
        <f ca="1" t="shared" si="340"/>
        <v>Ja</v>
      </c>
      <c r="I397" s="30" t="str">
        <f ca="1" t="shared" si="341"/>
        <v>Flytt</v>
      </c>
      <c r="J397" s="30" t="s">
        <v>69</v>
      </c>
      <c r="K397" s="41">
        <f ca="1" t="shared" si="342"/>
        <v>160</v>
      </c>
      <c r="L397" s="41">
        <f ca="1" t="shared" si="313"/>
        <v>151</v>
      </c>
      <c r="M397" s="14"/>
      <c r="N397" s="30" t="str">
        <f ca="1" t="shared" si="314"/>
        <v>Lars Johnson 397</v>
      </c>
      <c r="O397" s="30" t="str">
        <f ca="1" t="shared" si="315"/>
        <v>Sarah Anderson 397</v>
      </c>
      <c r="P397" s="30" t="str">
        <f ca="1" t="shared" si="316"/>
        <v>Lars Johnson 397</v>
      </c>
      <c r="Q397" s="30" t="str">
        <f ca="1" t="shared" si="343"/>
        <v>4.Projekteringsavtal</v>
      </c>
      <c r="R397" s="45" t="str">
        <f ca="1" t="shared" si="344"/>
        <v/>
      </c>
      <c r="S397" s="45" t="str">
        <f ca="1" t="shared" si="345"/>
        <v/>
      </c>
      <c r="T397" s="45" t="str">
        <f ca="1" t="shared" si="346"/>
        <v/>
      </c>
      <c r="U397" s="16"/>
      <c r="V397" s="33"/>
      <c r="W397" s="49" t="str">
        <f ca="1" t="shared" si="347"/>
        <v/>
      </c>
      <c r="X397" s="50" t="str">
        <f ca="1" t="shared" si="348"/>
        <v>Ja</v>
      </c>
      <c r="Y397" s="63">
        <f ca="1" t="shared" si="317"/>
        <v>44718</v>
      </c>
      <c r="Z397" s="63">
        <f ca="1" t="shared" si="318"/>
        <v>44713</v>
      </c>
      <c r="AA397" s="67"/>
      <c r="AB397" s="64" t="str">
        <f ca="1" t="shared" si="319"/>
        <v/>
      </c>
      <c r="AC397" s="73">
        <f ca="1">INDEX(Anslutningspunkt!$A$2:$A$108,RANDBETWEEN(2,108),1)</f>
        <v>67</v>
      </c>
      <c r="AD397" s="30"/>
      <c r="AE397" s="30" t="str">
        <f ca="1" t="shared" si="349"/>
        <v>Regionnät</v>
      </c>
      <c r="AF397" s="79"/>
      <c r="AG397" s="122"/>
      <c r="AH397" s="123"/>
      <c r="AI397" s="127"/>
      <c r="AM397" s="7">
        <f ca="1">VLOOKUP(AC397,Anslutningspunkt!A:B,2,0)+RANDBETWEEN(-10000,10000)</f>
        <v>6147433.672</v>
      </c>
      <c r="AN397" s="7">
        <f ca="1">VLOOKUP(AC397,Anslutningspunkt!A:C,3,0)+RANDBETWEEN(-10000,10000)</f>
        <v>395962.438</v>
      </c>
      <c r="AP397" s="7" t="str">
        <f ca="1" t="shared" si="320"/>
        <v>Flytt</v>
      </c>
      <c r="AQ397" s="7" t="str">
        <f t="shared" si="321"/>
        <v>Konsumtion/Produktion</v>
      </c>
      <c r="AX397" s="31">
        <f ca="1" t="shared" si="322"/>
        <v>44471.9486263898</v>
      </c>
      <c r="AZ397" s="31">
        <f ca="1">IF(SUM(IF({"4.Projekteringsavtal","5.Anslutningsavtal","6.Nätavtal"}=Q397,1,0))&gt;0,EDATE(AX397,RANDBETWEEN(0,6)),"")</f>
        <v>44471</v>
      </c>
      <c r="BB397" s="21" t="str">
        <f ca="1">IF(SUM(IF({"5.Anslutningsavtal","6.Nätavtal"}=Q397,1,0))&gt;0,EDATE(AZ397,RANDBETWEEN(0,3)),"")</f>
        <v/>
      </c>
      <c r="BD397" s="21" t="str">
        <f ca="1" t="shared" si="323"/>
        <v/>
      </c>
    </row>
    <row r="398" s="7" customFormat="1" spans="1:56">
      <c r="A398" s="33" t="s">
        <v>65</v>
      </c>
      <c r="B398" s="31">
        <f ca="1" t="shared" si="337"/>
        <v>44841</v>
      </c>
      <c r="C398" s="32">
        <f ca="1" t="shared" si="310"/>
        <v>45411</v>
      </c>
      <c r="D398" s="30" t="str">
        <f t="shared" si="311"/>
        <v>Project 4398</v>
      </c>
      <c r="E398" s="30" t="str">
        <f t="shared" si="312"/>
        <v>Company AB 5398</v>
      </c>
      <c r="F398" s="30" t="str">
        <f ca="1" t="shared" si="338"/>
        <v>Solna</v>
      </c>
      <c r="G398" s="37">
        <f ca="1" t="shared" si="339"/>
        <v>33</v>
      </c>
      <c r="H398" s="38" t="str">
        <f ca="1" t="shared" si="340"/>
        <v>Ja</v>
      </c>
      <c r="I398" s="30" t="str">
        <f ca="1" t="shared" si="341"/>
        <v>Nyanslutning</v>
      </c>
      <c r="J398" s="30" t="s">
        <v>69</v>
      </c>
      <c r="K398" s="41">
        <f ca="1" t="shared" si="342"/>
        <v>370</v>
      </c>
      <c r="L398" s="41">
        <f ca="1" t="shared" si="313"/>
        <v>40</v>
      </c>
      <c r="M398" s="14"/>
      <c r="N398" s="30" t="str">
        <f ca="1" t="shared" si="314"/>
        <v>Lars Johnson 398</v>
      </c>
      <c r="O398" s="30" t="str">
        <f ca="1" t="shared" si="315"/>
        <v>Erik Johanson 398</v>
      </c>
      <c r="P398" s="30" t="str">
        <f ca="1" t="shared" si="316"/>
        <v>Lars Johnson 398</v>
      </c>
      <c r="Q398" s="30" t="str">
        <f ca="1" t="shared" si="343"/>
        <v>4.Projekteringsavtal</v>
      </c>
      <c r="R398" s="45" t="str">
        <f ca="1" t="shared" si="344"/>
        <v>nej</v>
      </c>
      <c r="S398" s="45" t="str">
        <f ca="1" t="shared" si="345"/>
        <v>x</v>
      </c>
      <c r="T398" s="45" t="str">
        <f ca="1" t="shared" si="346"/>
        <v/>
      </c>
      <c r="U398" s="16"/>
      <c r="V398" s="33"/>
      <c r="W398" s="49" t="str">
        <f ca="1" t="shared" si="347"/>
        <v>Ansluts till LN 20 kV</v>
      </c>
      <c r="X398" s="50" t="str">
        <f ca="1" t="shared" si="348"/>
        <v>Nej</v>
      </c>
      <c r="Y398" s="63" t="str">
        <f ca="1" t="shared" si="317"/>
        <v/>
      </c>
      <c r="Z398" s="63" t="str">
        <f ca="1" t="shared" si="318"/>
        <v/>
      </c>
      <c r="AA398" s="67"/>
      <c r="AB398" s="64" t="str">
        <f ca="1" t="shared" si="319"/>
        <v/>
      </c>
      <c r="AC398" s="73">
        <f ca="1">INDEX(Anslutningspunkt!$A$2:$A$108,RANDBETWEEN(2,108),1)</f>
        <v>73</v>
      </c>
      <c r="AD398" s="30"/>
      <c r="AE398" s="30" t="str">
        <f ca="1" t="shared" si="349"/>
        <v>Regionnät</v>
      </c>
      <c r="AF398" s="79"/>
      <c r="AG398" s="122"/>
      <c r="AH398" s="123"/>
      <c r="AI398" s="127"/>
      <c r="AM398" s="7">
        <f ca="1">VLOOKUP(AC398,Anslutningspunkt!A:B,2,0)+RANDBETWEEN(-10000,10000)</f>
        <v>6088275.672</v>
      </c>
      <c r="AN398" s="7">
        <f ca="1">VLOOKUP(AC398,Anslutningspunkt!A:C,3,0)+RANDBETWEEN(-10000,10000)</f>
        <v>405960.438</v>
      </c>
      <c r="AP398" s="7" t="str">
        <f ca="1" t="shared" si="320"/>
        <v>Nyanslutning</v>
      </c>
      <c r="AQ398" s="7" t="str">
        <f t="shared" si="321"/>
        <v>Konsumtion/Produktion</v>
      </c>
      <c r="AX398" s="31">
        <f ca="1" t="shared" si="322"/>
        <v>45127.4706763793</v>
      </c>
      <c r="AZ398" s="31">
        <f ca="1">IF(SUM(IF({"4.Projekteringsavtal","5.Anslutningsavtal","6.Nätavtal"}=Q398,1,0))&gt;0,EDATE(AX398,RANDBETWEEN(0,6)),"")</f>
        <v>45127</v>
      </c>
      <c r="BB398" s="21" t="str">
        <f ca="1">IF(SUM(IF({"5.Anslutningsavtal","6.Nätavtal"}=Q398,1,0))&gt;0,EDATE(AZ398,RANDBETWEEN(0,3)),"")</f>
        <v/>
      </c>
      <c r="BD398" s="21" t="str">
        <f ca="1" t="shared" si="323"/>
        <v/>
      </c>
    </row>
    <row r="399" s="7" customFormat="1" spans="1:56">
      <c r="A399" s="33" t="s">
        <v>65</v>
      </c>
      <c r="B399" s="31">
        <f ca="1" t="shared" si="337"/>
        <v>43665</v>
      </c>
      <c r="C399" s="32">
        <f ca="1" t="shared" si="310"/>
        <v>45022</v>
      </c>
      <c r="D399" s="30" t="str">
        <f t="shared" si="311"/>
        <v>Project 4399</v>
      </c>
      <c r="E399" s="30" t="str">
        <f t="shared" si="312"/>
        <v>Company AB 5399</v>
      </c>
      <c r="F399" s="30" t="str">
        <f ca="1" t="shared" si="338"/>
        <v>Kungsör</v>
      </c>
      <c r="G399" s="37">
        <f ca="1" t="shared" si="339"/>
        <v>35</v>
      </c>
      <c r="H399" s="38" t="str">
        <f ca="1" t="shared" si="340"/>
        <v>Ja</v>
      </c>
      <c r="I399" s="30" t="str">
        <f ca="1" t="shared" si="341"/>
        <v>Flytt</v>
      </c>
      <c r="J399" s="30" t="s">
        <v>69</v>
      </c>
      <c r="K399" s="41">
        <f ca="1" t="shared" si="342"/>
        <v>600</v>
      </c>
      <c r="L399" s="41">
        <f ca="1" t="shared" si="313"/>
        <v>393</v>
      </c>
      <c r="M399" s="14"/>
      <c r="N399" s="30" t="str">
        <f ca="1" t="shared" si="314"/>
        <v>Anders Erikson 399</v>
      </c>
      <c r="O399" s="30" t="str">
        <f ca="1" t="shared" si="315"/>
        <v>Erik Johanson 399</v>
      </c>
      <c r="P399" s="30" t="str">
        <f ca="1" t="shared" si="316"/>
        <v>Anders Erikson 399</v>
      </c>
      <c r="Q399" s="30" t="str">
        <f ca="1" t="shared" si="343"/>
        <v>6.Nätavtal</v>
      </c>
      <c r="R399" s="45" t="str">
        <f ca="1" t="shared" si="344"/>
        <v/>
      </c>
      <c r="S399" s="45" t="str">
        <f ca="1" t="shared" si="345"/>
        <v>x</v>
      </c>
      <c r="T399" s="45" t="str">
        <f ca="1" t="shared" si="346"/>
        <v/>
      </c>
      <c r="U399" s="16"/>
      <c r="V399" s="33"/>
      <c r="W399" s="49" t="str">
        <f ca="1" t="shared" si="347"/>
        <v>Länk</v>
      </c>
      <c r="X399" s="50" t="str">
        <f ca="1" t="shared" si="348"/>
        <v>Nej</v>
      </c>
      <c r="Y399" s="63" t="str">
        <f ca="1" t="shared" si="317"/>
        <v/>
      </c>
      <c r="Z399" s="63" t="str">
        <f ca="1" t="shared" si="318"/>
        <v/>
      </c>
      <c r="AA399" s="67"/>
      <c r="AB399" s="64" t="str">
        <f ca="1" t="shared" si="319"/>
        <v/>
      </c>
      <c r="AC399" s="73">
        <f ca="1">INDEX(Anslutningspunkt!$A$2:$A$108,RANDBETWEEN(2,108),1)</f>
        <v>3</v>
      </c>
      <c r="AD399" s="30"/>
      <c r="AE399" s="30" t="str">
        <f ca="1" t="shared" si="349"/>
        <v>Stamnät Regionnät</v>
      </c>
      <c r="AF399" s="79"/>
      <c r="AG399" s="122"/>
      <c r="AH399" s="123"/>
      <c r="AI399" s="127"/>
      <c r="AM399" s="7">
        <f ca="1">VLOOKUP(AC399,Anslutningspunkt!A:B,2,0)+RANDBETWEEN(-10000,10000)</f>
        <v>6178591.672</v>
      </c>
      <c r="AN399" s="7">
        <f ca="1">VLOOKUP(AC399,Anslutningspunkt!A:C,3,0)+RANDBETWEEN(-10000,10000)</f>
        <v>396968.438</v>
      </c>
      <c r="AP399" s="7" t="str">
        <f ca="1" t="shared" si="320"/>
        <v>Flytt</v>
      </c>
      <c r="AQ399" s="7" t="str">
        <f t="shared" si="321"/>
        <v>Konsumtion/Produktion</v>
      </c>
      <c r="AX399" s="31">
        <f ca="1" t="shared" si="322"/>
        <v>44088.9840083687</v>
      </c>
      <c r="AZ399" s="31">
        <f ca="1">IF(SUM(IF({"4.Projekteringsavtal","5.Anslutningsavtal","6.Nätavtal"}=Q399,1,0))&gt;0,EDATE(AX399,RANDBETWEEN(0,6)),"")</f>
        <v>44149</v>
      </c>
      <c r="BB399" s="21">
        <f ca="1">IF(SUM(IF({"5.Anslutningsavtal","6.Nätavtal"}=Q399,1,0))&gt;0,EDATE(AZ399,RANDBETWEEN(0,3)),"")</f>
        <v>44241</v>
      </c>
      <c r="BD399" s="21">
        <f ca="1" t="shared" si="323"/>
        <v>44269</v>
      </c>
    </row>
    <row r="400" s="7" customFormat="1" spans="1:56">
      <c r="A400" s="33" t="s">
        <v>65</v>
      </c>
      <c r="B400" s="31">
        <f ca="1" t="shared" si="337"/>
        <v>43247</v>
      </c>
      <c r="C400" s="32">
        <f ca="1" t="shared" si="310"/>
        <v>43999</v>
      </c>
      <c r="D400" s="30" t="str">
        <f t="shared" si="311"/>
        <v>Project 4400</v>
      </c>
      <c r="E400" s="30" t="str">
        <f t="shared" si="312"/>
        <v>Company AB 5400</v>
      </c>
      <c r="F400" s="30" t="str">
        <f ca="1" t="shared" si="338"/>
        <v>Huddinge</v>
      </c>
      <c r="G400" s="37">
        <f ca="1" t="shared" si="339"/>
        <v>33</v>
      </c>
      <c r="H400" s="38" t="str">
        <f ca="1" t="shared" si="340"/>
        <v/>
      </c>
      <c r="I400" s="30" t="str">
        <f ca="1" t="shared" si="341"/>
        <v>Flytt</v>
      </c>
      <c r="J400" s="30" t="s">
        <v>69</v>
      </c>
      <c r="K400" s="41">
        <f ca="1" t="shared" si="342"/>
        <v>540</v>
      </c>
      <c r="L400" s="41">
        <f ca="1" t="shared" si="313"/>
        <v>189</v>
      </c>
      <c r="M400" s="14"/>
      <c r="N400" s="30" t="str">
        <f ca="1" t="shared" si="314"/>
        <v>Anders Erikson 400</v>
      </c>
      <c r="O400" s="30" t="str">
        <f ca="1" t="shared" si="315"/>
        <v>Erik Johanson 400</v>
      </c>
      <c r="P400" s="30" t="str">
        <f ca="1" t="shared" si="316"/>
        <v>Lars Johnson 400</v>
      </c>
      <c r="Q400" s="30" t="str">
        <f ca="1" t="shared" si="343"/>
        <v>2.Reservationsavtal</v>
      </c>
      <c r="R400" s="45" t="str">
        <f ca="1" t="shared" si="344"/>
        <v>N/A</v>
      </c>
      <c r="S400" s="45" t="str">
        <f ca="1" t="shared" si="345"/>
        <v>x</v>
      </c>
      <c r="T400" s="45" t="str">
        <f ca="1" t="shared" si="346"/>
        <v/>
      </c>
      <c r="U400" s="16"/>
      <c r="V400" s="33"/>
      <c r="W400" s="49" t="str">
        <f ca="1" t="shared" si="347"/>
        <v/>
      </c>
      <c r="X400" s="50" t="str">
        <f ca="1" t="shared" si="348"/>
        <v>Nej</v>
      </c>
      <c r="Y400" s="63" t="str">
        <f ca="1" t="shared" si="317"/>
        <v/>
      </c>
      <c r="Z400" s="63" t="str">
        <f ca="1" t="shared" si="318"/>
        <v/>
      </c>
      <c r="AA400" s="67"/>
      <c r="AB400" s="64" t="str">
        <f ca="1" t="shared" si="319"/>
        <v/>
      </c>
      <c r="AC400" s="73" t="e">
        <f ca="1">INDEX(Anslutningspunkt!$A$2:$A$108,RANDBETWEEN(2,108),1)</f>
        <v>#REF!</v>
      </c>
      <c r="AD400" s="30"/>
      <c r="AE400" s="30" t="str">
        <f ca="1" t="shared" si="349"/>
        <v/>
      </c>
      <c r="AF400" s="79"/>
      <c r="AG400" s="122"/>
      <c r="AH400" s="123"/>
      <c r="AI400" s="127"/>
      <c r="AM400" s="7" t="e">
        <f ca="1">VLOOKUP(AC400,Anslutningspunkt!A:B,2,0)+RANDBETWEEN(-10000,10000)</f>
        <v>#REF!</v>
      </c>
      <c r="AN400" s="7" t="e">
        <f ca="1">VLOOKUP(AC400,Anslutningspunkt!A:C,3,0)+RANDBETWEEN(-10000,10000)</f>
        <v>#REF!</v>
      </c>
      <c r="AP400" s="7" t="str">
        <f ca="1" t="shared" si="320"/>
        <v>Flytt</v>
      </c>
      <c r="AQ400" s="7" t="str">
        <f t="shared" si="321"/>
        <v>Konsumtion/Produktion</v>
      </c>
      <c r="AX400" s="31">
        <f ca="1" t="shared" si="322"/>
        <v>43916.8634126073</v>
      </c>
      <c r="AZ400" s="31" t="str">
        <f ca="1">IF(SUM(IF({"4.Projekteringsavtal","5.Anslutningsavtal","6.Nätavtal"}=Q400,1,0))&gt;0,EDATE(AX400,RANDBETWEEN(0,6)),"")</f>
        <v/>
      </c>
      <c r="BB400" s="21" t="str">
        <f ca="1">IF(SUM(IF({"5.Anslutningsavtal","6.Nätavtal"}=Q400,1,0))&gt;0,EDATE(AZ400,RANDBETWEEN(0,3)),"")</f>
        <v/>
      </c>
      <c r="BD400" s="21" t="str">
        <f ca="1" t="shared" si="323"/>
        <v/>
      </c>
    </row>
    <row r="401" s="7" customFormat="1" spans="1:56">
      <c r="A401" s="33" t="s">
        <v>65</v>
      </c>
      <c r="B401" s="31">
        <f ca="1" t="shared" si="337"/>
        <v>43221</v>
      </c>
      <c r="C401" s="32">
        <f ca="1" t="shared" si="310"/>
        <v>45362</v>
      </c>
      <c r="D401" s="30" t="str">
        <f t="shared" si="311"/>
        <v>Project 4401</v>
      </c>
      <c r="E401" s="30" t="str">
        <f t="shared" si="312"/>
        <v>Company AB 5401</v>
      </c>
      <c r="F401" s="30" t="str">
        <f ca="1" t="shared" si="338"/>
        <v>Täby</v>
      </c>
      <c r="G401" s="37">
        <f ca="1" t="shared" si="339"/>
        <v>33</v>
      </c>
      <c r="H401" s="38" t="str">
        <f ca="1" t="shared" si="340"/>
        <v>Ja</v>
      </c>
      <c r="I401" s="30" t="str">
        <f ca="1" t="shared" si="341"/>
        <v>Flytt</v>
      </c>
      <c r="J401" s="30" t="s">
        <v>69</v>
      </c>
      <c r="K401" s="41">
        <f ca="1" t="shared" si="342"/>
        <v>340</v>
      </c>
      <c r="L401" s="41">
        <f ca="1" t="shared" si="313"/>
        <v>98</v>
      </c>
      <c r="M401" s="14"/>
      <c r="N401" s="30" t="str">
        <f ca="1" t="shared" si="314"/>
        <v>Sarah Anderson 401</v>
      </c>
      <c r="O401" s="30" t="str">
        <f ca="1" t="shared" si="315"/>
        <v>Lars Johnson 401</v>
      </c>
      <c r="P401" s="30" t="str">
        <f ca="1" t="shared" si="316"/>
        <v>Sarah Anderson 401</v>
      </c>
      <c r="Q401" s="30" t="str">
        <f ca="1" t="shared" si="343"/>
        <v>5.Anslutningsavtal</v>
      </c>
      <c r="R401" s="45" t="str">
        <f ca="1" t="shared" si="344"/>
        <v>n</v>
      </c>
      <c r="S401" s="45" t="str">
        <f ca="1" t="shared" si="345"/>
        <v/>
      </c>
      <c r="T401" s="45" t="str">
        <f ca="1" t="shared" si="346"/>
        <v/>
      </c>
      <c r="U401" s="16"/>
      <c r="V401" s="33"/>
      <c r="W401" s="49" t="str">
        <f ca="1" t="shared" si="347"/>
        <v>Länk</v>
      </c>
      <c r="X401" s="50" t="str">
        <f ca="1" t="shared" si="348"/>
        <v/>
      </c>
      <c r="Y401" s="63" t="str">
        <f ca="1" t="shared" si="317"/>
        <v/>
      </c>
      <c r="Z401" s="63" t="str">
        <f ca="1" t="shared" si="318"/>
        <v/>
      </c>
      <c r="AA401" s="67"/>
      <c r="AB401" s="64" t="str">
        <f ca="1" t="shared" si="319"/>
        <v/>
      </c>
      <c r="AC401" s="73">
        <f ca="1">INDEX(Anslutningspunkt!$A$2:$A$108,RANDBETWEEN(2,108),1)</f>
        <v>5</v>
      </c>
      <c r="AD401" s="30"/>
      <c r="AE401" s="30" t="str">
        <f ca="1" t="shared" si="349"/>
        <v>Stamnät</v>
      </c>
      <c r="AF401" s="79"/>
      <c r="AG401" s="122"/>
      <c r="AH401" s="123"/>
      <c r="AI401" s="127"/>
      <c r="AM401" s="7">
        <f ca="1">VLOOKUP(AC401,Anslutningspunkt!A:B,2,0)+RANDBETWEEN(-10000,10000)</f>
        <v>6080747.672</v>
      </c>
      <c r="AN401" s="7">
        <f ca="1">VLOOKUP(AC401,Anslutningspunkt!A:C,3,0)+RANDBETWEEN(-10000,10000)</f>
        <v>272219.438</v>
      </c>
      <c r="AP401" s="7" t="str">
        <f ca="1" t="shared" si="320"/>
        <v>Flytt</v>
      </c>
      <c r="AQ401" s="7" t="str">
        <f t="shared" si="321"/>
        <v>Konsumtion/Produktion</v>
      </c>
      <c r="AX401" s="31">
        <f ca="1" t="shared" si="322"/>
        <v>44336.9467037199</v>
      </c>
      <c r="AZ401" s="31">
        <f ca="1">IF(SUM(IF({"4.Projekteringsavtal","5.Anslutningsavtal","6.Nätavtal"}=Q401,1,0))&gt;0,EDATE(AX401,RANDBETWEEN(0,6)),"")</f>
        <v>44520</v>
      </c>
      <c r="BB401" s="21">
        <f ca="1">IF(SUM(IF({"5.Anslutningsavtal","6.Nätavtal"}=Q401,1,0))&gt;0,EDATE(AZ401,RANDBETWEEN(0,3)),"")</f>
        <v>44520</v>
      </c>
      <c r="BD401" s="21" t="str">
        <f ca="1" t="shared" si="323"/>
        <v/>
      </c>
    </row>
    <row r="402" s="7" customFormat="1" spans="1:56">
      <c r="A402" s="33" t="s">
        <v>65</v>
      </c>
      <c r="B402" s="31">
        <f ca="1" t="shared" ref="B402:B411" si="350">RANDBETWEEN(DATE(2018,1,1),DATE(2022,10,20))</f>
        <v>43380</v>
      </c>
      <c r="C402" s="32">
        <f ca="1" t="shared" si="310"/>
        <v>44888</v>
      </c>
      <c r="D402" s="30" t="str">
        <f t="shared" si="311"/>
        <v>Project 4402</v>
      </c>
      <c r="E402" s="30" t="str">
        <f t="shared" si="312"/>
        <v>Company AB 5402</v>
      </c>
      <c r="F402" s="30" t="str">
        <f ca="1" t="shared" ref="F402:F411" si="35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Nynäshamn</v>
      </c>
      <c r="G402" s="37">
        <f ca="1" t="shared" ref="G402:G411" si="352">RANDBETWEEN(30,38)</f>
        <v>30</v>
      </c>
      <c r="H402" s="38" t="str">
        <f ca="1" t="shared" ref="H402:H411" si="353">CHOOSE(RANDBETWEEN(1,3),"Ja","Nej","")</f>
        <v>Ja</v>
      </c>
      <c r="I402" s="30" t="str">
        <f ca="1" t="shared" ref="I402:I411" si="354">CHOOSE(RANDBETWEEN(1,3),"Nyanslutning","Utökning","Flytt")</f>
        <v>Flytt</v>
      </c>
      <c r="J402" s="30" t="s">
        <v>69</v>
      </c>
      <c r="K402" s="41">
        <f ca="1" t="shared" ref="K402:K411" si="355">RANDBETWEEN(1,60)*10</f>
        <v>430</v>
      </c>
      <c r="L402" s="41">
        <f ca="1" t="shared" si="313"/>
        <v>402</v>
      </c>
      <c r="M402" s="14"/>
      <c r="N402" s="30" t="str">
        <f ca="1" t="shared" si="314"/>
        <v>Lars Johnson 402</v>
      </c>
      <c r="O402" s="30" t="str">
        <f ca="1" t="shared" si="315"/>
        <v>Erik Johanson 402</v>
      </c>
      <c r="P402" s="30" t="str">
        <f ca="1" t="shared" si="316"/>
        <v>Anders Erikson 402</v>
      </c>
      <c r="Q402" s="30" t="str">
        <f ca="1" t="shared" ref="Q402:Q411" si="356">CHOOSE(RANDBETWEEN(1,5),"5.Anslutningsavtal","4.Projekteringsavtal","6.Nätavtal","2.Reservationsavtal","1.Anslutningsmöjlighet")</f>
        <v>4.Projekteringsavtal</v>
      </c>
      <c r="R402" s="45" t="str">
        <f ca="1" t="shared" ref="R402:R411" si="357">CHOOSE(RANDBETWEEN(1,8),"Ja","","","","n","nej","?","N/A")</f>
        <v/>
      </c>
      <c r="S402" s="45" t="str">
        <f ca="1" t="shared" ref="S402:S411" si="358">CHOOSE(RANDBETWEEN(1,3),"x","","")</f>
        <v/>
      </c>
      <c r="T402" s="45" t="str">
        <f ca="1" t="shared" ref="T402:T411" si="359">CHOOSE(RANDBETWEEN(1,4),"x","","","")</f>
        <v>x</v>
      </c>
      <c r="U402" s="16"/>
      <c r="V402" s="33"/>
      <c r="W402" s="49" t="str">
        <f ca="1" t="shared" ref="W402:W411" si="360">CHOOSE(RANDBETWEEN(1,7),"Länk","","","","","Ansluts till LN 20 kV","Reservationsavtal ska tecknas")</f>
        <v>Länk</v>
      </c>
      <c r="X402" s="50" t="str">
        <f ca="1" t="shared" ref="X402:X411" si="361">CHOOSE(RANDBETWEEN(1,4),"Ja","Ja","Nej","")</f>
        <v>Nej</v>
      </c>
      <c r="Y402" s="63" t="str">
        <f ca="1" t="shared" si="317"/>
        <v/>
      </c>
      <c r="Z402" s="63" t="str">
        <f ca="1" t="shared" si="318"/>
        <v/>
      </c>
      <c r="AA402" s="67"/>
      <c r="AB402" s="64" t="str">
        <f ca="1" t="shared" si="319"/>
        <v/>
      </c>
      <c r="AC402" s="73">
        <f ca="1">INDEX(Anslutningspunkt!$A$2:$A$108,RANDBETWEEN(2,108),1)</f>
        <v>94</v>
      </c>
      <c r="AD402" s="30"/>
      <c r="AE402" s="30" t="str">
        <f ca="1" t="shared" ref="AE402:AE411" si="362">CHOOSE(RANDBETWEEN(1,4),"Regionnät","Stamnät Regionnät","Stamnät","")</f>
        <v>Regionnät</v>
      </c>
      <c r="AF402" s="79"/>
      <c r="AG402" s="122"/>
      <c r="AH402" s="123"/>
      <c r="AI402" s="127"/>
      <c r="AM402" s="7">
        <f ca="1">VLOOKUP(AC402,Anslutningspunkt!A:B,2,0)+RANDBETWEEN(-10000,10000)</f>
        <v>6168678.672</v>
      </c>
      <c r="AN402" s="7">
        <f ca="1">VLOOKUP(AC402,Anslutningspunkt!A:C,3,0)+RANDBETWEEN(-10000,10000)</f>
        <v>266660.438</v>
      </c>
      <c r="AP402" s="7" t="str">
        <f ca="1" t="shared" si="320"/>
        <v>Flytt</v>
      </c>
      <c r="AQ402" s="7" t="str">
        <f t="shared" si="321"/>
        <v>Konsumtion/Produktion</v>
      </c>
      <c r="AX402" s="31">
        <f ca="1" t="shared" si="322"/>
        <v>44289.5317179656</v>
      </c>
      <c r="AZ402" s="31">
        <f ca="1">IF(SUM(IF({"4.Projekteringsavtal","5.Anslutningsavtal","6.Nätavtal"}=Q402,1,0))&gt;0,EDATE(AX402,RANDBETWEEN(0,6)),"")</f>
        <v>44472</v>
      </c>
      <c r="BB402" s="21" t="str">
        <f ca="1">IF(SUM(IF({"5.Anslutningsavtal","6.Nätavtal"}=Q402,1,0))&gt;0,EDATE(AZ402,RANDBETWEEN(0,3)),"")</f>
        <v/>
      </c>
      <c r="BD402" s="21" t="str">
        <f ca="1" t="shared" si="323"/>
        <v/>
      </c>
    </row>
    <row r="403" s="7" customFormat="1" spans="1:56">
      <c r="A403" s="33" t="s">
        <v>65</v>
      </c>
      <c r="B403" s="31">
        <f ca="1" t="shared" si="350"/>
        <v>44091</v>
      </c>
      <c r="C403" s="32">
        <f ca="1" t="shared" si="310"/>
        <v>45058</v>
      </c>
      <c r="D403" s="30" t="str">
        <f t="shared" si="311"/>
        <v>Project 4403</v>
      </c>
      <c r="E403" s="30" t="str">
        <f t="shared" si="312"/>
        <v>Company AB 5403</v>
      </c>
      <c r="F403" s="30" t="str">
        <f ca="1" t="shared" si="351"/>
        <v>Solna</v>
      </c>
      <c r="G403" s="37">
        <f ca="1" t="shared" si="352"/>
        <v>34</v>
      </c>
      <c r="H403" s="38" t="str">
        <f ca="1" t="shared" si="353"/>
        <v/>
      </c>
      <c r="I403" s="30" t="str">
        <f ca="1" t="shared" si="354"/>
        <v>Utökning</v>
      </c>
      <c r="J403" s="30" t="s">
        <v>69</v>
      </c>
      <c r="K403" s="41">
        <f ca="1" t="shared" si="355"/>
        <v>240</v>
      </c>
      <c r="L403" s="41">
        <f ca="1" t="shared" si="313"/>
        <v>136</v>
      </c>
      <c r="M403" s="14"/>
      <c r="N403" s="30" t="str">
        <f ca="1" t="shared" si="314"/>
        <v>Anders Erikson 403</v>
      </c>
      <c r="O403" s="30" t="str">
        <f ca="1" t="shared" si="315"/>
        <v>Lars Johnson 403</v>
      </c>
      <c r="P403" s="30" t="str">
        <f ca="1" t="shared" si="316"/>
        <v>Lars Johnson 403</v>
      </c>
      <c r="Q403" s="30" t="str">
        <f ca="1" t="shared" si="356"/>
        <v>1.Anslutningsmöjlighet</v>
      </c>
      <c r="R403" s="45" t="str">
        <f ca="1" t="shared" si="357"/>
        <v>Ja</v>
      </c>
      <c r="S403" s="45" t="str">
        <f ca="1" t="shared" si="358"/>
        <v/>
      </c>
      <c r="T403" s="45" t="str">
        <f ca="1" t="shared" si="359"/>
        <v/>
      </c>
      <c r="U403" s="16"/>
      <c r="V403" s="33"/>
      <c r="W403" s="49" t="str">
        <f ca="1" t="shared" si="360"/>
        <v>Länk</v>
      </c>
      <c r="X403" s="50" t="str">
        <f ca="1" t="shared" si="361"/>
        <v/>
      </c>
      <c r="Y403" s="63" t="str">
        <f ca="1" t="shared" si="317"/>
        <v/>
      </c>
      <c r="Z403" s="63" t="str">
        <f ca="1" t="shared" si="318"/>
        <v/>
      </c>
      <c r="AA403" s="67"/>
      <c r="AB403" s="64" t="str">
        <f ca="1" t="shared" si="319"/>
        <v/>
      </c>
      <c r="AC403" s="73">
        <f ca="1">INDEX(Anslutningspunkt!$A$2:$A$108,RANDBETWEEN(2,108),1)</f>
        <v>1</v>
      </c>
      <c r="AD403" s="30"/>
      <c r="AE403" s="30" t="str">
        <f ca="1" t="shared" si="362"/>
        <v>Stamnät</v>
      </c>
      <c r="AF403" s="79"/>
      <c r="AG403" s="122"/>
      <c r="AH403" s="123"/>
      <c r="AI403" s="127"/>
      <c r="AM403" s="7">
        <f ca="1">VLOOKUP(AC403,Anslutningspunkt!A:B,2,0)+RANDBETWEEN(-10000,10000)</f>
        <v>6014524.672</v>
      </c>
      <c r="AN403" s="7">
        <f ca="1">VLOOKUP(AC403,Anslutningspunkt!A:C,3,0)+RANDBETWEEN(-10000,10000)</f>
        <v>277082.438</v>
      </c>
      <c r="AP403" s="7" t="str">
        <f ca="1" t="shared" si="320"/>
        <v>Utökning</v>
      </c>
      <c r="AQ403" s="7" t="str">
        <f t="shared" si="321"/>
        <v>Konsumtion/Produktion</v>
      </c>
      <c r="AX403" s="31" t="str">
        <f ca="1" t="shared" si="322"/>
        <v/>
      </c>
      <c r="AZ403" s="31" t="str">
        <f ca="1">IF(SUM(IF({"4.Projekteringsavtal","5.Anslutningsavtal","6.Nätavtal"}=Q403,1,0))&gt;0,EDATE(AX403,RANDBETWEEN(0,6)),"")</f>
        <v/>
      </c>
      <c r="BB403" s="21" t="str">
        <f ca="1">IF(SUM(IF({"5.Anslutningsavtal","6.Nätavtal"}=Q403,1,0))&gt;0,EDATE(AZ403,RANDBETWEEN(0,3)),"")</f>
        <v/>
      </c>
      <c r="BD403" s="21" t="str">
        <f ca="1" t="shared" si="323"/>
        <v/>
      </c>
    </row>
    <row r="404" s="7" customFormat="1" spans="1:56">
      <c r="A404" s="33" t="s">
        <v>65</v>
      </c>
      <c r="B404" s="31">
        <f ca="1" t="shared" si="350"/>
        <v>43135</v>
      </c>
      <c r="C404" s="32">
        <f ca="1" t="shared" si="310"/>
        <v>45354</v>
      </c>
      <c r="D404" s="30" t="str">
        <f t="shared" si="311"/>
        <v>Project 4404</v>
      </c>
      <c r="E404" s="30" t="str">
        <f t="shared" si="312"/>
        <v>Company AB 5404</v>
      </c>
      <c r="F404" s="30" t="str">
        <f ca="1" t="shared" si="351"/>
        <v>Ludvika</v>
      </c>
      <c r="G404" s="37">
        <f ca="1" t="shared" si="352"/>
        <v>30</v>
      </c>
      <c r="H404" s="38" t="str">
        <f ca="1" t="shared" si="353"/>
        <v/>
      </c>
      <c r="I404" s="30" t="str">
        <f ca="1" t="shared" si="354"/>
        <v>Nyanslutning</v>
      </c>
      <c r="J404" s="30" t="s">
        <v>69</v>
      </c>
      <c r="K404" s="41">
        <f ca="1" t="shared" si="355"/>
        <v>480</v>
      </c>
      <c r="L404" s="41">
        <f ca="1" t="shared" si="313"/>
        <v>464</v>
      </c>
      <c r="M404" s="14"/>
      <c r="N404" s="30" t="str">
        <f ca="1" t="shared" si="314"/>
        <v>Sarah Anderson 404</v>
      </c>
      <c r="O404" s="30" t="str">
        <f ca="1" t="shared" si="315"/>
        <v>Anders Erikson 404</v>
      </c>
      <c r="P404" s="30" t="str">
        <f ca="1" t="shared" si="316"/>
        <v>Erik Johanson 404</v>
      </c>
      <c r="Q404" s="30" t="str">
        <f ca="1" t="shared" si="356"/>
        <v>5.Anslutningsavtal</v>
      </c>
      <c r="R404" s="45" t="str">
        <f ca="1" t="shared" si="357"/>
        <v>?</v>
      </c>
      <c r="S404" s="45" t="str">
        <f ca="1" t="shared" si="358"/>
        <v>x</v>
      </c>
      <c r="T404" s="45" t="str">
        <f ca="1" t="shared" si="359"/>
        <v/>
      </c>
      <c r="U404" s="16"/>
      <c r="V404" s="33"/>
      <c r="W404" s="49" t="str">
        <f ca="1" t="shared" si="360"/>
        <v/>
      </c>
      <c r="X404" s="50" t="str">
        <f ca="1" t="shared" si="361"/>
        <v>Nej</v>
      </c>
      <c r="Y404" s="63" t="str">
        <f ca="1" t="shared" si="317"/>
        <v/>
      </c>
      <c r="Z404" s="63" t="str">
        <f ca="1" t="shared" si="318"/>
        <v/>
      </c>
      <c r="AA404" s="67"/>
      <c r="AB404" s="64" t="str">
        <f ca="1" t="shared" si="319"/>
        <v/>
      </c>
      <c r="AC404" s="73">
        <f ca="1">INDEX(Anslutningspunkt!$A$2:$A$108,RANDBETWEEN(2,108),1)</f>
        <v>19</v>
      </c>
      <c r="AD404" s="30"/>
      <c r="AE404" s="30" t="str">
        <f ca="1" t="shared" si="362"/>
        <v>Regionnät</v>
      </c>
      <c r="AF404" s="79"/>
      <c r="AG404" s="122"/>
      <c r="AH404" s="123"/>
      <c r="AI404" s="127"/>
      <c r="AM404" s="7">
        <f ca="1">VLOOKUP(AC404,Anslutningspunkt!A:B,2,0)+RANDBETWEEN(-10000,10000)</f>
        <v>6010754.672</v>
      </c>
      <c r="AN404" s="7">
        <f ca="1">VLOOKUP(AC404,Anslutningspunkt!A:C,3,0)+RANDBETWEEN(-10000,10000)</f>
        <v>340064.438</v>
      </c>
      <c r="AP404" s="7" t="str">
        <f ca="1" t="shared" si="320"/>
        <v>Nyanslutning</v>
      </c>
      <c r="AQ404" s="7" t="str">
        <f t="shared" si="321"/>
        <v>Konsumtion/Produktion</v>
      </c>
      <c r="AX404" s="31">
        <f ca="1" t="shared" si="322"/>
        <v>44873.5252546427</v>
      </c>
      <c r="AZ404" s="31">
        <f ca="1">IF(SUM(IF({"4.Projekteringsavtal","5.Anslutningsavtal","6.Nätavtal"}=Q404,1,0))&gt;0,EDATE(AX404,RANDBETWEEN(0,6)),"")</f>
        <v>44934</v>
      </c>
      <c r="BB404" s="21">
        <f ca="1">IF(SUM(IF({"5.Anslutningsavtal","6.Nätavtal"}=Q404,1,0))&gt;0,EDATE(AZ404,RANDBETWEEN(0,3)),"")</f>
        <v>44993</v>
      </c>
      <c r="BD404" s="21" t="str">
        <f ca="1" t="shared" si="323"/>
        <v/>
      </c>
    </row>
    <row r="405" s="7" customFormat="1" spans="1:56">
      <c r="A405" s="33" t="s">
        <v>65</v>
      </c>
      <c r="B405" s="31">
        <f ca="1" t="shared" si="350"/>
        <v>44553</v>
      </c>
      <c r="C405" s="32">
        <f ca="1" t="shared" si="310"/>
        <v>44587</v>
      </c>
      <c r="D405" s="30" t="str">
        <f t="shared" si="311"/>
        <v>Project 4405</v>
      </c>
      <c r="E405" s="30" t="str">
        <f t="shared" si="312"/>
        <v>Company AB 5405</v>
      </c>
      <c r="F405" s="30" t="str">
        <f ca="1" t="shared" si="351"/>
        <v>Norrtälje</v>
      </c>
      <c r="G405" s="37">
        <f ca="1" t="shared" si="352"/>
        <v>34</v>
      </c>
      <c r="H405" s="38" t="str">
        <f ca="1" t="shared" si="353"/>
        <v>Ja</v>
      </c>
      <c r="I405" s="30" t="str">
        <f ca="1" t="shared" si="354"/>
        <v>Flytt</v>
      </c>
      <c r="J405" s="30" t="s">
        <v>69</v>
      </c>
      <c r="K405" s="41">
        <f ca="1" t="shared" si="355"/>
        <v>330</v>
      </c>
      <c r="L405" s="41">
        <f ca="1" t="shared" si="313"/>
        <v>72</v>
      </c>
      <c r="M405" s="14"/>
      <c r="N405" s="30" t="str">
        <f ca="1" t="shared" si="314"/>
        <v>Anders Erikson 405</v>
      </c>
      <c r="O405" s="30" t="str">
        <f ca="1" t="shared" si="315"/>
        <v>Anders Erikson 405</v>
      </c>
      <c r="P405" s="30" t="str">
        <f ca="1" t="shared" si="316"/>
        <v>Sarah Anderson 405</v>
      </c>
      <c r="Q405" s="30" t="str">
        <f ca="1" t="shared" si="356"/>
        <v>5.Anslutningsavtal</v>
      </c>
      <c r="R405" s="45" t="str">
        <f ca="1" t="shared" si="357"/>
        <v/>
      </c>
      <c r="S405" s="45" t="str">
        <f ca="1" t="shared" si="358"/>
        <v/>
      </c>
      <c r="T405" s="45" t="str">
        <f ca="1" t="shared" si="359"/>
        <v/>
      </c>
      <c r="U405" s="16"/>
      <c r="V405" s="33"/>
      <c r="W405" s="49" t="str">
        <f ca="1" t="shared" si="360"/>
        <v/>
      </c>
      <c r="X405" s="50" t="str">
        <f ca="1" t="shared" si="361"/>
        <v>Ja</v>
      </c>
      <c r="Y405" s="63">
        <f ca="1" t="shared" si="317"/>
        <v>45406</v>
      </c>
      <c r="Z405" s="63">
        <f ca="1" t="shared" si="318"/>
        <v>45195</v>
      </c>
      <c r="AA405" s="67"/>
      <c r="AB405" s="64" t="str">
        <f ca="1" t="shared" si="319"/>
        <v/>
      </c>
      <c r="AC405" s="73">
        <f ca="1">INDEX(Anslutningspunkt!$A$2:$A$108,RANDBETWEEN(2,108),1)</f>
        <v>41</v>
      </c>
      <c r="AD405" s="30"/>
      <c r="AE405" s="30" t="str">
        <f ca="1" t="shared" si="362"/>
        <v>Stamnät</v>
      </c>
      <c r="AF405" s="79"/>
      <c r="AG405" s="122"/>
      <c r="AH405" s="123"/>
      <c r="AI405" s="127"/>
      <c r="AM405" s="7">
        <f ca="1">VLOOKUP(AC405,Anslutningspunkt!A:B,2,0)+RANDBETWEEN(-10000,10000)</f>
        <v>6114905.672</v>
      </c>
      <c r="AN405" s="7">
        <f ca="1">VLOOKUP(AC405,Anslutningspunkt!A:C,3,0)+RANDBETWEEN(-10000,10000)</f>
        <v>357578.438</v>
      </c>
      <c r="AP405" s="7" t="str">
        <f ca="1" t="shared" si="320"/>
        <v>Flytt</v>
      </c>
      <c r="AQ405" s="7" t="str">
        <f t="shared" si="321"/>
        <v>Konsumtion/Produktion</v>
      </c>
      <c r="AX405" s="31">
        <f ca="1" t="shared" si="322"/>
        <v>44570.516992415</v>
      </c>
      <c r="AZ405" s="31">
        <f ca="1">IF(SUM(IF({"4.Projekteringsavtal","5.Anslutningsavtal","6.Nätavtal"}=Q405,1,0))&gt;0,EDATE(AX405,RANDBETWEEN(0,6)),"")</f>
        <v>44690</v>
      </c>
      <c r="BB405" s="21">
        <f ca="1">IF(SUM(IF({"5.Anslutningsavtal","6.Nätavtal"}=Q405,1,0))&gt;0,EDATE(AZ405,RANDBETWEEN(0,3)),"")</f>
        <v>44751</v>
      </c>
      <c r="BD405" s="21" t="str">
        <f ca="1" t="shared" si="323"/>
        <v/>
      </c>
    </row>
    <row r="406" s="7" customFormat="1" spans="1:56">
      <c r="A406" s="33" t="s">
        <v>65</v>
      </c>
      <c r="B406" s="31">
        <f ca="1" t="shared" si="350"/>
        <v>44562</v>
      </c>
      <c r="C406" s="32">
        <f ca="1" t="shared" si="310"/>
        <v>44880</v>
      </c>
      <c r="D406" s="30" t="str">
        <f t="shared" si="311"/>
        <v>Project 4406</v>
      </c>
      <c r="E406" s="30" t="str">
        <f t="shared" si="312"/>
        <v>Company AB 5406</v>
      </c>
      <c r="F406" s="30" t="str">
        <f ca="1" t="shared" si="351"/>
        <v>Sigtuna</v>
      </c>
      <c r="G406" s="37">
        <f ca="1" t="shared" si="352"/>
        <v>36</v>
      </c>
      <c r="H406" s="38" t="str">
        <f ca="1" t="shared" si="353"/>
        <v>Ja</v>
      </c>
      <c r="I406" s="30" t="str">
        <f ca="1" t="shared" si="354"/>
        <v>Flytt</v>
      </c>
      <c r="J406" s="30" t="s">
        <v>69</v>
      </c>
      <c r="K406" s="41">
        <f ca="1" t="shared" si="355"/>
        <v>320</v>
      </c>
      <c r="L406" s="41">
        <f ca="1" t="shared" si="313"/>
        <v>36</v>
      </c>
      <c r="M406" s="14"/>
      <c r="N406" s="30" t="str">
        <f ca="1" t="shared" si="314"/>
        <v>Lars Johnson 406</v>
      </c>
      <c r="O406" s="30" t="str">
        <f ca="1" t="shared" si="315"/>
        <v>Erik Johanson 406</v>
      </c>
      <c r="P406" s="30" t="str">
        <f ca="1" t="shared" si="316"/>
        <v>Anders Erikson 406</v>
      </c>
      <c r="Q406" s="30" t="str">
        <f ca="1" t="shared" si="356"/>
        <v>1.Anslutningsmöjlighet</v>
      </c>
      <c r="R406" s="45" t="str">
        <f ca="1" t="shared" si="357"/>
        <v>Ja</v>
      </c>
      <c r="S406" s="45" t="str">
        <f ca="1" t="shared" si="358"/>
        <v/>
      </c>
      <c r="T406" s="45" t="str">
        <f ca="1" t="shared" si="359"/>
        <v>x</v>
      </c>
      <c r="U406" s="16"/>
      <c r="V406" s="33"/>
      <c r="W406" s="49" t="str">
        <f ca="1" t="shared" si="360"/>
        <v/>
      </c>
      <c r="X406" s="50" t="str">
        <f ca="1" t="shared" si="361"/>
        <v>Ja</v>
      </c>
      <c r="Y406" s="63">
        <f ca="1" t="shared" si="317"/>
        <v>45508</v>
      </c>
      <c r="Z406" s="63">
        <f ca="1" t="shared" si="318"/>
        <v>45040</v>
      </c>
      <c r="AA406" s="67"/>
      <c r="AB406" s="64" t="str">
        <f ca="1" t="shared" si="319"/>
        <v/>
      </c>
      <c r="AC406" s="73">
        <f ca="1">INDEX(Anslutningspunkt!$A$2:$A$108,RANDBETWEEN(2,108),1)</f>
        <v>36</v>
      </c>
      <c r="AD406" s="30"/>
      <c r="AE406" s="30" t="str">
        <f ca="1" t="shared" si="362"/>
        <v/>
      </c>
      <c r="AF406" s="79"/>
      <c r="AG406" s="122"/>
      <c r="AH406" s="123"/>
      <c r="AI406" s="127"/>
      <c r="AM406" s="7">
        <f ca="1">VLOOKUP(AC406,Anslutningspunkt!A:B,2,0)+RANDBETWEEN(-10000,10000)</f>
        <v>6093755.672</v>
      </c>
      <c r="AN406" s="7">
        <f ca="1">VLOOKUP(AC406,Anslutningspunkt!A:C,3,0)+RANDBETWEEN(-10000,10000)</f>
        <v>353430.438</v>
      </c>
      <c r="AP406" s="7" t="str">
        <f ca="1" t="shared" si="320"/>
        <v>Flytt</v>
      </c>
      <c r="AQ406" s="7" t="str">
        <f t="shared" si="321"/>
        <v>Konsumtion/Produktion</v>
      </c>
      <c r="AX406" s="31" t="str">
        <f ca="1" t="shared" si="322"/>
        <v/>
      </c>
      <c r="AZ406" s="31" t="str">
        <f ca="1">IF(SUM(IF({"4.Projekteringsavtal","5.Anslutningsavtal","6.Nätavtal"}=Q406,1,0))&gt;0,EDATE(AX406,RANDBETWEEN(0,6)),"")</f>
        <v/>
      </c>
      <c r="BB406" s="21" t="str">
        <f ca="1">IF(SUM(IF({"5.Anslutningsavtal","6.Nätavtal"}=Q406,1,0))&gt;0,EDATE(AZ406,RANDBETWEEN(0,3)),"")</f>
        <v/>
      </c>
      <c r="BD406" s="21" t="str">
        <f ca="1" t="shared" si="323"/>
        <v/>
      </c>
    </row>
    <row r="407" s="7" customFormat="1" spans="1:56">
      <c r="A407" s="33" t="s">
        <v>65</v>
      </c>
      <c r="B407" s="31">
        <f ca="1" t="shared" si="350"/>
        <v>43435</v>
      </c>
      <c r="C407" s="32">
        <f ca="1" t="shared" si="310"/>
        <v>43514</v>
      </c>
      <c r="D407" s="30" t="str">
        <f t="shared" si="311"/>
        <v>Project 4407</v>
      </c>
      <c r="E407" s="30" t="str">
        <f t="shared" si="312"/>
        <v>Company AB 5407</v>
      </c>
      <c r="F407" s="30" t="str">
        <f ca="1" t="shared" si="351"/>
        <v>Norrtälje</v>
      </c>
      <c r="G407" s="37">
        <f ca="1" t="shared" si="352"/>
        <v>31</v>
      </c>
      <c r="H407" s="38" t="str">
        <f ca="1" t="shared" si="353"/>
        <v/>
      </c>
      <c r="I407" s="30" t="str">
        <f ca="1" t="shared" si="354"/>
        <v>Nyanslutning</v>
      </c>
      <c r="J407" s="30" t="s">
        <v>69</v>
      </c>
      <c r="K407" s="41">
        <f ca="1" t="shared" si="355"/>
        <v>60</v>
      </c>
      <c r="L407" s="41">
        <f ca="1" t="shared" si="313"/>
        <v>5</v>
      </c>
      <c r="M407" s="14"/>
      <c r="N407" s="30" t="str">
        <f ca="1" t="shared" si="314"/>
        <v>Erik Johanson 407</v>
      </c>
      <c r="O407" s="30" t="str">
        <f ca="1" t="shared" si="315"/>
        <v>Sarah Anderson 407</v>
      </c>
      <c r="P407" s="30" t="str">
        <f ca="1" t="shared" si="316"/>
        <v>Anders Erikson 407</v>
      </c>
      <c r="Q407" s="30" t="str">
        <f ca="1" t="shared" si="356"/>
        <v>1.Anslutningsmöjlighet</v>
      </c>
      <c r="R407" s="45" t="str">
        <f ca="1" t="shared" si="357"/>
        <v>nej</v>
      </c>
      <c r="S407" s="45" t="str">
        <f ca="1" t="shared" si="358"/>
        <v/>
      </c>
      <c r="T407" s="45" t="str">
        <f ca="1" t="shared" si="359"/>
        <v/>
      </c>
      <c r="U407" s="16"/>
      <c r="V407" s="33"/>
      <c r="W407" s="49" t="str">
        <f ca="1" t="shared" si="360"/>
        <v/>
      </c>
      <c r="X407" s="50" t="str">
        <f ca="1" t="shared" si="361"/>
        <v/>
      </c>
      <c r="Y407" s="63" t="str">
        <f ca="1" t="shared" si="317"/>
        <v/>
      </c>
      <c r="Z407" s="63" t="str">
        <f ca="1" t="shared" si="318"/>
        <v/>
      </c>
      <c r="AA407" s="67"/>
      <c r="AB407" s="64" t="str">
        <f ca="1" t="shared" si="319"/>
        <v/>
      </c>
      <c r="AC407" s="73">
        <f ca="1">INDEX(Anslutningspunkt!$A$2:$A$108,RANDBETWEEN(2,108),1)</f>
        <v>74</v>
      </c>
      <c r="AD407" s="30"/>
      <c r="AE407" s="30" t="str">
        <f ca="1" t="shared" si="362"/>
        <v/>
      </c>
      <c r="AF407" s="79"/>
      <c r="AG407" s="122"/>
      <c r="AH407" s="123"/>
      <c r="AI407" s="127"/>
      <c r="AM407" s="7">
        <f ca="1">VLOOKUP(AC407,Anslutningspunkt!A:B,2,0)+RANDBETWEEN(-10000,10000)</f>
        <v>6109570.672</v>
      </c>
      <c r="AN407" s="7">
        <f ca="1">VLOOKUP(AC407,Anslutningspunkt!A:C,3,0)+RANDBETWEEN(-10000,10000)</f>
        <v>382314.438</v>
      </c>
      <c r="AP407" s="7" t="str">
        <f ca="1" t="shared" si="320"/>
        <v>Nyanslutning</v>
      </c>
      <c r="AQ407" s="7" t="str">
        <f t="shared" si="321"/>
        <v>Konsumtion/Produktion</v>
      </c>
      <c r="AX407" s="31" t="str">
        <f ca="1" t="shared" si="322"/>
        <v/>
      </c>
      <c r="AZ407" s="31" t="str">
        <f ca="1">IF(SUM(IF({"4.Projekteringsavtal","5.Anslutningsavtal","6.Nätavtal"}=Q407,1,0))&gt;0,EDATE(AX407,RANDBETWEEN(0,6)),"")</f>
        <v/>
      </c>
      <c r="BB407" s="21" t="str">
        <f ca="1">IF(SUM(IF({"5.Anslutningsavtal","6.Nätavtal"}=Q407,1,0))&gt;0,EDATE(AZ407,RANDBETWEEN(0,3)),"")</f>
        <v/>
      </c>
      <c r="BD407" s="21" t="str">
        <f ca="1" t="shared" si="323"/>
        <v/>
      </c>
    </row>
    <row r="408" s="7" customFormat="1" spans="1:56">
      <c r="A408" s="33" t="s">
        <v>65</v>
      </c>
      <c r="B408" s="31">
        <f ca="1" t="shared" si="350"/>
        <v>43563</v>
      </c>
      <c r="C408" s="32">
        <f ca="1" t="shared" si="310"/>
        <v>44812</v>
      </c>
      <c r="D408" s="30" t="str">
        <f t="shared" si="311"/>
        <v>Project 4408</v>
      </c>
      <c r="E408" s="30" t="str">
        <f t="shared" si="312"/>
        <v>Company AB 5408</v>
      </c>
      <c r="F408" s="30" t="str">
        <f ca="1" t="shared" si="351"/>
        <v>Upplands Vsäby</v>
      </c>
      <c r="G408" s="37">
        <f ca="1" t="shared" si="352"/>
        <v>36</v>
      </c>
      <c r="H408" s="38" t="str">
        <f ca="1" t="shared" si="353"/>
        <v/>
      </c>
      <c r="I408" s="30" t="str">
        <f ca="1" t="shared" si="354"/>
        <v>Utökning</v>
      </c>
      <c r="J408" s="30" t="s">
        <v>69</v>
      </c>
      <c r="K408" s="41">
        <f ca="1" t="shared" si="355"/>
        <v>10</v>
      </c>
      <c r="L408" s="41">
        <f ca="1" t="shared" si="313"/>
        <v>4</v>
      </c>
      <c r="M408" s="14"/>
      <c r="N408" s="30" t="str">
        <f ca="1" t="shared" si="314"/>
        <v>Lars Johnson 408</v>
      </c>
      <c r="O408" s="30" t="str">
        <f ca="1" t="shared" si="315"/>
        <v>Anders Erikson 408</v>
      </c>
      <c r="P408" s="30" t="str">
        <f ca="1" t="shared" si="316"/>
        <v>Anders Erikson 408</v>
      </c>
      <c r="Q408" s="30" t="str">
        <f ca="1" t="shared" si="356"/>
        <v>4.Projekteringsavtal</v>
      </c>
      <c r="R408" s="45" t="str">
        <f ca="1" t="shared" si="357"/>
        <v/>
      </c>
      <c r="S408" s="45" t="str">
        <f ca="1" t="shared" si="358"/>
        <v/>
      </c>
      <c r="T408" s="45" t="str">
        <f ca="1" t="shared" si="359"/>
        <v/>
      </c>
      <c r="U408" s="16"/>
      <c r="V408" s="33"/>
      <c r="W408" s="49" t="str">
        <f ca="1" t="shared" si="360"/>
        <v>Ansluts till LN 20 kV</v>
      </c>
      <c r="X408" s="50" t="str">
        <f ca="1" t="shared" si="361"/>
        <v>Nej</v>
      </c>
      <c r="Y408" s="63" t="str">
        <f ca="1" t="shared" si="317"/>
        <v/>
      </c>
      <c r="Z408" s="63" t="str">
        <f ca="1" t="shared" si="318"/>
        <v/>
      </c>
      <c r="AA408" s="67"/>
      <c r="AB408" s="64" t="str">
        <f ca="1" t="shared" si="319"/>
        <v/>
      </c>
      <c r="AC408" s="73">
        <f ca="1">INDEX(Anslutningspunkt!$A$2:$A$108,RANDBETWEEN(2,108),1)</f>
        <v>48</v>
      </c>
      <c r="AD408" s="30"/>
      <c r="AE408" s="30" t="str">
        <f ca="1" t="shared" si="362"/>
        <v/>
      </c>
      <c r="AF408" s="79"/>
      <c r="AG408" s="122"/>
      <c r="AH408" s="123"/>
      <c r="AI408" s="127"/>
      <c r="AM408" s="7">
        <f ca="1">VLOOKUP(AC408,Anslutningspunkt!A:B,2,0)+RANDBETWEEN(-10000,10000)</f>
        <v>6141966.672</v>
      </c>
      <c r="AN408" s="7">
        <f ca="1">VLOOKUP(AC408,Anslutningspunkt!A:C,3,0)+RANDBETWEEN(-10000,10000)</f>
        <v>267160.438</v>
      </c>
      <c r="AP408" s="7" t="str">
        <f ca="1" t="shared" si="320"/>
        <v>Utökning</v>
      </c>
      <c r="AQ408" s="7" t="str">
        <f t="shared" si="321"/>
        <v>Konsumtion/Produktion</v>
      </c>
      <c r="AX408" s="31">
        <f ca="1" t="shared" si="322"/>
        <v>44606.4293366851</v>
      </c>
      <c r="AZ408" s="31">
        <f ca="1">IF(SUM(IF({"4.Projekteringsavtal","5.Anslutningsavtal","6.Nätavtal"}=Q408,1,0))&gt;0,EDATE(AX408,RANDBETWEEN(0,6)),"")</f>
        <v>44787</v>
      </c>
      <c r="BB408" s="21" t="str">
        <f ca="1">IF(SUM(IF({"5.Anslutningsavtal","6.Nätavtal"}=Q408,1,0))&gt;0,EDATE(AZ408,RANDBETWEEN(0,3)),"")</f>
        <v/>
      </c>
      <c r="BD408" s="21" t="str">
        <f ca="1" t="shared" si="323"/>
        <v/>
      </c>
    </row>
    <row r="409" s="7" customFormat="1" spans="1:56">
      <c r="A409" s="33" t="s">
        <v>65</v>
      </c>
      <c r="B409" s="31">
        <f ca="1" t="shared" si="350"/>
        <v>43312</v>
      </c>
      <c r="C409" s="32">
        <f ca="1" t="shared" si="310"/>
        <v>44062</v>
      </c>
      <c r="D409" s="30" t="str">
        <f t="shared" si="311"/>
        <v>Project 4409</v>
      </c>
      <c r="E409" s="30" t="str">
        <f t="shared" si="312"/>
        <v>Company AB 5409</v>
      </c>
      <c r="F409" s="30" t="str">
        <f ca="1" t="shared" si="351"/>
        <v>Gävle</v>
      </c>
      <c r="G409" s="37">
        <f ca="1" t="shared" si="352"/>
        <v>31</v>
      </c>
      <c r="H409" s="38" t="str">
        <f ca="1" t="shared" si="353"/>
        <v>Ja</v>
      </c>
      <c r="I409" s="30" t="str">
        <f ca="1" t="shared" si="354"/>
        <v>Nyanslutning</v>
      </c>
      <c r="J409" s="30" t="s">
        <v>69</v>
      </c>
      <c r="K409" s="41">
        <f ca="1" t="shared" si="355"/>
        <v>140</v>
      </c>
      <c r="L409" s="41">
        <f ca="1" t="shared" si="313"/>
        <v>137</v>
      </c>
      <c r="M409" s="14"/>
      <c r="N409" s="30" t="str">
        <f ca="1" t="shared" si="314"/>
        <v>Erik Johanson 409</v>
      </c>
      <c r="O409" s="30" t="str">
        <f ca="1" t="shared" si="315"/>
        <v>Lars Johnson 409</v>
      </c>
      <c r="P409" s="30" t="str">
        <f ca="1" t="shared" si="316"/>
        <v>Anders Erikson 409</v>
      </c>
      <c r="Q409" s="30" t="str">
        <f ca="1" t="shared" si="356"/>
        <v>1.Anslutningsmöjlighet</v>
      </c>
      <c r="R409" s="45" t="str">
        <f ca="1" t="shared" si="357"/>
        <v>n</v>
      </c>
      <c r="S409" s="45" t="str">
        <f ca="1" t="shared" si="358"/>
        <v>x</v>
      </c>
      <c r="T409" s="45" t="str">
        <f ca="1" t="shared" si="359"/>
        <v/>
      </c>
      <c r="U409" s="16"/>
      <c r="V409" s="33"/>
      <c r="W409" s="49" t="str">
        <f ca="1" t="shared" si="360"/>
        <v>Länk</v>
      </c>
      <c r="X409" s="50" t="str">
        <f ca="1" t="shared" si="361"/>
        <v/>
      </c>
      <c r="Y409" s="63" t="str">
        <f ca="1" t="shared" si="317"/>
        <v/>
      </c>
      <c r="Z409" s="63" t="str">
        <f ca="1" t="shared" si="318"/>
        <v/>
      </c>
      <c r="AA409" s="67"/>
      <c r="AB409" s="64">
        <f ca="1" t="shared" si="319"/>
        <v>43314.4271559604</v>
      </c>
      <c r="AC409" s="73">
        <f ca="1">INDEX(Anslutningspunkt!$A$2:$A$108,RANDBETWEEN(2,108),1)</f>
        <v>38</v>
      </c>
      <c r="AD409" s="30"/>
      <c r="AE409" s="30" t="str">
        <f ca="1" t="shared" si="362"/>
        <v>Stamnät</v>
      </c>
      <c r="AF409" s="79"/>
      <c r="AG409" s="122"/>
      <c r="AH409" s="123"/>
      <c r="AI409" s="127"/>
      <c r="AM409" s="7">
        <f ca="1">VLOOKUP(AC409,Anslutningspunkt!A:B,2,0)+RANDBETWEEN(-10000,10000)</f>
        <v>6147736.672</v>
      </c>
      <c r="AN409" s="7">
        <f ca="1">VLOOKUP(AC409,Anslutningspunkt!A:C,3,0)+RANDBETWEEN(-10000,10000)</f>
        <v>409578.438</v>
      </c>
      <c r="AP409" s="7" t="str">
        <f ca="1" t="shared" si="320"/>
        <v>Nyanslutning</v>
      </c>
      <c r="AQ409" s="7" t="str">
        <f t="shared" si="321"/>
        <v>Konsumtion/Produktion</v>
      </c>
      <c r="AX409" s="31" t="str">
        <f ca="1" t="shared" si="322"/>
        <v/>
      </c>
      <c r="AZ409" s="31" t="str">
        <f ca="1">IF(SUM(IF({"4.Projekteringsavtal","5.Anslutningsavtal","6.Nätavtal"}=Q409,1,0))&gt;0,EDATE(AX409,RANDBETWEEN(0,6)),"")</f>
        <v/>
      </c>
      <c r="BB409" s="21" t="str">
        <f ca="1">IF(SUM(IF({"5.Anslutningsavtal","6.Nätavtal"}=Q409,1,0))&gt;0,EDATE(AZ409,RANDBETWEEN(0,3)),"")</f>
        <v/>
      </c>
      <c r="BD409" s="21" t="str">
        <f ca="1" t="shared" si="323"/>
        <v/>
      </c>
    </row>
    <row r="410" s="7" customFormat="1" spans="1:56">
      <c r="A410" s="33" t="s">
        <v>65</v>
      </c>
      <c r="B410" s="31">
        <f ca="1" t="shared" si="350"/>
        <v>43860</v>
      </c>
      <c r="C410" s="32">
        <f ca="1" t="shared" si="310"/>
        <v>44618</v>
      </c>
      <c r="D410" s="30" t="str">
        <f t="shared" si="311"/>
        <v>Project 4410</v>
      </c>
      <c r="E410" s="30" t="str">
        <f t="shared" si="312"/>
        <v>Company AB 5410</v>
      </c>
      <c r="F410" s="30" t="str">
        <f ca="1" t="shared" si="351"/>
        <v>Heby</v>
      </c>
      <c r="G410" s="37">
        <f ca="1" t="shared" si="352"/>
        <v>30</v>
      </c>
      <c r="H410" s="38" t="str">
        <f ca="1" t="shared" si="353"/>
        <v>Ja</v>
      </c>
      <c r="I410" s="30" t="str">
        <f ca="1" t="shared" si="354"/>
        <v>Utökning</v>
      </c>
      <c r="J410" s="30" t="s">
        <v>69</v>
      </c>
      <c r="K410" s="41">
        <f ca="1" t="shared" si="355"/>
        <v>480</v>
      </c>
      <c r="L410" s="41">
        <f ca="1" t="shared" si="313"/>
        <v>381</v>
      </c>
      <c r="M410" s="14"/>
      <c r="N410" s="30" t="str">
        <f ca="1" t="shared" si="314"/>
        <v>Sarah Anderson 410</v>
      </c>
      <c r="O410" s="30" t="str">
        <f ca="1" t="shared" si="315"/>
        <v>Erik Johanson 410</v>
      </c>
      <c r="P410" s="30" t="str">
        <f ca="1" t="shared" si="316"/>
        <v>Sarah Anderson 410</v>
      </c>
      <c r="Q410" s="30" t="str">
        <f ca="1" t="shared" si="356"/>
        <v>4.Projekteringsavtal</v>
      </c>
      <c r="R410" s="45" t="str">
        <f ca="1" t="shared" si="357"/>
        <v/>
      </c>
      <c r="S410" s="45" t="str">
        <f ca="1" t="shared" si="358"/>
        <v/>
      </c>
      <c r="T410" s="45" t="str">
        <f ca="1" t="shared" si="359"/>
        <v>x</v>
      </c>
      <c r="U410" s="16"/>
      <c r="V410" s="33"/>
      <c r="W410" s="49" t="str">
        <f ca="1" t="shared" si="360"/>
        <v/>
      </c>
      <c r="X410" s="50" t="str">
        <f ca="1" t="shared" si="361"/>
        <v/>
      </c>
      <c r="Y410" s="63" t="str">
        <f ca="1" t="shared" si="317"/>
        <v/>
      </c>
      <c r="Z410" s="63" t="str">
        <f ca="1" t="shared" si="318"/>
        <v/>
      </c>
      <c r="AA410" s="67"/>
      <c r="AB410" s="64" t="str">
        <f ca="1" t="shared" si="319"/>
        <v/>
      </c>
      <c r="AC410" s="73">
        <f ca="1">INDEX(Anslutningspunkt!$A$2:$A$108,RANDBETWEEN(2,108),1)</f>
        <v>37</v>
      </c>
      <c r="AD410" s="30"/>
      <c r="AE410" s="30" t="str">
        <f ca="1" t="shared" si="362"/>
        <v>Stamnät</v>
      </c>
      <c r="AF410" s="79"/>
      <c r="AG410" s="122"/>
      <c r="AH410" s="123"/>
      <c r="AI410" s="127"/>
      <c r="AM410" s="7">
        <f ca="1">VLOOKUP(AC410,Anslutningspunkt!A:B,2,0)+RANDBETWEEN(-10000,10000)</f>
        <v>6134431.672</v>
      </c>
      <c r="AN410" s="7">
        <f ca="1">VLOOKUP(AC410,Anslutningspunkt!A:C,3,0)+RANDBETWEEN(-10000,10000)</f>
        <v>276579.438</v>
      </c>
      <c r="AP410" s="7" t="str">
        <f ca="1" t="shared" si="320"/>
        <v>Utökning</v>
      </c>
      <c r="AQ410" s="7" t="str">
        <f t="shared" si="321"/>
        <v>Konsumtion/Produktion</v>
      </c>
      <c r="AX410" s="31">
        <f ca="1" t="shared" si="322"/>
        <v>44635.8762663275</v>
      </c>
      <c r="AZ410" s="31">
        <f ca="1">IF(SUM(IF({"4.Projekteringsavtal","5.Anslutningsavtal","6.Nätavtal"}=Q410,1,0))&gt;0,EDATE(AX410,RANDBETWEEN(0,6)),"")</f>
        <v>44696</v>
      </c>
      <c r="BB410" s="21" t="str">
        <f ca="1">IF(SUM(IF({"5.Anslutningsavtal","6.Nätavtal"}=Q410,1,0))&gt;0,EDATE(AZ410,RANDBETWEEN(0,3)),"")</f>
        <v/>
      </c>
      <c r="BD410" s="21" t="str">
        <f ca="1" t="shared" si="323"/>
        <v/>
      </c>
    </row>
    <row r="411" s="7" customFormat="1" spans="1:56">
      <c r="A411" s="33" t="s">
        <v>65</v>
      </c>
      <c r="B411" s="31">
        <f ca="1" t="shared" si="350"/>
        <v>43814</v>
      </c>
      <c r="C411" s="32">
        <f ca="1" t="shared" si="310"/>
        <v>44085</v>
      </c>
      <c r="D411" s="30" t="str">
        <f t="shared" si="311"/>
        <v>Project 4411</v>
      </c>
      <c r="E411" s="30" t="str">
        <f t="shared" si="312"/>
        <v>Company AB 5411</v>
      </c>
      <c r="F411" s="30" t="str">
        <f ca="1" t="shared" si="351"/>
        <v>Sandviken</v>
      </c>
      <c r="G411" s="37">
        <f ca="1" t="shared" si="352"/>
        <v>36</v>
      </c>
      <c r="H411" s="38" t="str">
        <f ca="1" t="shared" si="353"/>
        <v>Ja</v>
      </c>
      <c r="I411" s="30" t="str">
        <f ca="1" t="shared" si="354"/>
        <v>Nyanslutning</v>
      </c>
      <c r="J411" s="30" t="s">
        <v>69</v>
      </c>
      <c r="K411" s="41">
        <f ca="1" t="shared" si="355"/>
        <v>410</v>
      </c>
      <c r="L411" s="41">
        <f ca="1" t="shared" si="313"/>
        <v>63</v>
      </c>
      <c r="M411" s="14"/>
      <c r="N411" s="30" t="str">
        <f ca="1" t="shared" si="314"/>
        <v>Anders Erikson 411</v>
      </c>
      <c r="O411" s="30" t="str">
        <f ca="1" t="shared" si="315"/>
        <v>Erik Johanson 411</v>
      </c>
      <c r="P411" s="30" t="str">
        <f ca="1" t="shared" si="316"/>
        <v>Erik Johanson 411</v>
      </c>
      <c r="Q411" s="30" t="str">
        <f ca="1" t="shared" si="356"/>
        <v>2.Reservationsavtal</v>
      </c>
      <c r="R411" s="45" t="str">
        <f ca="1" t="shared" si="357"/>
        <v>N/A</v>
      </c>
      <c r="S411" s="45" t="str">
        <f ca="1" t="shared" si="358"/>
        <v/>
      </c>
      <c r="T411" s="45" t="str">
        <f ca="1" t="shared" si="359"/>
        <v/>
      </c>
      <c r="U411" s="16"/>
      <c r="V411" s="33"/>
      <c r="W411" s="49" t="str">
        <f ca="1" t="shared" si="360"/>
        <v/>
      </c>
      <c r="X411" s="50" t="str">
        <f ca="1" t="shared" si="361"/>
        <v>Ja</v>
      </c>
      <c r="Y411" s="63">
        <f ca="1" t="shared" si="317"/>
        <v>45468</v>
      </c>
      <c r="Z411" s="63">
        <f ca="1" t="shared" si="318"/>
        <v>45373</v>
      </c>
      <c r="AA411" s="67"/>
      <c r="AB411" s="64" t="str">
        <f ca="1" t="shared" si="319"/>
        <v/>
      </c>
      <c r="AC411" s="73">
        <f ca="1">INDEX(Anslutningspunkt!$A$2:$A$108,RANDBETWEEN(2,108),1)</f>
        <v>95</v>
      </c>
      <c r="AD411" s="30"/>
      <c r="AE411" s="30" t="str">
        <f ca="1" t="shared" si="362"/>
        <v/>
      </c>
      <c r="AF411" s="79"/>
      <c r="AG411" s="122"/>
      <c r="AH411" s="123"/>
      <c r="AI411" s="127"/>
      <c r="AM411" s="7">
        <f ca="1">VLOOKUP(AC411,Anslutningspunkt!A:B,2,0)+RANDBETWEEN(-10000,10000)</f>
        <v>6152212.672</v>
      </c>
      <c r="AN411" s="7">
        <f ca="1">VLOOKUP(AC411,Anslutningspunkt!A:C,3,0)+RANDBETWEEN(-10000,10000)</f>
        <v>383946.438</v>
      </c>
      <c r="AP411" s="7" t="str">
        <f ca="1" t="shared" si="320"/>
        <v>Nyanslutning</v>
      </c>
      <c r="AQ411" s="7" t="str">
        <f t="shared" si="321"/>
        <v>Konsumtion/Produktion</v>
      </c>
      <c r="AX411" s="31">
        <f ca="1" t="shared" si="322"/>
        <v>43863.6337360475</v>
      </c>
      <c r="AZ411" s="31" t="str">
        <f ca="1">IF(SUM(IF({"4.Projekteringsavtal","5.Anslutningsavtal","6.Nätavtal"}=Q411,1,0))&gt;0,EDATE(AX411,RANDBETWEEN(0,6)),"")</f>
        <v/>
      </c>
      <c r="BB411" s="21" t="str">
        <f ca="1">IF(SUM(IF({"5.Anslutningsavtal","6.Nätavtal"}=Q411,1,0))&gt;0,EDATE(AZ411,RANDBETWEEN(0,3)),"")</f>
        <v/>
      </c>
      <c r="BD411" s="21" t="str">
        <f ca="1" t="shared" si="323"/>
        <v/>
      </c>
    </row>
    <row r="412" s="7" customFormat="1" spans="1:56">
      <c r="A412" s="33" t="s">
        <v>65</v>
      </c>
      <c r="B412" s="31">
        <f ca="1" t="shared" ref="B412:B421" si="363">RANDBETWEEN(DATE(2018,1,1),DATE(2022,10,20))</f>
        <v>44619</v>
      </c>
      <c r="C412" s="32">
        <f ca="1" t="shared" si="310"/>
        <v>45401</v>
      </c>
      <c r="D412" s="30" t="str">
        <f t="shared" si="311"/>
        <v>Project 4412</v>
      </c>
      <c r="E412" s="30" t="str">
        <f t="shared" si="312"/>
        <v>Company AB 5412</v>
      </c>
      <c r="F412" s="30" t="str">
        <f ca="1" t="shared" ref="F412:F421" si="36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Upplands Väsby</v>
      </c>
      <c r="G412" s="37">
        <f ca="1" t="shared" ref="G412:G421" si="365">RANDBETWEEN(30,38)</f>
        <v>33</v>
      </c>
      <c r="H412" s="38" t="str">
        <f ca="1" t="shared" ref="H412:H421" si="366">CHOOSE(RANDBETWEEN(1,3),"Ja","Nej","")</f>
        <v/>
      </c>
      <c r="I412" s="30" t="str">
        <f ca="1" t="shared" ref="I412:I421" si="367">CHOOSE(RANDBETWEEN(1,3),"Nyanslutning","Utökning","Flytt")</f>
        <v>Flytt</v>
      </c>
      <c r="J412" s="30" t="s">
        <v>69</v>
      </c>
      <c r="K412" s="41">
        <f ca="1" t="shared" ref="K412:K421" si="368">RANDBETWEEN(1,60)*10</f>
        <v>340</v>
      </c>
      <c r="L412" s="41">
        <f ca="1" t="shared" si="313"/>
        <v>153</v>
      </c>
      <c r="M412" s="14"/>
      <c r="N412" s="30" t="str">
        <f ca="1" t="shared" si="314"/>
        <v>Erik Johanson 412</v>
      </c>
      <c r="O412" s="30" t="str">
        <f ca="1" t="shared" si="315"/>
        <v>Anders Erikson 412</v>
      </c>
      <c r="P412" s="30" t="str">
        <f ca="1" t="shared" si="316"/>
        <v>Sarah Anderson 412</v>
      </c>
      <c r="Q412" s="30" t="str">
        <f ca="1" t="shared" ref="Q412:Q421" si="369">CHOOSE(RANDBETWEEN(1,5),"5.Anslutningsavtal","4.Projekteringsavtal","6.Nätavtal","2.Reservationsavtal","1.Anslutningsmöjlighet")</f>
        <v>1.Anslutningsmöjlighet</v>
      </c>
      <c r="R412" s="45" t="str">
        <f ca="1" t="shared" ref="R412:R421" si="370">CHOOSE(RANDBETWEEN(1,8),"Ja","","","","n","nej","?","N/A")</f>
        <v>?</v>
      </c>
      <c r="S412" s="45" t="str">
        <f ca="1" t="shared" ref="S412:S421" si="371">CHOOSE(RANDBETWEEN(1,3),"x","","")</f>
        <v>x</v>
      </c>
      <c r="T412" s="45" t="str">
        <f ca="1" t="shared" ref="T412:T421" si="372">CHOOSE(RANDBETWEEN(1,4),"x","","","")</f>
        <v/>
      </c>
      <c r="U412" s="16"/>
      <c r="V412" s="33"/>
      <c r="W412" s="49" t="str">
        <f ca="1" t="shared" ref="W412:W421" si="373">CHOOSE(RANDBETWEEN(1,7),"Länk","","","","","Ansluts till LN 20 kV","Reservationsavtal ska tecknas")</f>
        <v>Reservationsavtal ska tecknas</v>
      </c>
      <c r="X412" s="50" t="str">
        <f ca="1" t="shared" ref="X412:X421" si="374">CHOOSE(RANDBETWEEN(1,4),"Ja","Ja","Nej","")</f>
        <v/>
      </c>
      <c r="Y412" s="63" t="str">
        <f ca="1" t="shared" si="317"/>
        <v/>
      </c>
      <c r="Z412" s="63" t="str">
        <f ca="1" t="shared" si="318"/>
        <v/>
      </c>
      <c r="AA412" s="67"/>
      <c r="AB412" s="64" t="str">
        <f ca="1" t="shared" si="319"/>
        <v/>
      </c>
      <c r="AC412" s="73">
        <f ca="1">INDEX(Anslutningspunkt!$A$2:$A$108,RANDBETWEEN(2,108),1)</f>
        <v>80</v>
      </c>
      <c r="AD412" s="30"/>
      <c r="AE412" s="30" t="str">
        <f ca="1" t="shared" ref="AE412:AE421" si="375">CHOOSE(RANDBETWEEN(1,4),"Regionnät","Stamnät Regionnät","Stamnät","")</f>
        <v/>
      </c>
      <c r="AF412" s="79"/>
      <c r="AG412" s="122"/>
      <c r="AH412" s="123"/>
      <c r="AI412" s="127"/>
      <c r="AM412" s="7">
        <f ca="1">VLOOKUP(AC412,Anslutningspunkt!A:B,2,0)+RANDBETWEEN(-10000,10000)</f>
        <v>6084586.672</v>
      </c>
      <c r="AN412" s="7">
        <f ca="1">VLOOKUP(AC412,Anslutningspunkt!A:C,3,0)+RANDBETWEEN(-10000,10000)</f>
        <v>330325.438</v>
      </c>
      <c r="AP412" s="7" t="str">
        <f ca="1" t="shared" si="320"/>
        <v>Flytt</v>
      </c>
      <c r="AQ412" s="7" t="str">
        <f t="shared" si="321"/>
        <v>Konsumtion/Produktion</v>
      </c>
      <c r="AX412" s="31" t="str">
        <f ca="1" t="shared" si="322"/>
        <v/>
      </c>
      <c r="AZ412" s="31" t="str">
        <f ca="1">IF(SUM(IF({"4.Projekteringsavtal","5.Anslutningsavtal","6.Nätavtal"}=Q412,1,0))&gt;0,EDATE(AX412,RANDBETWEEN(0,6)),"")</f>
        <v/>
      </c>
      <c r="BB412" s="21" t="str">
        <f ca="1">IF(SUM(IF({"5.Anslutningsavtal","6.Nätavtal"}=Q412,1,0))&gt;0,EDATE(AZ412,RANDBETWEEN(0,3)),"")</f>
        <v/>
      </c>
      <c r="BD412" s="21" t="str">
        <f ca="1" t="shared" si="323"/>
        <v/>
      </c>
    </row>
    <row r="413" s="7" customFormat="1" spans="1:56">
      <c r="A413" s="33" t="s">
        <v>65</v>
      </c>
      <c r="B413" s="31">
        <f ca="1" t="shared" si="363"/>
        <v>44778</v>
      </c>
      <c r="C413" s="32">
        <f ca="1" t="shared" si="310"/>
        <v>45464</v>
      </c>
      <c r="D413" s="30" t="str">
        <f t="shared" si="311"/>
        <v>Project 4413</v>
      </c>
      <c r="E413" s="30" t="str">
        <f t="shared" si="312"/>
        <v>Company AB 5413</v>
      </c>
      <c r="F413" s="30" t="str">
        <f ca="1" t="shared" si="364"/>
        <v>Vallentuna</v>
      </c>
      <c r="G413" s="37">
        <f ca="1" t="shared" si="365"/>
        <v>37</v>
      </c>
      <c r="H413" s="38" t="str">
        <f ca="1" t="shared" si="366"/>
        <v>Nej</v>
      </c>
      <c r="I413" s="30" t="str">
        <f ca="1" t="shared" si="367"/>
        <v>Nyanslutning</v>
      </c>
      <c r="J413" s="30" t="s">
        <v>69</v>
      </c>
      <c r="K413" s="41">
        <f ca="1" t="shared" si="368"/>
        <v>270</v>
      </c>
      <c r="L413" s="41">
        <f ca="1" t="shared" si="313"/>
        <v>121</v>
      </c>
      <c r="M413" s="14"/>
      <c r="N413" s="30" t="str">
        <f ca="1" t="shared" si="314"/>
        <v>Sarah Anderson 413</v>
      </c>
      <c r="O413" s="30" t="str">
        <f ca="1" t="shared" si="315"/>
        <v>Erik Johanson 413</v>
      </c>
      <c r="P413" s="30" t="str">
        <f ca="1" t="shared" si="316"/>
        <v>Anders Erikson 413</v>
      </c>
      <c r="Q413" s="30" t="str">
        <f ca="1" t="shared" si="369"/>
        <v>1.Anslutningsmöjlighet</v>
      </c>
      <c r="R413" s="45" t="str">
        <f ca="1" t="shared" si="370"/>
        <v>nej</v>
      </c>
      <c r="S413" s="45" t="str">
        <f ca="1" t="shared" si="371"/>
        <v>x</v>
      </c>
      <c r="T413" s="45" t="str">
        <f ca="1" t="shared" si="372"/>
        <v/>
      </c>
      <c r="U413" s="16"/>
      <c r="V413" s="33"/>
      <c r="W413" s="49" t="str">
        <f ca="1" t="shared" si="373"/>
        <v/>
      </c>
      <c r="X413" s="50" t="str">
        <f ca="1" t="shared" si="374"/>
        <v/>
      </c>
      <c r="Y413" s="63" t="str">
        <f ca="1" t="shared" si="317"/>
        <v/>
      </c>
      <c r="Z413" s="63" t="str">
        <f ca="1" t="shared" si="318"/>
        <v/>
      </c>
      <c r="AA413" s="67"/>
      <c r="AB413" s="64">
        <f ca="1" t="shared" si="319"/>
        <v>45281.3834198548</v>
      </c>
      <c r="AC413" s="73">
        <f ca="1">INDEX(Anslutningspunkt!$A$2:$A$108,RANDBETWEEN(2,108),1)</f>
        <v>95</v>
      </c>
      <c r="AD413" s="30"/>
      <c r="AE413" s="30" t="str">
        <f ca="1" t="shared" si="375"/>
        <v>Regionnät</v>
      </c>
      <c r="AF413" s="79"/>
      <c r="AG413" s="122"/>
      <c r="AH413" s="123"/>
      <c r="AI413" s="127"/>
      <c r="AM413" s="7">
        <f ca="1">VLOOKUP(AC413,Anslutningspunkt!A:B,2,0)+RANDBETWEEN(-10000,10000)</f>
        <v>6163774.672</v>
      </c>
      <c r="AN413" s="7">
        <f ca="1">VLOOKUP(AC413,Anslutningspunkt!A:C,3,0)+RANDBETWEEN(-10000,10000)</f>
        <v>386086.438</v>
      </c>
      <c r="AP413" s="7" t="str">
        <f ca="1" t="shared" si="320"/>
        <v>Nyanslutning</v>
      </c>
      <c r="AQ413" s="7" t="str">
        <f t="shared" si="321"/>
        <v>Konsumtion/Produktion</v>
      </c>
      <c r="AX413" s="31" t="str">
        <f ca="1" t="shared" si="322"/>
        <v/>
      </c>
      <c r="AZ413" s="31" t="str">
        <f ca="1">IF(SUM(IF({"4.Projekteringsavtal","5.Anslutningsavtal","6.Nätavtal"}=Q413,1,0))&gt;0,EDATE(AX413,RANDBETWEEN(0,6)),"")</f>
        <v/>
      </c>
      <c r="BB413" s="21" t="str">
        <f ca="1">IF(SUM(IF({"5.Anslutningsavtal","6.Nätavtal"}=Q413,1,0))&gt;0,EDATE(AZ413,RANDBETWEEN(0,3)),"")</f>
        <v/>
      </c>
      <c r="BD413" s="21" t="str">
        <f ca="1" t="shared" si="323"/>
        <v/>
      </c>
    </row>
    <row r="414" s="7" customFormat="1" spans="1:56">
      <c r="A414" s="33" t="s">
        <v>65</v>
      </c>
      <c r="B414" s="31">
        <f ca="1" t="shared" si="363"/>
        <v>44166</v>
      </c>
      <c r="C414" s="32">
        <f ca="1" t="shared" si="310"/>
        <v>44927</v>
      </c>
      <c r="D414" s="30" t="str">
        <f t="shared" si="311"/>
        <v>Project 4414</v>
      </c>
      <c r="E414" s="30" t="str">
        <f t="shared" si="312"/>
        <v>Company AB 5414</v>
      </c>
      <c r="F414" s="30" t="str">
        <f ca="1" t="shared" si="364"/>
        <v>Åker</v>
      </c>
      <c r="G414" s="37">
        <f ca="1" t="shared" si="365"/>
        <v>30</v>
      </c>
      <c r="H414" s="38" t="str">
        <f ca="1" t="shared" si="366"/>
        <v>Ja</v>
      </c>
      <c r="I414" s="30" t="str">
        <f ca="1" t="shared" si="367"/>
        <v>Flytt</v>
      </c>
      <c r="J414" s="30" t="s">
        <v>69</v>
      </c>
      <c r="K414" s="41">
        <f ca="1" t="shared" si="368"/>
        <v>570</v>
      </c>
      <c r="L414" s="41">
        <f ca="1" t="shared" si="313"/>
        <v>103</v>
      </c>
      <c r="M414" s="14"/>
      <c r="N414" s="30" t="str">
        <f ca="1" t="shared" si="314"/>
        <v>Sarah Anderson 414</v>
      </c>
      <c r="O414" s="30" t="str">
        <f ca="1" t="shared" si="315"/>
        <v>Erik Johanson 414</v>
      </c>
      <c r="P414" s="30" t="str">
        <f ca="1" t="shared" si="316"/>
        <v>Sarah Anderson 414</v>
      </c>
      <c r="Q414" s="30" t="str">
        <f ca="1" t="shared" si="369"/>
        <v>1.Anslutningsmöjlighet</v>
      </c>
      <c r="R414" s="45" t="str">
        <f ca="1" t="shared" si="370"/>
        <v>nej</v>
      </c>
      <c r="S414" s="45" t="str">
        <f ca="1" t="shared" si="371"/>
        <v>x</v>
      </c>
      <c r="T414" s="45" t="str">
        <f ca="1" t="shared" si="372"/>
        <v>x</v>
      </c>
      <c r="U414" s="16"/>
      <c r="V414" s="33"/>
      <c r="W414" s="49" t="str">
        <f ca="1" t="shared" si="373"/>
        <v>Reservationsavtal ska tecknas</v>
      </c>
      <c r="X414" s="50" t="str">
        <f ca="1" t="shared" si="374"/>
        <v>Nej</v>
      </c>
      <c r="Y414" s="63" t="str">
        <f ca="1" t="shared" si="317"/>
        <v/>
      </c>
      <c r="Z414" s="63" t="str">
        <f ca="1" t="shared" si="318"/>
        <v/>
      </c>
      <c r="AA414" s="67"/>
      <c r="AB414" s="64" t="str">
        <f ca="1" t="shared" si="319"/>
        <v/>
      </c>
      <c r="AC414" s="73">
        <f ca="1">INDEX(Anslutningspunkt!$A$2:$A$108,RANDBETWEEN(2,108),1)</f>
        <v>46</v>
      </c>
      <c r="AD414" s="30"/>
      <c r="AE414" s="30" t="str">
        <f ca="1" t="shared" si="375"/>
        <v>Stamnät Regionnät</v>
      </c>
      <c r="AF414" s="79"/>
      <c r="AG414" s="122"/>
      <c r="AH414" s="123"/>
      <c r="AI414" s="127"/>
      <c r="AM414" s="7">
        <f ca="1">VLOOKUP(AC414,Anslutningspunkt!A:B,2,0)+RANDBETWEEN(-10000,10000)</f>
        <v>6021975.672</v>
      </c>
      <c r="AN414" s="7">
        <f ca="1">VLOOKUP(AC414,Anslutningspunkt!A:C,3,0)+RANDBETWEEN(-10000,10000)</f>
        <v>356515.438</v>
      </c>
      <c r="AP414" s="7" t="str">
        <f ca="1" t="shared" si="320"/>
        <v>Flytt</v>
      </c>
      <c r="AQ414" s="7" t="str">
        <f t="shared" si="321"/>
        <v>Konsumtion/Produktion</v>
      </c>
      <c r="AX414" s="31" t="str">
        <f ca="1" t="shared" si="322"/>
        <v/>
      </c>
      <c r="AZ414" s="31" t="str">
        <f ca="1">IF(SUM(IF({"4.Projekteringsavtal","5.Anslutningsavtal","6.Nätavtal"}=Q414,1,0))&gt;0,EDATE(AX414,RANDBETWEEN(0,6)),"")</f>
        <v/>
      </c>
      <c r="BB414" s="21" t="str">
        <f ca="1">IF(SUM(IF({"5.Anslutningsavtal","6.Nätavtal"}=Q414,1,0))&gt;0,EDATE(AZ414,RANDBETWEEN(0,3)),"")</f>
        <v/>
      </c>
      <c r="BD414" s="21" t="str">
        <f ca="1" t="shared" si="323"/>
        <v/>
      </c>
    </row>
    <row r="415" s="7" customFormat="1" spans="1:56">
      <c r="A415" s="33" t="s">
        <v>65</v>
      </c>
      <c r="B415" s="31">
        <f ca="1" t="shared" si="363"/>
        <v>43750</v>
      </c>
      <c r="C415" s="32">
        <f ca="1" t="shared" si="310"/>
        <v>44086</v>
      </c>
      <c r="D415" s="30" t="str">
        <f t="shared" si="311"/>
        <v>Project 4415</v>
      </c>
      <c r="E415" s="30" t="str">
        <f t="shared" si="312"/>
        <v>Company AB 5415</v>
      </c>
      <c r="F415" s="30" t="str">
        <f ca="1" t="shared" si="364"/>
        <v>Gävle/Sandviken</v>
      </c>
      <c r="G415" s="37">
        <f ca="1" t="shared" si="365"/>
        <v>38</v>
      </c>
      <c r="H415" s="38" t="str">
        <f ca="1" t="shared" si="366"/>
        <v>Nej</v>
      </c>
      <c r="I415" s="30" t="str">
        <f ca="1" t="shared" si="367"/>
        <v>Nyanslutning</v>
      </c>
      <c r="J415" s="30" t="s">
        <v>69</v>
      </c>
      <c r="K415" s="41">
        <f ca="1" t="shared" si="368"/>
        <v>360</v>
      </c>
      <c r="L415" s="41">
        <f ca="1" t="shared" si="313"/>
        <v>82</v>
      </c>
      <c r="M415" s="14"/>
      <c r="N415" s="30" t="str">
        <f ca="1" t="shared" si="314"/>
        <v>Anders Erikson 415</v>
      </c>
      <c r="O415" s="30" t="str">
        <f ca="1" t="shared" si="315"/>
        <v>Sarah Anderson 415</v>
      </c>
      <c r="P415" s="30" t="str">
        <f ca="1" t="shared" si="316"/>
        <v>Anders Erikson 415</v>
      </c>
      <c r="Q415" s="30" t="str">
        <f ca="1" t="shared" si="369"/>
        <v>1.Anslutningsmöjlighet</v>
      </c>
      <c r="R415" s="45" t="str">
        <f ca="1" t="shared" si="370"/>
        <v/>
      </c>
      <c r="S415" s="45" t="str">
        <f ca="1" t="shared" si="371"/>
        <v>x</v>
      </c>
      <c r="T415" s="45" t="str">
        <f ca="1" t="shared" si="372"/>
        <v/>
      </c>
      <c r="U415" s="16"/>
      <c r="V415" s="33"/>
      <c r="W415" s="49" t="str">
        <f ca="1" t="shared" si="373"/>
        <v>Ansluts till LN 20 kV</v>
      </c>
      <c r="X415" s="50" t="str">
        <f ca="1" t="shared" si="374"/>
        <v>Ja</v>
      </c>
      <c r="Y415" s="63">
        <f ca="1" t="shared" si="317"/>
        <v>44714</v>
      </c>
      <c r="Z415" s="63">
        <f ca="1" t="shared" si="318"/>
        <v>44091</v>
      </c>
      <c r="AA415" s="67"/>
      <c r="AB415" s="64" t="str">
        <f ca="1" t="shared" si="319"/>
        <v/>
      </c>
      <c r="AC415" s="73">
        <f ca="1">INDEX(Anslutningspunkt!$A$2:$A$108,RANDBETWEEN(2,108),1)</f>
        <v>6</v>
      </c>
      <c r="AD415" s="30"/>
      <c r="AE415" s="30" t="str">
        <f ca="1" t="shared" si="375"/>
        <v/>
      </c>
      <c r="AF415" s="79"/>
      <c r="AG415" s="122"/>
      <c r="AH415" s="123"/>
      <c r="AI415" s="127"/>
      <c r="AM415" s="7">
        <f ca="1">VLOOKUP(AC415,Anslutningspunkt!A:B,2,0)+RANDBETWEEN(-10000,10000)</f>
        <v>6188083.672</v>
      </c>
      <c r="AN415" s="7">
        <f ca="1">VLOOKUP(AC415,Anslutningspunkt!A:C,3,0)+RANDBETWEEN(-10000,10000)</f>
        <v>289335.438</v>
      </c>
      <c r="AP415" s="7" t="str">
        <f ca="1" t="shared" si="320"/>
        <v>Nyanslutning</v>
      </c>
      <c r="AQ415" s="7" t="str">
        <f t="shared" si="321"/>
        <v>Konsumtion/Produktion</v>
      </c>
      <c r="AX415" s="31" t="str">
        <f ca="1" t="shared" si="322"/>
        <v/>
      </c>
      <c r="AZ415" s="31" t="str">
        <f ca="1">IF(SUM(IF({"4.Projekteringsavtal","5.Anslutningsavtal","6.Nätavtal"}=Q415,1,0))&gt;0,EDATE(AX415,RANDBETWEEN(0,6)),"")</f>
        <v/>
      </c>
      <c r="BB415" s="21" t="str">
        <f ca="1">IF(SUM(IF({"5.Anslutningsavtal","6.Nätavtal"}=Q415,1,0))&gt;0,EDATE(AZ415,RANDBETWEEN(0,3)),"")</f>
        <v/>
      </c>
      <c r="BD415" s="21" t="str">
        <f ca="1" t="shared" si="323"/>
        <v/>
      </c>
    </row>
    <row r="416" s="7" customFormat="1" spans="1:56">
      <c r="A416" s="33" t="s">
        <v>65</v>
      </c>
      <c r="B416" s="31">
        <f ca="1" t="shared" si="363"/>
        <v>44823</v>
      </c>
      <c r="C416" s="32">
        <f ca="1" t="shared" si="310"/>
        <v>45348</v>
      </c>
      <c r="D416" s="30" t="str">
        <f t="shared" si="311"/>
        <v>Project 4416</v>
      </c>
      <c r="E416" s="30" t="str">
        <f t="shared" si="312"/>
        <v>Company AB 5416</v>
      </c>
      <c r="F416" s="30" t="str">
        <f ca="1" t="shared" si="364"/>
        <v>Östhammar</v>
      </c>
      <c r="G416" s="37">
        <f ca="1" t="shared" si="365"/>
        <v>31</v>
      </c>
      <c r="H416" s="38" t="str">
        <f ca="1" t="shared" si="366"/>
        <v>Nej</v>
      </c>
      <c r="I416" s="30" t="str">
        <f ca="1" t="shared" si="367"/>
        <v>Nyanslutning</v>
      </c>
      <c r="J416" s="30" t="s">
        <v>69</v>
      </c>
      <c r="K416" s="41">
        <f ca="1" t="shared" si="368"/>
        <v>270</v>
      </c>
      <c r="L416" s="41">
        <f ca="1" t="shared" si="313"/>
        <v>232</v>
      </c>
      <c r="M416" s="14"/>
      <c r="N416" s="30" t="str">
        <f ca="1" t="shared" si="314"/>
        <v>Sarah Anderson 416</v>
      </c>
      <c r="O416" s="30" t="str">
        <f ca="1" t="shared" si="315"/>
        <v>Sarah Anderson 416</v>
      </c>
      <c r="P416" s="30" t="str">
        <f ca="1" t="shared" si="316"/>
        <v>Sarah Anderson 416</v>
      </c>
      <c r="Q416" s="30" t="str">
        <f ca="1" t="shared" si="369"/>
        <v>4.Projekteringsavtal</v>
      </c>
      <c r="R416" s="45" t="str">
        <f ca="1" t="shared" si="370"/>
        <v>nej</v>
      </c>
      <c r="S416" s="45" t="str">
        <f ca="1" t="shared" si="371"/>
        <v>x</v>
      </c>
      <c r="T416" s="45" t="str">
        <f ca="1" t="shared" si="372"/>
        <v/>
      </c>
      <c r="U416" s="16"/>
      <c r="V416" s="33"/>
      <c r="W416" s="49" t="str">
        <f ca="1" t="shared" si="373"/>
        <v>Länk</v>
      </c>
      <c r="X416" s="50" t="str">
        <f ca="1" t="shared" si="374"/>
        <v>Ja</v>
      </c>
      <c r="Y416" s="63">
        <f ca="1" t="shared" si="317"/>
        <v>45541</v>
      </c>
      <c r="Z416" s="63">
        <f ca="1" t="shared" si="318"/>
        <v>45396</v>
      </c>
      <c r="AA416" s="67"/>
      <c r="AB416" s="64" t="str">
        <f ca="1" t="shared" si="319"/>
        <v/>
      </c>
      <c r="AC416" s="73">
        <f ca="1">INDEX(Anslutningspunkt!$A$2:$A$108,RANDBETWEEN(2,108),1)</f>
        <v>79</v>
      </c>
      <c r="AD416" s="30"/>
      <c r="AE416" s="30" t="str">
        <f ca="1" t="shared" si="375"/>
        <v>Regionnät</v>
      </c>
      <c r="AF416" s="79"/>
      <c r="AG416" s="122"/>
      <c r="AH416" s="123"/>
      <c r="AI416" s="127"/>
      <c r="AM416" s="7">
        <f ca="1">VLOOKUP(AC416,Anslutningspunkt!A:B,2,0)+RANDBETWEEN(-10000,10000)</f>
        <v>6090838.672</v>
      </c>
      <c r="AN416" s="7">
        <f ca="1">VLOOKUP(AC416,Anslutningspunkt!A:C,3,0)+RANDBETWEEN(-10000,10000)</f>
        <v>271153.438</v>
      </c>
      <c r="AP416" s="7" t="str">
        <f ca="1" t="shared" si="320"/>
        <v>Nyanslutning</v>
      </c>
      <c r="AQ416" s="7" t="str">
        <f t="shared" si="321"/>
        <v>Konsumtion/Produktion</v>
      </c>
      <c r="AX416" s="31">
        <f ca="1" t="shared" si="322"/>
        <v>44954.3813624639</v>
      </c>
      <c r="AZ416" s="31">
        <f ca="1">IF(SUM(IF({"4.Projekteringsavtal","5.Anslutningsavtal","6.Nätavtal"}=Q416,1,0))&gt;0,EDATE(AX416,RANDBETWEEN(0,6)),"")</f>
        <v>44954</v>
      </c>
      <c r="BB416" s="21" t="str">
        <f ca="1">IF(SUM(IF({"5.Anslutningsavtal","6.Nätavtal"}=Q416,1,0))&gt;0,EDATE(AZ416,RANDBETWEEN(0,3)),"")</f>
        <v/>
      </c>
      <c r="BD416" s="21" t="str">
        <f ca="1" t="shared" si="323"/>
        <v/>
      </c>
    </row>
    <row r="417" s="7" customFormat="1" spans="1:56">
      <c r="A417" s="33" t="s">
        <v>65</v>
      </c>
      <c r="B417" s="31">
        <f ca="1" t="shared" si="363"/>
        <v>43476</v>
      </c>
      <c r="C417" s="32">
        <f ca="1" t="shared" si="310"/>
        <v>43584</v>
      </c>
      <c r="D417" s="30" t="str">
        <f t="shared" si="311"/>
        <v>Project 4417</v>
      </c>
      <c r="E417" s="30" t="str">
        <f t="shared" si="312"/>
        <v>Company AB 5417</v>
      </c>
      <c r="F417" s="30" t="str">
        <f ca="1" t="shared" si="364"/>
        <v>Gävle</v>
      </c>
      <c r="G417" s="37">
        <f ca="1" t="shared" si="365"/>
        <v>35</v>
      </c>
      <c r="H417" s="38" t="str">
        <f ca="1" t="shared" si="366"/>
        <v/>
      </c>
      <c r="I417" s="30" t="str">
        <f ca="1" t="shared" si="367"/>
        <v>Utökning</v>
      </c>
      <c r="J417" s="30" t="s">
        <v>69</v>
      </c>
      <c r="K417" s="41">
        <f ca="1" t="shared" si="368"/>
        <v>450</v>
      </c>
      <c r="L417" s="41">
        <f ca="1" t="shared" si="313"/>
        <v>61</v>
      </c>
      <c r="M417" s="14"/>
      <c r="N417" s="30" t="str">
        <f ca="1" t="shared" si="314"/>
        <v>Sarah Anderson 417</v>
      </c>
      <c r="O417" s="30" t="str">
        <f ca="1" t="shared" si="315"/>
        <v>Sarah Anderson 417</v>
      </c>
      <c r="P417" s="30" t="str">
        <f ca="1" t="shared" si="316"/>
        <v>Sarah Anderson 417</v>
      </c>
      <c r="Q417" s="30" t="str">
        <f ca="1" t="shared" si="369"/>
        <v>2.Reservationsavtal</v>
      </c>
      <c r="R417" s="45" t="str">
        <f ca="1" t="shared" si="370"/>
        <v>?</v>
      </c>
      <c r="S417" s="45" t="str">
        <f ca="1" t="shared" si="371"/>
        <v>x</v>
      </c>
      <c r="T417" s="45" t="str">
        <f ca="1" t="shared" si="372"/>
        <v/>
      </c>
      <c r="U417" s="16"/>
      <c r="V417" s="33"/>
      <c r="W417" s="49" t="str">
        <f ca="1" t="shared" si="373"/>
        <v/>
      </c>
      <c r="X417" s="50" t="str">
        <f ca="1" t="shared" si="374"/>
        <v/>
      </c>
      <c r="Y417" s="63" t="str">
        <f ca="1" t="shared" si="317"/>
        <v/>
      </c>
      <c r="Z417" s="63" t="str">
        <f ca="1" t="shared" si="318"/>
        <v/>
      </c>
      <c r="AA417" s="67"/>
      <c r="AB417" s="64" t="str">
        <f ca="1" t="shared" si="319"/>
        <v/>
      </c>
      <c r="AC417" s="73">
        <f ca="1">INDEX(Anslutningspunkt!$A$2:$A$108,RANDBETWEEN(2,108),1)</f>
        <v>102</v>
      </c>
      <c r="AD417" s="30"/>
      <c r="AE417" s="30" t="str">
        <f ca="1" t="shared" si="375"/>
        <v>Stamnät Regionnät</v>
      </c>
      <c r="AF417" s="79"/>
      <c r="AG417" s="122"/>
      <c r="AH417" s="123"/>
      <c r="AI417" s="127"/>
      <c r="AM417" s="7">
        <f ca="1">VLOOKUP(AC417,Anslutningspunkt!A:B,2,0)+RANDBETWEEN(-10000,10000)</f>
        <v>6048674.672</v>
      </c>
      <c r="AN417" s="7">
        <f ca="1">VLOOKUP(AC417,Anslutningspunkt!A:C,3,0)+RANDBETWEEN(-10000,10000)</f>
        <v>330969.438</v>
      </c>
      <c r="AP417" s="7" t="str">
        <f ca="1" t="shared" si="320"/>
        <v>Utökning</v>
      </c>
      <c r="AQ417" s="7" t="str">
        <f t="shared" si="321"/>
        <v>Konsumtion/Produktion</v>
      </c>
      <c r="AX417" s="31">
        <f ca="1" t="shared" si="322"/>
        <v>43545.8822823015</v>
      </c>
      <c r="AZ417" s="31" t="str">
        <f ca="1">IF(SUM(IF({"4.Projekteringsavtal","5.Anslutningsavtal","6.Nätavtal"}=Q417,1,0))&gt;0,EDATE(AX417,RANDBETWEEN(0,6)),"")</f>
        <v/>
      </c>
      <c r="BB417" s="21" t="str">
        <f ca="1">IF(SUM(IF({"5.Anslutningsavtal","6.Nätavtal"}=Q417,1,0))&gt;0,EDATE(AZ417,RANDBETWEEN(0,3)),"")</f>
        <v/>
      </c>
      <c r="BD417" s="21" t="str">
        <f ca="1" t="shared" si="323"/>
        <v/>
      </c>
    </row>
    <row r="418" s="7" customFormat="1" spans="1:56">
      <c r="A418" s="33" t="s">
        <v>65</v>
      </c>
      <c r="B418" s="31">
        <f ca="1" t="shared" si="363"/>
        <v>44224</v>
      </c>
      <c r="C418" s="32">
        <f ca="1" t="shared" si="310"/>
        <v>45064</v>
      </c>
      <c r="D418" s="30" t="str">
        <f t="shared" si="311"/>
        <v>Project 4418</v>
      </c>
      <c r="E418" s="30" t="str">
        <f t="shared" si="312"/>
        <v>Company AB 5418</v>
      </c>
      <c r="F418" s="30" t="str">
        <f ca="1" t="shared" si="364"/>
        <v>Upplands Vsäby</v>
      </c>
      <c r="G418" s="37">
        <f ca="1" t="shared" si="365"/>
        <v>30</v>
      </c>
      <c r="H418" s="38" t="str">
        <f ca="1" t="shared" si="366"/>
        <v/>
      </c>
      <c r="I418" s="30" t="str">
        <f ca="1" t="shared" si="367"/>
        <v>Nyanslutning</v>
      </c>
      <c r="J418" s="30" t="s">
        <v>69</v>
      </c>
      <c r="K418" s="41">
        <f ca="1" t="shared" si="368"/>
        <v>220</v>
      </c>
      <c r="L418" s="41">
        <f ca="1" t="shared" si="313"/>
        <v>88</v>
      </c>
      <c r="M418" s="14"/>
      <c r="N418" s="30" t="str">
        <f ca="1" t="shared" si="314"/>
        <v>Anders Erikson 418</v>
      </c>
      <c r="O418" s="30" t="str">
        <f ca="1" t="shared" si="315"/>
        <v>Sarah Anderson 418</v>
      </c>
      <c r="P418" s="30" t="str">
        <f ca="1" t="shared" si="316"/>
        <v>Erik Johanson 418</v>
      </c>
      <c r="Q418" s="30" t="str">
        <f ca="1" t="shared" si="369"/>
        <v>5.Anslutningsavtal</v>
      </c>
      <c r="R418" s="45" t="str">
        <f ca="1" t="shared" si="370"/>
        <v>nej</v>
      </c>
      <c r="S418" s="45" t="str">
        <f ca="1" t="shared" si="371"/>
        <v>x</v>
      </c>
      <c r="T418" s="45" t="str">
        <f ca="1" t="shared" si="372"/>
        <v>x</v>
      </c>
      <c r="U418" s="16"/>
      <c r="V418" s="33"/>
      <c r="W418" s="49" t="str">
        <f ca="1" t="shared" si="373"/>
        <v>Reservationsavtal ska tecknas</v>
      </c>
      <c r="X418" s="50" t="str">
        <f ca="1" t="shared" si="374"/>
        <v/>
      </c>
      <c r="Y418" s="63" t="str">
        <f ca="1" t="shared" si="317"/>
        <v/>
      </c>
      <c r="Z418" s="63" t="str">
        <f ca="1" t="shared" si="318"/>
        <v/>
      </c>
      <c r="AA418" s="67"/>
      <c r="AB418" s="64" t="str">
        <f ca="1" t="shared" si="319"/>
        <v/>
      </c>
      <c r="AC418" s="73">
        <f ca="1">INDEX(Anslutningspunkt!$A$2:$A$108,RANDBETWEEN(2,108),1)</f>
        <v>34</v>
      </c>
      <c r="AD418" s="30"/>
      <c r="AE418" s="30" t="str">
        <f ca="1" t="shared" si="375"/>
        <v>Regionnät</v>
      </c>
      <c r="AF418" s="79"/>
      <c r="AG418" s="122"/>
      <c r="AH418" s="123"/>
      <c r="AI418" s="127"/>
      <c r="AM418" s="7">
        <f ca="1">VLOOKUP(AC418,Anslutningspunkt!A:B,2,0)+RANDBETWEEN(-10000,10000)</f>
        <v>6098236.672</v>
      </c>
      <c r="AN418" s="7">
        <f ca="1">VLOOKUP(AC418,Anslutningspunkt!A:C,3,0)+RANDBETWEEN(-10000,10000)</f>
        <v>320054.438</v>
      </c>
      <c r="AP418" s="7" t="str">
        <f ca="1" t="shared" si="320"/>
        <v>Nyanslutning</v>
      </c>
      <c r="AQ418" s="7" t="str">
        <f t="shared" si="321"/>
        <v>Konsumtion/Produktion</v>
      </c>
      <c r="AX418" s="31">
        <f ca="1" t="shared" si="322"/>
        <v>44601.3274809282</v>
      </c>
      <c r="AZ418" s="31">
        <f ca="1">IF(SUM(IF({"4.Projekteringsavtal","5.Anslutningsavtal","6.Nätavtal"}=Q418,1,0))&gt;0,EDATE(AX418,RANDBETWEEN(0,6)),"")</f>
        <v>44782</v>
      </c>
      <c r="BB418" s="21">
        <f ca="1">IF(SUM(IF({"5.Anslutningsavtal","6.Nätavtal"}=Q418,1,0))&gt;0,EDATE(AZ418,RANDBETWEEN(0,3)),"")</f>
        <v>44874</v>
      </c>
      <c r="BD418" s="21" t="str">
        <f ca="1" t="shared" si="323"/>
        <v/>
      </c>
    </row>
    <row r="419" s="7" customFormat="1" spans="1:56">
      <c r="A419" s="33" t="s">
        <v>65</v>
      </c>
      <c r="B419" s="31">
        <f ca="1" t="shared" si="363"/>
        <v>44031</v>
      </c>
      <c r="C419" s="32">
        <f ca="1" t="shared" si="310"/>
        <v>44714</v>
      </c>
      <c r="D419" s="30" t="str">
        <f t="shared" si="311"/>
        <v>Project 4419</v>
      </c>
      <c r="E419" s="30" t="str">
        <f t="shared" si="312"/>
        <v>Company AB 5419</v>
      </c>
      <c r="F419" s="30" t="str">
        <f ca="1" t="shared" si="364"/>
        <v>Norberg</v>
      </c>
      <c r="G419" s="37">
        <f ca="1" t="shared" si="365"/>
        <v>34</v>
      </c>
      <c r="H419" s="38" t="str">
        <f ca="1" t="shared" si="366"/>
        <v>Ja</v>
      </c>
      <c r="I419" s="30" t="str">
        <f ca="1" t="shared" si="367"/>
        <v>Nyanslutning</v>
      </c>
      <c r="J419" s="30" t="s">
        <v>69</v>
      </c>
      <c r="K419" s="41">
        <f ca="1" t="shared" si="368"/>
        <v>210</v>
      </c>
      <c r="L419" s="41">
        <f ca="1" t="shared" si="313"/>
        <v>165</v>
      </c>
      <c r="M419" s="14"/>
      <c r="N419" s="30" t="str">
        <f ca="1" t="shared" si="314"/>
        <v>Erik Johanson 419</v>
      </c>
      <c r="O419" s="30" t="str">
        <f ca="1" t="shared" si="315"/>
        <v>Lars Johnson 419</v>
      </c>
      <c r="P419" s="30" t="str">
        <f ca="1" t="shared" si="316"/>
        <v>Erik Johanson 419</v>
      </c>
      <c r="Q419" s="30" t="str">
        <f ca="1" t="shared" si="369"/>
        <v>1.Anslutningsmöjlighet</v>
      </c>
      <c r="R419" s="45" t="str">
        <f ca="1" t="shared" si="370"/>
        <v/>
      </c>
      <c r="S419" s="45" t="str">
        <f ca="1" t="shared" si="371"/>
        <v/>
      </c>
      <c r="T419" s="45" t="str">
        <f ca="1" t="shared" si="372"/>
        <v/>
      </c>
      <c r="U419" s="16"/>
      <c r="V419" s="33"/>
      <c r="W419" s="49" t="str">
        <f ca="1" t="shared" si="373"/>
        <v/>
      </c>
      <c r="X419" s="50" t="str">
        <f ca="1" t="shared" si="374"/>
        <v>Ja</v>
      </c>
      <c r="Y419" s="63">
        <f ca="1" t="shared" si="317"/>
        <v>45416</v>
      </c>
      <c r="Z419" s="63">
        <f ca="1" t="shared" si="318"/>
        <v>45195</v>
      </c>
      <c r="AA419" s="67"/>
      <c r="AB419" s="64" t="str">
        <f ca="1" t="shared" si="319"/>
        <v/>
      </c>
      <c r="AC419" s="73">
        <f ca="1">INDEX(Anslutningspunkt!$A$2:$A$108,RANDBETWEEN(2,108),1)</f>
        <v>62</v>
      </c>
      <c r="AD419" s="30"/>
      <c r="AE419" s="30" t="str">
        <f ca="1" t="shared" si="375"/>
        <v>Stamnät</v>
      </c>
      <c r="AF419" s="79"/>
      <c r="AG419" s="122"/>
      <c r="AH419" s="123"/>
      <c r="AI419" s="127"/>
      <c r="AM419" s="7">
        <f ca="1">VLOOKUP(AC419,Anslutningspunkt!A:B,2,0)+RANDBETWEEN(-10000,10000)</f>
        <v>6029445.672</v>
      </c>
      <c r="AN419" s="7">
        <f ca="1">VLOOKUP(AC419,Anslutningspunkt!A:C,3,0)+RANDBETWEEN(-10000,10000)</f>
        <v>402209.438</v>
      </c>
      <c r="AP419" s="7" t="str">
        <f ca="1" t="shared" si="320"/>
        <v>Nyanslutning</v>
      </c>
      <c r="AQ419" s="7" t="str">
        <f t="shared" si="321"/>
        <v>Konsumtion/Produktion</v>
      </c>
      <c r="AX419" s="31" t="str">
        <f ca="1" t="shared" si="322"/>
        <v/>
      </c>
      <c r="AZ419" s="31" t="str">
        <f ca="1">IF(SUM(IF({"4.Projekteringsavtal","5.Anslutningsavtal","6.Nätavtal"}=Q419,1,0))&gt;0,EDATE(AX419,RANDBETWEEN(0,6)),"")</f>
        <v/>
      </c>
      <c r="BB419" s="21" t="str">
        <f ca="1">IF(SUM(IF({"5.Anslutningsavtal","6.Nätavtal"}=Q419,1,0))&gt;0,EDATE(AZ419,RANDBETWEEN(0,3)),"")</f>
        <v/>
      </c>
      <c r="BD419" s="21" t="str">
        <f ca="1" t="shared" si="323"/>
        <v/>
      </c>
    </row>
    <row r="420" s="7" customFormat="1" spans="1:56">
      <c r="A420" s="33" t="s">
        <v>65</v>
      </c>
      <c r="B420" s="31">
        <f ca="1" t="shared" si="363"/>
        <v>44174</v>
      </c>
      <c r="C420" s="32">
        <f ca="1" t="shared" si="310"/>
        <v>44956</v>
      </c>
      <c r="D420" s="30" t="str">
        <f t="shared" si="311"/>
        <v>Project 4420</v>
      </c>
      <c r="E420" s="30" t="str">
        <f t="shared" si="312"/>
        <v>Company AB 5420</v>
      </c>
      <c r="F420" s="30" t="str">
        <f ca="1" t="shared" si="364"/>
        <v>Heby</v>
      </c>
      <c r="G420" s="37">
        <f ca="1" t="shared" si="365"/>
        <v>34</v>
      </c>
      <c r="H420" s="38" t="str">
        <f ca="1" t="shared" si="366"/>
        <v>Nej</v>
      </c>
      <c r="I420" s="30" t="str">
        <f ca="1" t="shared" si="367"/>
        <v>Nyanslutning</v>
      </c>
      <c r="J420" s="30" t="s">
        <v>69</v>
      </c>
      <c r="K420" s="41">
        <f ca="1" t="shared" si="368"/>
        <v>360</v>
      </c>
      <c r="L420" s="41">
        <f ca="1" t="shared" si="313"/>
        <v>136</v>
      </c>
      <c r="M420" s="14"/>
      <c r="N420" s="30" t="str">
        <f ca="1" t="shared" si="314"/>
        <v>Lars Johnson 420</v>
      </c>
      <c r="O420" s="30" t="str">
        <f ca="1" t="shared" si="315"/>
        <v>Erik Johanson 420</v>
      </c>
      <c r="P420" s="30" t="str">
        <f ca="1" t="shared" si="316"/>
        <v>Erik Johanson 420</v>
      </c>
      <c r="Q420" s="30" t="str">
        <f ca="1" t="shared" si="369"/>
        <v>5.Anslutningsavtal</v>
      </c>
      <c r="R420" s="45" t="str">
        <f ca="1" t="shared" si="370"/>
        <v>?</v>
      </c>
      <c r="S420" s="45" t="str">
        <f ca="1" t="shared" si="371"/>
        <v>x</v>
      </c>
      <c r="T420" s="45" t="str">
        <f ca="1" t="shared" si="372"/>
        <v>x</v>
      </c>
      <c r="U420" s="16"/>
      <c r="V420" s="33"/>
      <c r="W420" s="49" t="str">
        <f ca="1" t="shared" si="373"/>
        <v/>
      </c>
      <c r="X420" s="50" t="str">
        <f ca="1" t="shared" si="374"/>
        <v>Ja</v>
      </c>
      <c r="Y420" s="63">
        <f ca="1" t="shared" si="317"/>
        <v>45574</v>
      </c>
      <c r="Z420" s="63">
        <f ca="1" t="shared" si="318"/>
        <v>45559</v>
      </c>
      <c r="AA420" s="67"/>
      <c r="AB420" s="64" t="str">
        <f ca="1" t="shared" si="319"/>
        <v/>
      </c>
      <c r="AC420" s="73">
        <f ca="1">INDEX(Anslutningspunkt!$A$2:$A$108,RANDBETWEEN(2,108),1)</f>
        <v>80</v>
      </c>
      <c r="AD420" s="30"/>
      <c r="AE420" s="30" t="str">
        <f ca="1" t="shared" si="375"/>
        <v>Stamnät</v>
      </c>
      <c r="AF420" s="79"/>
      <c r="AG420" s="122"/>
      <c r="AH420" s="123"/>
      <c r="AI420" s="127"/>
      <c r="AM420" s="7">
        <f ca="1">VLOOKUP(AC420,Anslutningspunkt!A:B,2,0)+RANDBETWEEN(-10000,10000)</f>
        <v>6068779.672</v>
      </c>
      <c r="AN420" s="7">
        <f ca="1">VLOOKUP(AC420,Anslutningspunkt!A:C,3,0)+RANDBETWEEN(-10000,10000)</f>
        <v>326760.438</v>
      </c>
      <c r="AP420" s="7" t="str">
        <f ca="1" t="shared" si="320"/>
        <v>Nyanslutning</v>
      </c>
      <c r="AQ420" s="7" t="str">
        <f t="shared" si="321"/>
        <v>Konsumtion/Produktion</v>
      </c>
      <c r="AX420" s="31">
        <f ca="1" t="shared" si="322"/>
        <v>44290.2301603169</v>
      </c>
      <c r="AZ420" s="31">
        <f ca="1">IF(SUM(IF({"4.Projekteringsavtal","5.Anslutningsavtal","6.Nätavtal"}=Q420,1,0))&gt;0,EDATE(AX420,RANDBETWEEN(0,6)),"")</f>
        <v>44381</v>
      </c>
      <c r="BB420" s="21">
        <f ca="1">IF(SUM(IF({"5.Anslutningsavtal","6.Nätavtal"}=Q420,1,0))&gt;0,EDATE(AZ420,RANDBETWEEN(0,3)),"")</f>
        <v>44473</v>
      </c>
      <c r="BD420" s="21" t="str">
        <f ca="1" t="shared" si="323"/>
        <v/>
      </c>
    </row>
    <row r="421" s="7" customFormat="1" spans="1:56">
      <c r="A421" s="33" t="s">
        <v>65</v>
      </c>
      <c r="B421" s="31">
        <f ca="1" t="shared" si="363"/>
        <v>43191</v>
      </c>
      <c r="C421" s="32">
        <f ca="1" t="shared" si="310"/>
        <v>45585</v>
      </c>
      <c r="D421" s="30" t="str">
        <f t="shared" si="311"/>
        <v>Project 4421</v>
      </c>
      <c r="E421" s="30" t="str">
        <f t="shared" si="312"/>
        <v>Company AB 5421</v>
      </c>
      <c r="F421" s="30" t="str">
        <f ca="1" t="shared" si="364"/>
        <v>Arboga</v>
      </c>
      <c r="G421" s="37">
        <f ca="1" t="shared" si="365"/>
        <v>36</v>
      </c>
      <c r="H421" s="38" t="str">
        <f ca="1" t="shared" si="366"/>
        <v/>
      </c>
      <c r="I421" s="30" t="str">
        <f ca="1" t="shared" si="367"/>
        <v>Nyanslutning</v>
      </c>
      <c r="J421" s="30" t="s">
        <v>69</v>
      </c>
      <c r="K421" s="41">
        <f ca="1" t="shared" si="368"/>
        <v>330</v>
      </c>
      <c r="L421" s="41">
        <f ca="1" t="shared" si="313"/>
        <v>72</v>
      </c>
      <c r="M421" s="14"/>
      <c r="N421" s="30" t="str">
        <f ca="1" t="shared" si="314"/>
        <v>Sarah Anderson 421</v>
      </c>
      <c r="O421" s="30" t="str">
        <f ca="1" t="shared" si="315"/>
        <v>Sarah Anderson 421</v>
      </c>
      <c r="P421" s="30" t="str">
        <f ca="1" t="shared" si="316"/>
        <v>Lars Johnson 421</v>
      </c>
      <c r="Q421" s="30" t="str">
        <f ca="1" t="shared" si="369"/>
        <v>6.Nätavtal</v>
      </c>
      <c r="R421" s="45" t="str">
        <f ca="1" t="shared" si="370"/>
        <v>nej</v>
      </c>
      <c r="S421" s="45" t="str">
        <f ca="1" t="shared" si="371"/>
        <v/>
      </c>
      <c r="T421" s="45" t="str">
        <f ca="1" t="shared" si="372"/>
        <v/>
      </c>
      <c r="U421" s="16"/>
      <c r="V421" s="33"/>
      <c r="W421" s="49" t="str">
        <f ca="1" t="shared" si="373"/>
        <v/>
      </c>
      <c r="X421" s="50" t="str">
        <f ca="1" t="shared" si="374"/>
        <v>Ja</v>
      </c>
      <c r="Y421" s="63">
        <f ca="1" t="shared" si="317"/>
        <v>45585</v>
      </c>
      <c r="Z421" s="63">
        <f ca="1" t="shared" si="318"/>
        <v>45585</v>
      </c>
      <c r="AA421" s="67"/>
      <c r="AB421" s="64" t="str">
        <f ca="1" t="shared" si="319"/>
        <v/>
      </c>
      <c r="AC421" s="73">
        <f ca="1">INDEX(Anslutningspunkt!$A$2:$A$108,RANDBETWEEN(2,108),1)</f>
        <v>95</v>
      </c>
      <c r="AD421" s="30"/>
      <c r="AE421" s="30" t="str">
        <f ca="1" t="shared" si="375"/>
        <v>Stamnät</v>
      </c>
      <c r="AF421" s="79"/>
      <c r="AG421" s="122"/>
      <c r="AH421" s="123"/>
      <c r="AI421" s="127"/>
      <c r="AM421" s="7">
        <f ca="1">VLOOKUP(AC421,Anslutningspunkt!A:B,2,0)+RANDBETWEEN(-10000,10000)</f>
        <v>6148758.672</v>
      </c>
      <c r="AN421" s="7">
        <f ca="1">VLOOKUP(AC421,Anslutningspunkt!A:C,3,0)+RANDBETWEEN(-10000,10000)</f>
        <v>392147.438</v>
      </c>
      <c r="AP421" s="7" t="str">
        <f ca="1" t="shared" si="320"/>
        <v>Nyanslutning</v>
      </c>
      <c r="AQ421" s="7" t="str">
        <f t="shared" si="321"/>
        <v>Konsumtion/Produktion</v>
      </c>
      <c r="AX421" s="31">
        <f ca="1" t="shared" si="322"/>
        <v>45265.7055819247</v>
      </c>
      <c r="AZ421" s="31">
        <f ca="1">IF(SUM(IF({"4.Projekteringsavtal","5.Anslutningsavtal","6.Nätavtal"}=Q421,1,0))&gt;0,EDATE(AX421,RANDBETWEEN(0,6)),"")</f>
        <v>45265</v>
      </c>
      <c r="BB421" s="21">
        <f ca="1">IF(SUM(IF({"5.Anslutningsavtal","6.Nätavtal"}=Q421,1,0))&gt;0,EDATE(AZ421,RANDBETWEEN(0,3)),"")</f>
        <v>45265</v>
      </c>
      <c r="BD421" s="21">
        <f ca="1" t="shared" si="323"/>
        <v>45265</v>
      </c>
    </row>
    <row r="422" s="7" customFormat="1" spans="1:56">
      <c r="A422" s="33" t="s">
        <v>65</v>
      </c>
      <c r="B422" s="31">
        <f ca="1" t="shared" ref="B422:B431" si="376">RANDBETWEEN(DATE(2018,1,1),DATE(2022,10,20))</f>
        <v>44072</v>
      </c>
      <c r="C422" s="32">
        <f ca="1" t="shared" si="310"/>
        <v>44627</v>
      </c>
      <c r="D422" s="30" t="str">
        <f t="shared" si="311"/>
        <v>Project 4422</v>
      </c>
      <c r="E422" s="30" t="str">
        <f t="shared" si="312"/>
        <v>Company AB 5422</v>
      </c>
      <c r="F422" s="30" t="str">
        <f ca="1" t="shared" ref="F422:F431" si="37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Västerås</v>
      </c>
      <c r="G422" s="37">
        <f ca="1" t="shared" ref="G422:G431" si="378">RANDBETWEEN(30,38)</f>
        <v>36</v>
      </c>
      <c r="H422" s="38" t="str">
        <f ca="1" t="shared" ref="H422:H431" si="379">CHOOSE(RANDBETWEEN(1,3),"Ja","Nej","")</f>
        <v/>
      </c>
      <c r="I422" s="30" t="str">
        <f ca="1" t="shared" ref="I422:I431" si="380">CHOOSE(RANDBETWEEN(1,3),"Nyanslutning","Utökning","Flytt")</f>
        <v>Nyanslutning</v>
      </c>
      <c r="J422" s="30" t="s">
        <v>69</v>
      </c>
      <c r="K422" s="41">
        <f ca="1" t="shared" ref="K422:K431" si="381">RANDBETWEEN(1,60)*10</f>
        <v>150</v>
      </c>
      <c r="L422" s="41">
        <f ca="1" t="shared" si="313"/>
        <v>55</v>
      </c>
      <c r="M422" s="14"/>
      <c r="N422" s="30" t="str">
        <f ca="1" t="shared" si="314"/>
        <v>Anders Erikson 422</v>
      </c>
      <c r="O422" s="30" t="str">
        <f ca="1" t="shared" si="315"/>
        <v>Lars Johnson 422</v>
      </c>
      <c r="P422" s="30" t="str">
        <f ca="1" t="shared" si="316"/>
        <v>Sarah Anderson 422</v>
      </c>
      <c r="Q422" s="30" t="str">
        <f ca="1" t="shared" ref="Q422:Q431" si="382">CHOOSE(RANDBETWEEN(1,5),"5.Anslutningsavtal","4.Projekteringsavtal","6.Nätavtal","2.Reservationsavtal","1.Anslutningsmöjlighet")</f>
        <v>5.Anslutningsavtal</v>
      </c>
      <c r="R422" s="45" t="str">
        <f ca="1" t="shared" ref="R422:R431" si="383">CHOOSE(RANDBETWEEN(1,8),"Ja","","","","n","nej","?","N/A")</f>
        <v>n</v>
      </c>
      <c r="S422" s="45" t="str">
        <f ca="1" t="shared" ref="S422:S431" si="384">CHOOSE(RANDBETWEEN(1,3),"x","","")</f>
        <v/>
      </c>
      <c r="T422" s="45" t="str">
        <f ca="1" t="shared" ref="T422:T431" si="385">CHOOSE(RANDBETWEEN(1,4),"x","","","")</f>
        <v/>
      </c>
      <c r="U422" s="16"/>
      <c r="V422" s="33"/>
      <c r="W422" s="49" t="str">
        <f ca="1" t="shared" ref="W422:W431" si="386">CHOOSE(RANDBETWEEN(1,7),"Länk","","","","","Ansluts till LN 20 kV","Reservationsavtal ska tecknas")</f>
        <v>Ansluts till LN 20 kV</v>
      </c>
      <c r="X422" s="50" t="str">
        <f ca="1" t="shared" ref="X422:X431" si="387">CHOOSE(RANDBETWEEN(1,4),"Ja","Ja","Nej","")</f>
        <v>Ja</v>
      </c>
      <c r="Y422" s="63">
        <f ca="1" t="shared" si="317"/>
        <v>45327</v>
      </c>
      <c r="Z422" s="63">
        <f ca="1" t="shared" si="318"/>
        <v>45072</v>
      </c>
      <c r="AA422" s="67"/>
      <c r="AB422" s="64" t="str">
        <f ca="1" t="shared" si="319"/>
        <v/>
      </c>
      <c r="AC422" s="73">
        <f ca="1">INDEX(Anslutningspunkt!$A$2:$A$108,RANDBETWEEN(2,108),1)</f>
        <v>59</v>
      </c>
      <c r="AD422" s="30"/>
      <c r="AE422" s="30" t="str">
        <f ca="1" t="shared" ref="AE422:AE431" si="388">CHOOSE(RANDBETWEEN(1,4),"Regionnät","Stamnät Regionnät","Stamnät","")</f>
        <v/>
      </c>
      <c r="AF422" s="79"/>
      <c r="AG422" s="122"/>
      <c r="AH422" s="123"/>
      <c r="AI422" s="127"/>
      <c r="AM422" s="7">
        <f ca="1">VLOOKUP(AC422,Anslutningspunkt!A:B,2,0)+RANDBETWEEN(-10000,10000)</f>
        <v>6056614.672</v>
      </c>
      <c r="AN422" s="7">
        <f ca="1">VLOOKUP(AC422,Anslutningspunkt!A:C,3,0)+RANDBETWEEN(-10000,10000)</f>
        <v>398287.438</v>
      </c>
      <c r="AP422" s="7" t="str">
        <f ca="1" t="shared" si="320"/>
        <v>Nyanslutning</v>
      </c>
      <c r="AQ422" s="7" t="str">
        <f t="shared" si="321"/>
        <v>Konsumtion/Produktion</v>
      </c>
      <c r="AX422" s="31">
        <f ca="1" t="shared" si="322"/>
        <v>44227.4567862448</v>
      </c>
      <c r="AZ422" s="31">
        <f ca="1">IF(SUM(IF({"4.Projekteringsavtal","5.Anslutningsavtal","6.Nätavtal"}=Q422,1,0))&gt;0,EDATE(AX422,RANDBETWEEN(0,6)),"")</f>
        <v>44377</v>
      </c>
      <c r="BB422" s="21">
        <f ca="1">IF(SUM(IF({"5.Anslutningsavtal","6.Nätavtal"}=Q422,1,0))&gt;0,EDATE(AZ422,RANDBETWEEN(0,3)),"")</f>
        <v>44407</v>
      </c>
      <c r="BD422" s="21" t="str">
        <f ca="1" t="shared" si="323"/>
        <v/>
      </c>
    </row>
    <row r="423" s="7" customFormat="1" spans="1:56">
      <c r="A423" s="33" t="s">
        <v>65</v>
      </c>
      <c r="B423" s="31">
        <f ca="1" t="shared" si="376"/>
        <v>43341</v>
      </c>
      <c r="C423" s="32">
        <f ca="1" t="shared" si="310"/>
        <v>45545</v>
      </c>
      <c r="D423" s="30" t="str">
        <f t="shared" si="311"/>
        <v>Project 4423</v>
      </c>
      <c r="E423" s="30" t="str">
        <f t="shared" si="312"/>
        <v>Company AB 5423</v>
      </c>
      <c r="F423" s="30" t="str">
        <f ca="1" t="shared" si="377"/>
        <v>Surahamar</v>
      </c>
      <c r="G423" s="37">
        <f ca="1" t="shared" si="378"/>
        <v>32</v>
      </c>
      <c r="H423" s="38" t="str">
        <f ca="1" t="shared" si="379"/>
        <v/>
      </c>
      <c r="I423" s="30" t="str">
        <f ca="1" t="shared" si="380"/>
        <v>Utökning</v>
      </c>
      <c r="J423" s="30" t="s">
        <v>69</v>
      </c>
      <c r="K423" s="41">
        <f ca="1" t="shared" si="381"/>
        <v>160</v>
      </c>
      <c r="L423" s="41">
        <f ca="1" t="shared" si="313"/>
        <v>15</v>
      </c>
      <c r="M423" s="14"/>
      <c r="N423" s="30" t="str">
        <f ca="1" t="shared" si="314"/>
        <v>Lars Johnson 423</v>
      </c>
      <c r="O423" s="30" t="str">
        <f ca="1" t="shared" si="315"/>
        <v>Lars Johnson 423</v>
      </c>
      <c r="P423" s="30" t="str">
        <f ca="1" t="shared" si="316"/>
        <v>Lars Johnson 423</v>
      </c>
      <c r="Q423" s="30" t="str">
        <f ca="1" t="shared" si="382"/>
        <v>1.Anslutningsmöjlighet</v>
      </c>
      <c r="R423" s="45" t="str">
        <f ca="1" t="shared" si="383"/>
        <v>nej</v>
      </c>
      <c r="S423" s="45" t="str">
        <f ca="1" t="shared" si="384"/>
        <v/>
      </c>
      <c r="T423" s="45" t="str">
        <f ca="1" t="shared" si="385"/>
        <v>x</v>
      </c>
      <c r="U423" s="16"/>
      <c r="V423" s="33"/>
      <c r="W423" s="49" t="str">
        <f ca="1" t="shared" si="386"/>
        <v/>
      </c>
      <c r="X423" s="50" t="str">
        <f ca="1" t="shared" si="387"/>
        <v>Ja</v>
      </c>
      <c r="Y423" s="63">
        <f ca="1" t="shared" si="317"/>
        <v>45578</v>
      </c>
      <c r="Z423" s="63">
        <f ca="1" t="shared" si="318"/>
        <v>45560</v>
      </c>
      <c r="AA423" s="67"/>
      <c r="AB423" s="64" t="str">
        <f ca="1" t="shared" si="319"/>
        <v/>
      </c>
      <c r="AC423" s="73">
        <f ca="1">INDEX(Anslutningspunkt!$A$2:$A$108,RANDBETWEEN(2,108),1)</f>
        <v>60</v>
      </c>
      <c r="AD423" s="30"/>
      <c r="AE423" s="30" t="str">
        <f ca="1" t="shared" si="388"/>
        <v>Stamnät Regionnät</v>
      </c>
      <c r="AF423" s="79"/>
      <c r="AG423" s="122"/>
      <c r="AH423" s="123"/>
      <c r="AI423" s="127"/>
      <c r="AM423" s="7">
        <f ca="1">VLOOKUP(AC423,Anslutningspunkt!A:B,2,0)+RANDBETWEEN(-10000,10000)</f>
        <v>6020435.672</v>
      </c>
      <c r="AN423" s="7">
        <f ca="1">VLOOKUP(AC423,Anslutningspunkt!A:C,3,0)+RANDBETWEEN(-10000,10000)</f>
        <v>413522.438</v>
      </c>
      <c r="AP423" s="7" t="str">
        <f ca="1" t="shared" si="320"/>
        <v>Utökning</v>
      </c>
      <c r="AQ423" s="7" t="str">
        <f t="shared" si="321"/>
        <v>Konsumtion/Produktion</v>
      </c>
      <c r="AX423" s="31" t="str">
        <f ca="1" t="shared" si="322"/>
        <v/>
      </c>
      <c r="AZ423" s="31" t="str">
        <f ca="1">IF(SUM(IF({"4.Projekteringsavtal","5.Anslutningsavtal","6.Nätavtal"}=Q423,1,0))&gt;0,EDATE(AX423,RANDBETWEEN(0,6)),"")</f>
        <v/>
      </c>
      <c r="BB423" s="21" t="str">
        <f ca="1">IF(SUM(IF({"5.Anslutningsavtal","6.Nätavtal"}=Q423,1,0))&gt;0,EDATE(AZ423,RANDBETWEEN(0,3)),"")</f>
        <v/>
      </c>
      <c r="BD423" s="21" t="str">
        <f ca="1" t="shared" si="323"/>
        <v/>
      </c>
    </row>
    <row r="424" s="7" customFormat="1" spans="1:56">
      <c r="A424" s="33" t="s">
        <v>65</v>
      </c>
      <c r="B424" s="31">
        <f ca="1" t="shared" si="376"/>
        <v>43264</v>
      </c>
      <c r="C424" s="32">
        <f ca="1" t="shared" si="310"/>
        <v>44295</v>
      </c>
      <c r="D424" s="30" t="str">
        <f t="shared" si="311"/>
        <v>Project 4424</v>
      </c>
      <c r="E424" s="30" t="str">
        <f t="shared" si="312"/>
        <v>Company AB 5424</v>
      </c>
      <c r="F424" s="30" t="str">
        <f ca="1" t="shared" si="377"/>
        <v>Långshyttan</v>
      </c>
      <c r="G424" s="37">
        <f ca="1" t="shared" si="378"/>
        <v>38</v>
      </c>
      <c r="H424" s="38" t="str">
        <f ca="1" t="shared" si="379"/>
        <v>Nej</v>
      </c>
      <c r="I424" s="30" t="str">
        <f ca="1" t="shared" si="380"/>
        <v>Nyanslutning</v>
      </c>
      <c r="J424" s="30" t="s">
        <v>69</v>
      </c>
      <c r="K424" s="41">
        <f ca="1" t="shared" si="381"/>
        <v>560</v>
      </c>
      <c r="L424" s="41">
        <f ca="1" t="shared" si="313"/>
        <v>43</v>
      </c>
      <c r="M424" s="14"/>
      <c r="N424" s="30" t="str">
        <f ca="1" t="shared" si="314"/>
        <v>Sarah Anderson 424</v>
      </c>
      <c r="O424" s="30" t="str">
        <f ca="1" t="shared" si="315"/>
        <v>Lars Johnson 424</v>
      </c>
      <c r="P424" s="30" t="str">
        <f ca="1" t="shared" si="316"/>
        <v>Lars Johnson 424</v>
      </c>
      <c r="Q424" s="30" t="str">
        <f ca="1" t="shared" si="382"/>
        <v>1.Anslutningsmöjlighet</v>
      </c>
      <c r="R424" s="45" t="str">
        <f ca="1" t="shared" si="383"/>
        <v>n</v>
      </c>
      <c r="S424" s="45" t="str">
        <f ca="1" t="shared" si="384"/>
        <v>x</v>
      </c>
      <c r="T424" s="45" t="str">
        <f ca="1" t="shared" si="385"/>
        <v/>
      </c>
      <c r="U424" s="16"/>
      <c r="V424" s="33"/>
      <c r="W424" s="49" t="str">
        <f ca="1" t="shared" si="386"/>
        <v/>
      </c>
      <c r="X424" s="50" t="str">
        <f ca="1" t="shared" si="387"/>
        <v>Nej</v>
      </c>
      <c r="Y424" s="63" t="str">
        <f ca="1" t="shared" si="317"/>
        <v/>
      </c>
      <c r="Z424" s="63" t="str">
        <f ca="1" t="shared" si="318"/>
        <v/>
      </c>
      <c r="AA424" s="67"/>
      <c r="AB424" s="64" t="str">
        <f ca="1" t="shared" si="319"/>
        <v/>
      </c>
      <c r="AC424" s="73">
        <f ca="1">INDEX(Anslutningspunkt!$A$2:$A$108,RANDBETWEEN(2,108),1)</f>
        <v>84</v>
      </c>
      <c r="AD424" s="30"/>
      <c r="AE424" s="30" t="str">
        <f ca="1" t="shared" si="388"/>
        <v>Stamnät Regionnät</v>
      </c>
      <c r="AF424" s="79"/>
      <c r="AG424" s="122"/>
      <c r="AH424" s="123"/>
      <c r="AI424" s="127"/>
      <c r="AM424" s="7">
        <f ca="1">VLOOKUP(AC424,Anslutningspunkt!A:B,2,0)+RANDBETWEEN(-10000,10000)</f>
        <v>6031692.672</v>
      </c>
      <c r="AN424" s="7">
        <f ca="1">VLOOKUP(AC424,Anslutningspunkt!A:C,3,0)+RANDBETWEEN(-10000,10000)</f>
        <v>435124.438</v>
      </c>
      <c r="AP424" s="7" t="str">
        <f ca="1" t="shared" si="320"/>
        <v>Nyanslutning</v>
      </c>
      <c r="AQ424" s="7" t="str">
        <f t="shared" si="321"/>
        <v>Konsumtion/Produktion</v>
      </c>
      <c r="AX424" s="31" t="str">
        <f ca="1" t="shared" si="322"/>
        <v/>
      </c>
      <c r="AZ424" s="31" t="str">
        <f ca="1">IF(SUM(IF({"4.Projekteringsavtal","5.Anslutningsavtal","6.Nätavtal"}=Q424,1,0))&gt;0,EDATE(AX424,RANDBETWEEN(0,6)),"")</f>
        <v/>
      </c>
      <c r="BB424" s="21" t="str">
        <f ca="1">IF(SUM(IF({"5.Anslutningsavtal","6.Nätavtal"}=Q424,1,0))&gt;0,EDATE(AZ424,RANDBETWEEN(0,3)),"")</f>
        <v/>
      </c>
      <c r="BD424" s="21" t="str">
        <f ca="1" t="shared" si="323"/>
        <v/>
      </c>
    </row>
    <row r="425" s="7" customFormat="1" spans="1:56">
      <c r="A425" s="33" t="s">
        <v>65</v>
      </c>
      <c r="B425" s="31">
        <f ca="1" t="shared" si="376"/>
        <v>44285</v>
      </c>
      <c r="C425" s="32">
        <f ca="1" t="shared" si="310"/>
        <v>44422</v>
      </c>
      <c r="D425" s="30" t="str">
        <f t="shared" si="311"/>
        <v>Project 4425</v>
      </c>
      <c r="E425" s="30" t="str">
        <f t="shared" si="312"/>
        <v>Company AB 5425</v>
      </c>
      <c r="F425" s="30" t="str">
        <f ca="1" t="shared" si="377"/>
        <v>Sala</v>
      </c>
      <c r="G425" s="37">
        <f ca="1" t="shared" si="378"/>
        <v>36</v>
      </c>
      <c r="H425" s="38" t="str">
        <f ca="1" t="shared" si="379"/>
        <v>Nej</v>
      </c>
      <c r="I425" s="30" t="str">
        <f ca="1" t="shared" si="380"/>
        <v>Utökning</v>
      </c>
      <c r="J425" s="30" t="s">
        <v>69</v>
      </c>
      <c r="K425" s="41">
        <f ca="1" t="shared" si="381"/>
        <v>190</v>
      </c>
      <c r="L425" s="41">
        <f ca="1" t="shared" si="313"/>
        <v>184</v>
      </c>
      <c r="M425" s="14"/>
      <c r="N425" s="30" t="str">
        <f ca="1" t="shared" si="314"/>
        <v>Anders Erikson 425</v>
      </c>
      <c r="O425" s="30" t="str">
        <f ca="1" t="shared" si="315"/>
        <v>Lars Johnson 425</v>
      </c>
      <c r="P425" s="30" t="str">
        <f ca="1" t="shared" si="316"/>
        <v>Lars Johnson 425</v>
      </c>
      <c r="Q425" s="30" t="str">
        <f ca="1" t="shared" si="382"/>
        <v>4.Projekteringsavtal</v>
      </c>
      <c r="R425" s="45" t="str">
        <f ca="1" t="shared" si="383"/>
        <v/>
      </c>
      <c r="S425" s="45" t="str">
        <f ca="1" t="shared" si="384"/>
        <v/>
      </c>
      <c r="T425" s="45" t="str">
        <f ca="1" t="shared" si="385"/>
        <v/>
      </c>
      <c r="U425" s="16"/>
      <c r="V425" s="33"/>
      <c r="W425" s="49" t="str">
        <f ca="1" t="shared" si="386"/>
        <v>Ansluts till LN 20 kV</v>
      </c>
      <c r="X425" s="50" t="str">
        <f ca="1" t="shared" si="387"/>
        <v>Ja</v>
      </c>
      <c r="Y425" s="63">
        <f ca="1" t="shared" si="317"/>
        <v>45570</v>
      </c>
      <c r="Z425" s="63">
        <f ca="1" t="shared" si="318"/>
        <v>45505</v>
      </c>
      <c r="AA425" s="67"/>
      <c r="AB425" s="64" t="str">
        <f ca="1" t="shared" si="319"/>
        <v/>
      </c>
      <c r="AC425" s="73">
        <f ca="1">INDEX(Anslutningspunkt!$A$2:$A$108,RANDBETWEEN(2,108),1)</f>
        <v>33</v>
      </c>
      <c r="AD425" s="30"/>
      <c r="AE425" s="30" t="str">
        <f ca="1" t="shared" si="388"/>
        <v>Regionnät</v>
      </c>
      <c r="AF425" s="79"/>
      <c r="AG425" s="122"/>
      <c r="AH425" s="123"/>
      <c r="AI425" s="127"/>
      <c r="AM425" s="7">
        <f ca="1">VLOOKUP(AC425,Anslutningspunkt!A:B,2,0)+RANDBETWEEN(-10000,10000)</f>
        <v>6056659.672</v>
      </c>
      <c r="AN425" s="7">
        <f ca="1">VLOOKUP(AC425,Anslutningspunkt!A:C,3,0)+RANDBETWEEN(-10000,10000)</f>
        <v>275539.438</v>
      </c>
      <c r="AP425" s="7" t="str">
        <f ca="1" t="shared" si="320"/>
        <v>Utökning</v>
      </c>
      <c r="AQ425" s="7" t="str">
        <f t="shared" si="321"/>
        <v>Konsumtion/Produktion</v>
      </c>
      <c r="AX425" s="31">
        <f ca="1" t="shared" si="322"/>
        <v>44378.2164669001</v>
      </c>
      <c r="AZ425" s="31">
        <f ca="1">IF(SUM(IF({"4.Projekteringsavtal","5.Anslutningsavtal","6.Nätavtal"}=Q425,1,0))&gt;0,EDATE(AX425,RANDBETWEEN(0,6)),"")</f>
        <v>44409</v>
      </c>
      <c r="BB425" s="21" t="str">
        <f ca="1">IF(SUM(IF({"5.Anslutningsavtal","6.Nätavtal"}=Q425,1,0))&gt;0,EDATE(AZ425,RANDBETWEEN(0,3)),"")</f>
        <v/>
      </c>
      <c r="BD425" s="21" t="str">
        <f ca="1" t="shared" si="323"/>
        <v/>
      </c>
    </row>
    <row r="426" s="7" customFormat="1" spans="1:56">
      <c r="A426" s="33" t="s">
        <v>65</v>
      </c>
      <c r="B426" s="31">
        <f ca="1" t="shared" si="376"/>
        <v>43797</v>
      </c>
      <c r="C426" s="32">
        <f ca="1" t="shared" si="310"/>
        <v>44561</v>
      </c>
      <c r="D426" s="30" t="str">
        <f t="shared" si="311"/>
        <v>Project 4426</v>
      </c>
      <c r="E426" s="30" t="str">
        <f t="shared" si="312"/>
        <v>Company AB 5426</v>
      </c>
      <c r="F426" s="30" t="str">
        <f ca="1" t="shared" si="377"/>
        <v>Nacka</v>
      </c>
      <c r="G426" s="37">
        <f ca="1" t="shared" si="378"/>
        <v>33</v>
      </c>
      <c r="H426" s="38" t="str">
        <f ca="1" t="shared" si="379"/>
        <v>Nej</v>
      </c>
      <c r="I426" s="30" t="str">
        <f ca="1" t="shared" si="380"/>
        <v>Flytt</v>
      </c>
      <c r="J426" s="30" t="s">
        <v>69</v>
      </c>
      <c r="K426" s="41">
        <f ca="1" t="shared" si="381"/>
        <v>560</v>
      </c>
      <c r="L426" s="41">
        <f ca="1" t="shared" si="313"/>
        <v>96</v>
      </c>
      <c r="M426" s="14"/>
      <c r="N426" s="30" t="str">
        <f ca="1" t="shared" si="314"/>
        <v>Erik Johanson 426</v>
      </c>
      <c r="O426" s="30" t="str">
        <f ca="1" t="shared" si="315"/>
        <v>Lars Johnson 426</v>
      </c>
      <c r="P426" s="30" t="str">
        <f ca="1" t="shared" si="316"/>
        <v>Erik Johanson 426</v>
      </c>
      <c r="Q426" s="30" t="str">
        <f ca="1" t="shared" si="382"/>
        <v>4.Projekteringsavtal</v>
      </c>
      <c r="R426" s="45" t="str">
        <f ca="1" t="shared" si="383"/>
        <v>n</v>
      </c>
      <c r="S426" s="45" t="str">
        <f ca="1" t="shared" si="384"/>
        <v>x</v>
      </c>
      <c r="T426" s="45" t="str">
        <f ca="1" t="shared" si="385"/>
        <v/>
      </c>
      <c r="U426" s="16"/>
      <c r="V426" s="33"/>
      <c r="W426" s="49" t="str">
        <f ca="1" t="shared" si="386"/>
        <v>Ansluts till LN 20 kV</v>
      </c>
      <c r="X426" s="50" t="str">
        <f ca="1" t="shared" si="387"/>
        <v>Ja</v>
      </c>
      <c r="Y426" s="63">
        <f ca="1" t="shared" si="317"/>
        <v>45338</v>
      </c>
      <c r="Z426" s="63">
        <f ca="1" t="shared" si="318"/>
        <v>44680</v>
      </c>
      <c r="AA426" s="67"/>
      <c r="AB426" s="64" t="str">
        <f ca="1" t="shared" si="319"/>
        <v/>
      </c>
      <c r="AC426" s="73">
        <f ca="1">INDEX(Anslutningspunkt!$A$2:$A$108,RANDBETWEEN(2,108),1)</f>
        <v>34</v>
      </c>
      <c r="AD426" s="30"/>
      <c r="AE426" s="30" t="str">
        <f ca="1" t="shared" si="388"/>
        <v/>
      </c>
      <c r="AF426" s="79"/>
      <c r="AG426" s="122"/>
      <c r="AH426" s="123"/>
      <c r="AI426" s="127"/>
      <c r="AM426" s="7">
        <f ca="1">VLOOKUP(AC426,Anslutningspunkt!A:B,2,0)+RANDBETWEEN(-10000,10000)</f>
        <v>6093220.672</v>
      </c>
      <c r="AN426" s="7">
        <f ca="1">VLOOKUP(AC426,Anslutningspunkt!A:C,3,0)+RANDBETWEEN(-10000,10000)</f>
        <v>332626.438</v>
      </c>
      <c r="AP426" s="7" t="str">
        <f ca="1" t="shared" si="320"/>
        <v>Flytt</v>
      </c>
      <c r="AQ426" s="7" t="str">
        <f t="shared" si="321"/>
        <v>Konsumtion/Produktion</v>
      </c>
      <c r="AX426" s="31">
        <f ca="1" t="shared" si="322"/>
        <v>44585.0534875284</v>
      </c>
      <c r="AZ426" s="31">
        <f ca="1">IF(SUM(IF({"4.Projekteringsavtal","5.Anslutningsavtal","6.Nätavtal"}=Q426,1,0))&gt;0,EDATE(AX426,RANDBETWEEN(0,6)),"")</f>
        <v>44616</v>
      </c>
      <c r="BB426" s="21" t="str">
        <f ca="1">IF(SUM(IF({"5.Anslutningsavtal","6.Nätavtal"}=Q426,1,0))&gt;0,EDATE(AZ426,RANDBETWEEN(0,3)),"")</f>
        <v/>
      </c>
      <c r="BD426" s="21" t="str">
        <f ca="1" t="shared" si="323"/>
        <v/>
      </c>
    </row>
    <row r="427" s="7" customFormat="1" spans="1:56">
      <c r="A427" s="33" t="s">
        <v>65</v>
      </c>
      <c r="B427" s="31">
        <f ca="1" t="shared" si="376"/>
        <v>44715</v>
      </c>
      <c r="C427" s="32">
        <f ca="1" t="shared" si="310"/>
        <v>45116</v>
      </c>
      <c r="D427" s="30" t="str">
        <f t="shared" si="311"/>
        <v>Project 4427</v>
      </c>
      <c r="E427" s="30" t="str">
        <f t="shared" si="312"/>
        <v>Company AB 5427</v>
      </c>
      <c r="F427" s="30" t="str">
        <f ca="1" t="shared" si="377"/>
        <v>Äkers Styckebruk</v>
      </c>
      <c r="G427" s="37">
        <f ca="1" t="shared" si="378"/>
        <v>36</v>
      </c>
      <c r="H427" s="38" t="str">
        <f ca="1" t="shared" si="379"/>
        <v>Ja</v>
      </c>
      <c r="I427" s="30" t="str">
        <f ca="1" t="shared" si="380"/>
        <v>Utökning</v>
      </c>
      <c r="J427" s="30" t="s">
        <v>69</v>
      </c>
      <c r="K427" s="41">
        <f ca="1" t="shared" si="381"/>
        <v>400</v>
      </c>
      <c r="L427" s="41">
        <f ca="1" t="shared" si="313"/>
        <v>272</v>
      </c>
      <c r="M427" s="14"/>
      <c r="N427" s="30" t="str">
        <f ca="1" t="shared" si="314"/>
        <v>Anders Erikson 427</v>
      </c>
      <c r="O427" s="30" t="str">
        <f ca="1" t="shared" si="315"/>
        <v>Erik Johanson 427</v>
      </c>
      <c r="P427" s="30" t="str">
        <f ca="1" t="shared" si="316"/>
        <v>Erik Johanson 427</v>
      </c>
      <c r="Q427" s="30" t="str">
        <f ca="1" t="shared" si="382"/>
        <v>5.Anslutningsavtal</v>
      </c>
      <c r="R427" s="45" t="str">
        <f ca="1" t="shared" si="383"/>
        <v>nej</v>
      </c>
      <c r="S427" s="45" t="str">
        <f ca="1" t="shared" si="384"/>
        <v>x</v>
      </c>
      <c r="T427" s="45" t="str">
        <f ca="1" t="shared" si="385"/>
        <v/>
      </c>
      <c r="U427" s="16"/>
      <c r="V427" s="33"/>
      <c r="W427" s="49" t="str">
        <f ca="1" t="shared" si="386"/>
        <v/>
      </c>
      <c r="X427" s="50" t="str">
        <f ca="1" t="shared" si="387"/>
        <v>Ja</v>
      </c>
      <c r="Y427" s="63">
        <f ca="1" t="shared" si="317"/>
        <v>45497</v>
      </c>
      <c r="Z427" s="63">
        <f ca="1" t="shared" si="318"/>
        <v>45345</v>
      </c>
      <c r="AA427" s="67"/>
      <c r="AB427" s="64" t="str">
        <f ca="1" t="shared" si="319"/>
        <v/>
      </c>
      <c r="AC427" s="73">
        <f ca="1">INDEX(Anslutningspunkt!$A$2:$A$108,RANDBETWEEN(2,108),1)</f>
        <v>57</v>
      </c>
      <c r="AD427" s="30"/>
      <c r="AE427" s="30" t="str">
        <f ca="1" t="shared" si="388"/>
        <v/>
      </c>
      <c r="AF427" s="79"/>
      <c r="AG427" s="122"/>
      <c r="AH427" s="123"/>
      <c r="AI427" s="127"/>
      <c r="AM427" s="7">
        <f ca="1">VLOOKUP(AC427,Anslutningspunkt!A:B,2,0)+RANDBETWEEN(-10000,10000)</f>
        <v>6009611.672</v>
      </c>
      <c r="AN427" s="7">
        <f ca="1">VLOOKUP(AC427,Anslutningspunkt!A:C,3,0)+RANDBETWEEN(-10000,10000)</f>
        <v>263805.438</v>
      </c>
      <c r="AP427" s="7" t="str">
        <f ca="1" t="shared" si="320"/>
        <v>Utökning</v>
      </c>
      <c r="AQ427" s="7" t="str">
        <f t="shared" si="321"/>
        <v>Konsumtion/Produktion</v>
      </c>
      <c r="AX427" s="31">
        <f ca="1" t="shared" si="322"/>
        <v>44975.5843433848</v>
      </c>
      <c r="AZ427" s="31">
        <f ca="1">IF(SUM(IF({"4.Projekteringsavtal","5.Anslutningsavtal","6.Nätavtal"}=Q427,1,0))&gt;0,EDATE(AX427,RANDBETWEEN(0,6)),"")</f>
        <v>45034</v>
      </c>
      <c r="BB427" s="21">
        <f ca="1">IF(SUM(IF({"5.Anslutningsavtal","6.Nätavtal"}=Q427,1,0))&gt;0,EDATE(AZ427,RANDBETWEEN(0,3)),"")</f>
        <v>45034</v>
      </c>
      <c r="BD427" s="21" t="str">
        <f ca="1" t="shared" si="323"/>
        <v/>
      </c>
    </row>
    <row r="428" s="7" customFormat="1" spans="1:56">
      <c r="A428" s="33" t="s">
        <v>65</v>
      </c>
      <c r="B428" s="31">
        <f ca="1" t="shared" si="376"/>
        <v>44623</v>
      </c>
      <c r="C428" s="32">
        <f ca="1" t="shared" si="310"/>
        <v>45167</v>
      </c>
      <c r="D428" s="30" t="str">
        <f t="shared" si="311"/>
        <v>Project 4428</v>
      </c>
      <c r="E428" s="30" t="str">
        <f t="shared" si="312"/>
        <v>Company AB 5428</v>
      </c>
      <c r="F428" s="30" t="str">
        <f ca="1" t="shared" si="377"/>
        <v>Hofors</v>
      </c>
      <c r="G428" s="37">
        <f ca="1" t="shared" si="378"/>
        <v>32</v>
      </c>
      <c r="H428" s="38" t="str">
        <f ca="1" t="shared" si="379"/>
        <v/>
      </c>
      <c r="I428" s="30" t="str">
        <f ca="1" t="shared" si="380"/>
        <v>Utökning</v>
      </c>
      <c r="J428" s="30" t="s">
        <v>69</v>
      </c>
      <c r="K428" s="41">
        <f ca="1" t="shared" si="381"/>
        <v>330</v>
      </c>
      <c r="L428" s="41">
        <f ca="1" t="shared" si="313"/>
        <v>274</v>
      </c>
      <c r="M428" s="14"/>
      <c r="N428" s="30" t="str">
        <f ca="1" t="shared" si="314"/>
        <v>Sarah Anderson 428</v>
      </c>
      <c r="O428" s="30" t="str">
        <f ca="1" t="shared" si="315"/>
        <v>Sarah Anderson 428</v>
      </c>
      <c r="P428" s="30" t="str">
        <f ca="1" t="shared" si="316"/>
        <v>Lars Johnson 428</v>
      </c>
      <c r="Q428" s="30" t="str">
        <f ca="1" t="shared" si="382"/>
        <v>4.Projekteringsavtal</v>
      </c>
      <c r="R428" s="45" t="str">
        <f ca="1" t="shared" si="383"/>
        <v/>
      </c>
      <c r="S428" s="45" t="str">
        <f ca="1" t="shared" si="384"/>
        <v>x</v>
      </c>
      <c r="T428" s="45" t="str">
        <f ca="1" t="shared" si="385"/>
        <v>x</v>
      </c>
      <c r="U428" s="16"/>
      <c r="V428" s="33"/>
      <c r="W428" s="49" t="str">
        <f ca="1" t="shared" si="386"/>
        <v>Ansluts till LN 20 kV</v>
      </c>
      <c r="X428" s="50" t="str">
        <f ca="1" t="shared" si="387"/>
        <v>Ja</v>
      </c>
      <c r="Y428" s="63">
        <f ca="1" t="shared" si="317"/>
        <v>45232</v>
      </c>
      <c r="Z428" s="63">
        <f ca="1" t="shared" si="318"/>
        <v>45200</v>
      </c>
      <c r="AA428" s="67"/>
      <c r="AB428" s="64" t="str">
        <f ca="1" t="shared" si="319"/>
        <v/>
      </c>
      <c r="AC428" s="73">
        <f ca="1">INDEX(Anslutningspunkt!$A$2:$A$108,RANDBETWEEN(2,108),1)</f>
        <v>24</v>
      </c>
      <c r="AD428" s="30"/>
      <c r="AE428" s="30" t="str">
        <f ca="1" t="shared" si="388"/>
        <v/>
      </c>
      <c r="AF428" s="79"/>
      <c r="AG428" s="122"/>
      <c r="AH428" s="123"/>
      <c r="AI428" s="127"/>
      <c r="AM428" s="7">
        <f ca="1">VLOOKUP(AC428,Anslutningspunkt!A:B,2,0)+RANDBETWEEN(-10000,10000)</f>
        <v>6013917.672</v>
      </c>
      <c r="AN428" s="7">
        <f ca="1">VLOOKUP(AC428,Anslutningspunkt!A:C,3,0)+RANDBETWEEN(-10000,10000)</f>
        <v>343066.438</v>
      </c>
      <c r="AP428" s="7" t="str">
        <f ca="1" t="shared" si="320"/>
        <v>Utökning</v>
      </c>
      <c r="AQ428" s="7" t="str">
        <f t="shared" si="321"/>
        <v>Konsumtion/Produktion</v>
      </c>
      <c r="AX428" s="31">
        <f ca="1" t="shared" si="322"/>
        <v>45125.0975012448</v>
      </c>
      <c r="AZ428" s="31">
        <f ca="1">IF(SUM(IF({"4.Projekteringsavtal","5.Anslutningsavtal","6.Nätavtal"}=Q428,1,0))&gt;0,EDATE(AX428,RANDBETWEEN(0,6)),"")</f>
        <v>45278</v>
      </c>
      <c r="BB428" s="21" t="str">
        <f ca="1">IF(SUM(IF({"5.Anslutningsavtal","6.Nätavtal"}=Q428,1,0))&gt;0,EDATE(AZ428,RANDBETWEEN(0,3)),"")</f>
        <v/>
      </c>
      <c r="BD428" s="21" t="str">
        <f ca="1" t="shared" si="323"/>
        <v/>
      </c>
    </row>
    <row r="429" s="7" customFormat="1" spans="1:56">
      <c r="A429" s="33" t="s">
        <v>65</v>
      </c>
      <c r="B429" s="31">
        <f ca="1" t="shared" si="376"/>
        <v>44330</v>
      </c>
      <c r="C429" s="32">
        <f ca="1" t="shared" si="310"/>
        <v>44612</v>
      </c>
      <c r="D429" s="30" t="str">
        <f t="shared" si="311"/>
        <v>Project 4429</v>
      </c>
      <c r="E429" s="30" t="str">
        <f t="shared" si="312"/>
        <v>Company AB 5429</v>
      </c>
      <c r="F429" s="30" t="str">
        <f ca="1" t="shared" si="377"/>
        <v>Surahamar</v>
      </c>
      <c r="G429" s="37">
        <f ca="1" t="shared" si="378"/>
        <v>32</v>
      </c>
      <c r="H429" s="38" t="str">
        <f ca="1" t="shared" si="379"/>
        <v>Nej</v>
      </c>
      <c r="I429" s="30" t="str">
        <f ca="1" t="shared" si="380"/>
        <v>Utökning</v>
      </c>
      <c r="J429" s="30" t="s">
        <v>69</v>
      </c>
      <c r="K429" s="41">
        <f ca="1" t="shared" si="381"/>
        <v>160</v>
      </c>
      <c r="L429" s="41">
        <f ca="1" t="shared" si="313"/>
        <v>38</v>
      </c>
      <c r="M429" s="14"/>
      <c r="N429" s="30" t="str">
        <f ca="1" t="shared" si="314"/>
        <v>Anders Erikson 429</v>
      </c>
      <c r="O429" s="30" t="str">
        <f ca="1" t="shared" si="315"/>
        <v>Sarah Anderson 429</v>
      </c>
      <c r="P429" s="30" t="str">
        <f ca="1" t="shared" si="316"/>
        <v>Erik Johanson 429</v>
      </c>
      <c r="Q429" s="30" t="str">
        <f ca="1" t="shared" si="382"/>
        <v>2.Reservationsavtal</v>
      </c>
      <c r="R429" s="45" t="str">
        <f ca="1" t="shared" si="383"/>
        <v>Ja</v>
      </c>
      <c r="S429" s="45" t="str">
        <f ca="1" t="shared" si="384"/>
        <v/>
      </c>
      <c r="T429" s="45" t="str">
        <f ca="1" t="shared" si="385"/>
        <v/>
      </c>
      <c r="U429" s="16"/>
      <c r="V429" s="33"/>
      <c r="W429" s="49" t="str">
        <f ca="1" t="shared" si="386"/>
        <v/>
      </c>
      <c r="X429" s="50" t="str">
        <f ca="1" t="shared" si="387"/>
        <v/>
      </c>
      <c r="Y429" s="63" t="str">
        <f ca="1" t="shared" si="317"/>
        <v/>
      </c>
      <c r="Z429" s="63" t="str">
        <f ca="1" t="shared" si="318"/>
        <v/>
      </c>
      <c r="AA429" s="67"/>
      <c r="AB429" s="64" t="str">
        <f ca="1" t="shared" si="319"/>
        <v/>
      </c>
      <c r="AC429" s="73">
        <f ca="1">INDEX(Anslutningspunkt!$A$2:$A$108,RANDBETWEEN(2,108),1)</f>
        <v>47</v>
      </c>
      <c r="AD429" s="30"/>
      <c r="AE429" s="30" t="str">
        <f ca="1" t="shared" si="388"/>
        <v/>
      </c>
      <c r="AF429" s="79"/>
      <c r="AG429" s="122"/>
      <c r="AH429" s="123"/>
      <c r="AI429" s="127"/>
      <c r="AM429" s="7">
        <f ca="1">VLOOKUP(AC429,Anslutningspunkt!A:B,2,0)+RANDBETWEEN(-10000,10000)</f>
        <v>6020971.672</v>
      </c>
      <c r="AN429" s="7">
        <f ca="1">VLOOKUP(AC429,Anslutningspunkt!A:C,3,0)+RANDBETWEEN(-10000,10000)</f>
        <v>452712.438</v>
      </c>
      <c r="AP429" s="7" t="str">
        <f ca="1" t="shared" si="320"/>
        <v>Utökning</v>
      </c>
      <c r="AQ429" s="7" t="str">
        <f t="shared" si="321"/>
        <v>Konsumtion/Produktion</v>
      </c>
      <c r="AX429" s="31">
        <f ca="1" t="shared" si="322"/>
        <v>44534.3534701161</v>
      </c>
      <c r="AZ429" s="31" t="str">
        <f ca="1">IF(SUM(IF({"4.Projekteringsavtal","5.Anslutningsavtal","6.Nätavtal"}=Q429,1,0))&gt;0,EDATE(AX429,RANDBETWEEN(0,6)),"")</f>
        <v/>
      </c>
      <c r="BB429" s="21" t="str">
        <f ca="1">IF(SUM(IF({"5.Anslutningsavtal","6.Nätavtal"}=Q429,1,0))&gt;0,EDATE(AZ429,RANDBETWEEN(0,3)),"")</f>
        <v/>
      </c>
      <c r="BD429" s="21" t="str">
        <f ca="1" t="shared" si="323"/>
        <v/>
      </c>
    </row>
    <row r="430" s="7" customFormat="1" spans="1:56">
      <c r="A430" s="33" t="s">
        <v>65</v>
      </c>
      <c r="B430" s="31">
        <f ca="1" t="shared" si="376"/>
        <v>43417</v>
      </c>
      <c r="C430" s="32">
        <f ca="1" t="shared" si="310"/>
        <v>44892</v>
      </c>
      <c r="D430" s="30" t="str">
        <f t="shared" si="311"/>
        <v>Project 4430</v>
      </c>
      <c r="E430" s="30" t="str">
        <f t="shared" si="312"/>
        <v>Company AB 5430</v>
      </c>
      <c r="F430" s="30" t="str">
        <f ca="1" t="shared" si="377"/>
        <v>Norberg</v>
      </c>
      <c r="G430" s="37">
        <f ca="1" t="shared" si="378"/>
        <v>33</v>
      </c>
      <c r="H430" s="38" t="str">
        <f ca="1" t="shared" si="379"/>
        <v>Nej</v>
      </c>
      <c r="I430" s="30" t="str">
        <f ca="1" t="shared" si="380"/>
        <v>Utökning</v>
      </c>
      <c r="J430" s="30" t="s">
        <v>69</v>
      </c>
      <c r="K430" s="41">
        <f ca="1" t="shared" si="381"/>
        <v>110</v>
      </c>
      <c r="L430" s="41">
        <f ca="1" t="shared" si="313"/>
        <v>84</v>
      </c>
      <c r="M430" s="14"/>
      <c r="N430" s="30" t="str">
        <f ca="1" t="shared" si="314"/>
        <v>Lars Johnson 430</v>
      </c>
      <c r="O430" s="30" t="str">
        <f ca="1" t="shared" si="315"/>
        <v>Anders Erikson 430</v>
      </c>
      <c r="P430" s="30" t="str">
        <f ca="1" t="shared" si="316"/>
        <v>Sarah Anderson 430</v>
      </c>
      <c r="Q430" s="30" t="str">
        <f ca="1" t="shared" si="382"/>
        <v>1.Anslutningsmöjlighet</v>
      </c>
      <c r="R430" s="45" t="str">
        <f ca="1" t="shared" si="383"/>
        <v>N/A</v>
      </c>
      <c r="S430" s="45" t="str">
        <f ca="1" t="shared" si="384"/>
        <v/>
      </c>
      <c r="T430" s="45" t="str">
        <f ca="1" t="shared" si="385"/>
        <v/>
      </c>
      <c r="U430" s="16"/>
      <c r="V430" s="33"/>
      <c r="W430" s="49" t="str">
        <f ca="1" t="shared" si="386"/>
        <v/>
      </c>
      <c r="X430" s="50" t="str">
        <f ca="1" t="shared" si="387"/>
        <v>Nej</v>
      </c>
      <c r="Y430" s="63" t="str">
        <f ca="1" t="shared" si="317"/>
        <v/>
      </c>
      <c r="Z430" s="63" t="str">
        <f ca="1" t="shared" si="318"/>
        <v/>
      </c>
      <c r="AA430" s="67"/>
      <c r="AB430" s="64" t="str">
        <f ca="1" t="shared" si="319"/>
        <v/>
      </c>
      <c r="AC430" s="73">
        <f ca="1">INDEX(Anslutningspunkt!$A$2:$A$108,RANDBETWEEN(2,108),1)</f>
        <v>93</v>
      </c>
      <c r="AD430" s="30"/>
      <c r="AE430" s="30" t="str">
        <f ca="1" t="shared" si="388"/>
        <v>Regionnät</v>
      </c>
      <c r="AF430" s="79"/>
      <c r="AG430" s="122"/>
      <c r="AH430" s="123"/>
      <c r="AI430" s="127"/>
      <c r="AM430" s="7">
        <f ca="1">VLOOKUP(AC430,Anslutningspunkt!A:B,2,0)+RANDBETWEEN(-10000,10000)</f>
        <v>6124143.672</v>
      </c>
      <c r="AN430" s="7">
        <f ca="1">VLOOKUP(AC430,Anslutningspunkt!A:C,3,0)+RANDBETWEEN(-10000,10000)</f>
        <v>391482.438</v>
      </c>
      <c r="AP430" s="7" t="str">
        <f ca="1" t="shared" si="320"/>
        <v>Utökning</v>
      </c>
      <c r="AQ430" s="7" t="str">
        <f t="shared" si="321"/>
        <v>Konsumtion/Produktion</v>
      </c>
      <c r="AX430" s="31" t="str">
        <f ca="1" t="shared" si="322"/>
        <v/>
      </c>
      <c r="AZ430" s="31" t="str">
        <f ca="1">IF(SUM(IF({"4.Projekteringsavtal","5.Anslutningsavtal","6.Nätavtal"}=Q430,1,0))&gt;0,EDATE(AX430,RANDBETWEEN(0,6)),"")</f>
        <v/>
      </c>
      <c r="BB430" s="21" t="str">
        <f ca="1">IF(SUM(IF({"5.Anslutningsavtal","6.Nätavtal"}=Q430,1,0))&gt;0,EDATE(AZ430,RANDBETWEEN(0,3)),"")</f>
        <v/>
      </c>
      <c r="BD430" s="21" t="str">
        <f ca="1" t="shared" si="323"/>
        <v/>
      </c>
    </row>
    <row r="431" s="7" customFormat="1" spans="1:56">
      <c r="A431" s="33" t="s">
        <v>65</v>
      </c>
      <c r="B431" s="31">
        <f ca="1" t="shared" si="376"/>
        <v>43660</v>
      </c>
      <c r="C431" s="32">
        <f ca="1" t="shared" si="310"/>
        <v>45584</v>
      </c>
      <c r="D431" s="30" t="str">
        <f t="shared" si="311"/>
        <v>Project 4431</v>
      </c>
      <c r="E431" s="30" t="str">
        <f t="shared" si="312"/>
        <v>Company AB 5431</v>
      </c>
      <c r="F431" s="30" t="str">
        <f ca="1" t="shared" si="377"/>
        <v>Vingåker</v>
      </c>
      <c r="G431" s="37">
        <f ca="1" t="shared" si="378"/>
        <v>31</v>
      </c>
      <c r="H431" s="38" t="str">
        <f ca="1" t="shared" si="379"/>
        <v/>
      </c>
      <c r="I431" s="30" t="str">
        <f ca="1" t="shared" si="380"/>
        <v>Nyanslutning</v>
      </c>
      <c r="J431" s="30" t="s">
        <v>69</v>
      </c>
      <c r="K431" s="41">
        <f ca="1" t="shared" si="381"/>
        <v>310</v>
      </c>
      <c r="L431" s="41">
        <f ca="1" t="shared" si="313"/>
        <v>310</v>
      </c>
      <c r="M431" s="14"/>
      <c r="N431" s="30" t="str">
        <f ca="1" t="shared" si="314"/>
        <v>Erik Johanson 431</v>
      </c>
      <c r="O431" s="30" t="str">
        <f ca="1" t="shared" si="315"/>
        <v>Lars Johnson 431</v>
      </c>
      <c r="P431" s="30" t="str">
        <f ca="1" t="shared" si="316"/>
        <v>Anders Erikson 431</v>
      </c>
      <c r="Q431" s="30" t="str">
        <f ca="1" t="shared" si="382"/>
        <v>1.Anslutningsmöjlighet</v>
      </c>
      <c r="R431" s="45" t="str">
        <f ca="1" t="shared" si="383"/>
        <v>?</v>
      </c>
      <c r="S431" s="45" t="str">
        <f ca="1" t="shared" si="384"/>
        <v/>
      </c>
      <c r="T431" s="45" t="str">
        <f ca="1" t="shared" si="385"/>
        <v/>
      </c>
      <c r="U431" s="16"/>
      <c r="V431" s="33"/>
      <c r="W431" s="49" t="str">
        <f ca="1" t="shared" si="386"/>
        <v/>
      </c>
      <c r="X431" s="50" t="str">
        <f ca="1" t="shared" si="387"/>
        <v>Ja</v>
      </c>
      <c r="Y431" s="63">
        <f ca="1" t="shared" si="317"/>
        <v>45585</v>
      </c>
      <c r="Z431" s="63">
        <f ca="1" t="shared" si="318"/>
        <v>45584</v>
      </c>
      <c r="AA431" s="67"/>
      <c r="AB431" s="64" t="str">
        <f ca="1" t="shared" si="319"/>
        <v/>
      </c>
      <c r="AC431" s="73">
        <f ca="1">INDEX(Anslutningspunkt!$A$2:$A$108,RANDBETWEEN(2,108),1)</f>
        <v>17</v>
      </c>
      <c r="AD431" s="30"/>
      <c r="AE431" s="30" t="str">
        <f ca="1" t="shared" si="388"/>
        <v>Stamnät</v>
      </c>
      <c r="AF431" s="79"/>
      <c r="AG431" s="122"/>
      <c r="AH431" s="123"/>
      <c r="AI431" s="127"/>
      <c r="AM431" s="7">
        <f ca="1">VLOOKUP(AC431,Anslutningspunkt!A:B,2,0)+RANDBETWEEN(-10000,10000)</f>
        <v>6116204.672</v>
      </c>
      <c r="AN431" s="7">
        <f ca="1">VLOOKUP(AC431,Anslutningspunkt!A:C,3,0)+RANDBETWEEN(-10000,10000)</f>
        <v>446838.438</v>
      </c>
      <c r="AP431" s="7" t="str">
        <f ca="1" t="shared" si="320"/>
        <v>Nyanslutning</v>
      </c>
      <c r="AQ431" s="7" t="str">
        <f t="shared" si="321"/>
        <v>Konsumtion/Produktion</v>
      </c>
      <c r="AX431" s="31" t="str">
        <f ca="1" t="shared" si="322"/>
        <v/>
      </c>
      <c r="AZ431" s="31" t="str">
        <f ca="1">IF(SUM(IF({"4.Projekteringsavtal","5.Anslutningsavtal","6.Nätavtal"}=Q431,1,0))&gt;0,EDATE(AX431,RANDBETWEEN(0,6)),"")</f>
        <v/>
      </c>
      <c r="BB431" s="21" t="str">
        <f ca="1">IF(SUM(IF({"5.Anslutningsavtal","6.Nätavtal"}=Q431,1,0))&gt;0,EDATE(AZ431,RANDBETWEEN(0,3)),"")</f>
        <v/>
      </c>
      <c r="BD431" s="21" t="str">
        <f ca="1" t="shared" si="323"/>
        <v/>
      </c>
    </row>
    <row r="432" s="7" customFormat="1" spans="1:56">
      <c r="A432" s="33" t="s">
        <v>65</v>
      </c>
      <c r="B432" s="31">
        <f ca="1" t="shared" ref="B432:B441" si="389">RANDBETWEEN(DATE(2018,1,1),DATE(2022,10,20))</f>
        <v>44632</v>
      </c>
      <c r="C432" s="32">
        <f ca="1" t="shared" si="310"/>
        <v>45160</v>
      </c>
      <c r="D432" s="30" t="str">
        <f t="shared" si="311"/>
        <v>Project 4432</v>
      </c>
      <c r="E432" s="30" t="str">
        <f t="shared" si="312"/>
        <v>Company AB 5432</v>
      </c>
      <c r="F432" s="30" t="str">
        <f ca="1" t="shared" ref="F432:F441" si="39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Arboga</v>
      </c>
      <c r="G432" s="37">
        <f ca="1" t="shared" ref="G432:G441" si="391">RANDBETWEEN(30,38)</f>
        <v>31</v>
      </c>
      <c r="H432" s="38" t="str">
        <f ca="1" t="shared" ref="H432:H441" si="392">CHOOSE(RANDBETWEEN(1,3),"Ja","Nej","")</f>
        <v>Nej</v>
      </c>
      <c r="I432" s="30" t="str">
        <f ca="1" t="shared" ref="I432:I441" si="393">CHOOSE(RANDBETWEEN(1,3),"Nyanslutning","Utökning","Flytt")</f>
        <v>Flytt</v>
      </c>
      <c r="J432" s="30" t="s">
        <v>69</v>
      </c>
      <c r="K432" s="41">
        <f ca="1" t="shared" ref="K432:K441" si="394">RANDBETWEEN(1,60)*10</f>
        <v>290</v>
      </c>
      <c r="L432" s="41">
        <f ca="1" t="shared" si="313"/>
        <v>90</v>
      </c>
      <c r="M432" s="14"/>
      <c r="N432" s="30" t="str">
        <f ca="1" t="shared" si="314"/>
        <v>Lars Johnson 432</v>
      </c>
      <c r="O432" s="30" t="str">
        <f ca="1" t="shared" si="315"/>
        <v>Lars Johnson 432</v>
      </c>
      <c r="P432" s="30" t="str">
        <f ca="1" t="shared" si="316"/>
        <v>Lars Johnson 432</v>
      </c>
      <c r="Q432" s="30" t="str">
        <f ca="1" t="shared" ref="Q432:Q441" si="395">CHOOSE(RANDBETWEEN(1,5),"5.Anslutningsavtal","4.Projekteringsavtal","6.Nätavtal","2.Reservationsavtal","1.Anslutningsmöjlighet")</f>
        <v>5.Anslutningsavtal</v>
      </c>
      <c r="R432" s="45" t="str">
        <f ca="1" t="shared" ref="R432:R441" si="396">CHOOSE(RANDBETWEEN(1,8),"Ja","","","","n","nej","?","N/A")</f>
        <v>N/A</v>
      </c>
      <c r="S432" s="45" t="str">
        <f ca="1" t="shared" ref="S432:S441" si="397">CHOOSE(RANDBETWEEN(1,3),"x","","")</f>
        <v/>
      </c>
      <c r="T432" s="45" t="str">
        <f ca="1" t="shared" ref="T432:T441" si="398">CHOOSE(RANDBETWEEN(1,4),"x","","","")</f>
        <v/>
      </c>
      <c r="U432" s="16"/>
      <c r="V432" s="33"/>
      <c r="W432" s="49" t="str">
        <f ca="1" t="shared" ref="W432:W441" si="399">CHOOSE(RANDBETWEEN(1,7),"Länk","","","","","Ansluts till LN 20 kV","Reservationsavtal ska tecknas")</f>
        <v>Ansluts till LN 20 kV</v>
      </c>
      <c r="X432" s="50" t="str">
        <f ca="1" t="shared" ref="X432:X441" si="400">CHOOSE(RANDBETWEEN(1,4),"Ja","Ja","Nej","")</f>
        <v/>
      </c>
      <c r="Y432" s="63" t="str">
        <f ca="1" t="shared" si="317"/>
        <v/>
      </c>
      <c r="Z432" s="63" t="str">
        <f ca="1" t="shared" si="318"/>
        <v/>
      </c>
      <c r="AA432" s="67"/>
      <c r="AB432" s="64" t="str">
        <f ca="1" t="shared" si="319"/>
        <v/>
      </c>
      <c r="AC432" s="73">
        <f ca="1">INDEX(Anslutningspunkt!$A$2:$A$108,RANDBETWEEN(2,108),1)</f>
        <v>104</v>
      </c>
      <c r="AD432" s="30"/>
      <c r="AE432" s="30" t="str">
        <f ca="1" t="shared" ref="AE432:AE441" si="401">CHOOSE(RANDBETWEEN(1,4),"Regionnät","Stamnät Regionnät","Stamnät","")</f>
        <v>Stamnät Regionnät</v>
      </c>
      <c r="AF432" s="79"/>
      <c r="AG432" s="122"/>
      <c r="AH432" s="123"/>
      <c r="AI432" s="127"/>
      <c r="AM432" s="7">
        <f ca="1">VLOOKUP(AC432,Anslutningspunkt!A:B,2,0)+RANDBETWEEN(-10000,10000)</f>
        <v>6108126.672</v>
      </c>
      <c r="AN432" s="7">
        <f ca="1">VLOOKUP(AC432,Anslutningspunkt!A:C,3,0)+RANDBETWEEN(-10000,10000)</f>
        <v>260126.438</v>
      </c>
      <c r="AP432" s="7" t="str">
        <f ca="1" t="shared" si="320"/>
        <v>Flytt</v>
      </c>
      <c r="AQ432" s="7" t="str">
        <f t="shared" si="321"/>
        <v>Konsumtion/Produktion</v>
      </c>
      <c r="AX432" s="31">
        <f ca="1" t="shared" si="322"/>
        <v>44964.9788876293</v>
      </c>
      <c r="AZ432" s="31">
        <f ca="1">IF(SUM(IF({"4.Projekteringsavtal","5.Anslutningsavtal","6.Nätavtal"}=Q432,1,0))&gt;0,EDATE(AX432,RANDBETWEEN(0,6)),"")</f>
        <v>45084</v>
      </c>
      <c r="BB432" s="21">
        <f ca="1">IF(SUM(IF({"5.Anslutningsavtal","6.Nätavtal"}=Q432,1,0))&gt;0,EDATE(AZ432,RANDBETWEEN(0,3)),"")</f>
        <v>45114</v>
      </c>
      <c r="BD432" s="21" t="str">
        <f ca="1" t="shared" si="323"/>
        <v/>
      </c>
    </row>
    <row r="433" s="7" customFormat="1" spans="1:56">
      <c r="A433" s="33" t="s">
        <v>65</v>
      </c>
      <c r="B433" s="31">
        <f ca="1" t="shared" si="389"/>
        <v>43635</v>
      </c>
      <c r="C433" s="32">
        <f ca="1" t="shared" si="310"/>
        <v>45200</v>
      </c>
      <c r="D433" s="30" t="str">
        <f t="shared" si="311"/>
        <v>Project 4433</v>
      </c>
      <c r="E433" s="30" t="str">
        <f t="shared" si="312"/>
        <v>Company AB 5433</v>
      </c>
      <c r="F433" s="30" t="str">
        <f ca="1" t="shared" si="390"/>
        <v>Älvkarleby</v>
      </c>
      <c r="G433" s="37">
        <f ca="1" t="shared" si="391"/>
        <v>36</v>
      </c>
      <c r="H433" s="38" t="str">
        <f ca="1" t="shared" si="392"/>
        <v/>
      </c>
      <c r="I433" s="30" t="str">
        <f ca="1" t="shared" si="393"/>
        <v>Nyanslutning</v>
      </c>
      <c r="J433" s="30" t="s">
        <v>69</v>
      </c>
      <c r="K433" s="41">
        <f ca="1" t="shared" si="394"/>
        <v>530</v>
      </c>
      <c r="L433" s="41">
        <f ca="1" t="shared" si="313"/>
        <v>148</v>
      </c>
      <c r="M433" s="14"/>
      <c r="N433" s="30" t="str">
        <f ca="1" t="shared" si="314"/>
        <v>Anders Erikson 433</v>
      </c>
      <c r="O433" s="30" t="str">
        <f ca="1" t="shared" si="315"/>
        <v>Lars Johnson 433</v>
      </c>
      <c r="P433" s="30" t="str">
        <f ca="1" t="shared" si="316"/>
        <v>Lars Johnson 433</v>
      </c>
      <c r="Q433" s="30" t="str">
        <f ca="1" t="shared" si="395"/>
        <v>2.Reservationsavtal</v>
      </c>
      <c r="R433" s="45" t="str">
        <f ca="1" t="shared" si="396"/>
        <v/>
      </c>
      <c r="S433" s="45" t="str">
        <f ca="1" t="shared" si="397"/>
        <v/>
      </c>
      <c r="T433" s="45" t="str">
        <f ca="1" t="shared" si="398"/>
        <v/>
      </c>
      <c r="U433" s="16"/>
      <c r="V433" s="33"/>
      <c r="W433" s="49" t="str">
        <f ca="1" t="shared" si="399"/>
        <v>Reservationsavtal ska tecknas</v>
      </c>
      <c r="X433" s="50" t="str">
        <f ca="1" t="shared" si="400"/>
        <v>Ja</v>
      </c>
      <c r="Y433" s="63">
        <f ca="1" t="shared" si="317"/>
        <v>45351</v>
      </c>
      <c r="Z433" s="63">
        <f ca="1" t="shared" si="318"/>
        <v>45214</v>
      </c>
      <c r="AA433" s="67"/>
      <c r="AB433" s="64" t="str">
        <f ca="1" t="shared" si="319"/>
        <v/>
      </c>
      <c r="AC433" s="73" t="e">
        <f ca="1">INDEX(Anslutningspunkt!$A$2:$A$108,RANDBETWEEN(2,108),1)</f>
        <v>#REF!</v>
      </c>
      <c r="AD433" s="30"/>
      <c r="AE433" s="30" t="str">
        <f ca="1" t="shared" si="401"/>
        <v>Regionnät</v>
      </c>
      <c r="AF433" s="79"/>
      <c r="AG433" s="122"/>
      <c r="AH433" s="123"/>
      <c r="AI433" s="127"/>
      <c r="AM433" s="7" t="e">
        <f ca="1">VLOOKUP(AC433,Anslutningspunkt!A:B,2,0)+RANDBETWEEN(-10000,10000)</f>
        <v>#REF!</v>
      </c>
      <c r="AN433" s="7" t="e">
        <f ca="1">VLOOKUP(AC433,Anslutningspunkt!A:C,3,0)+RANDBETWEEN(-10000,10000)</f>
        <v>#REF!</v>
      </c>
      <c r="AP433" s="7" t="str">
        <f ca="1" t="shared" si="320"/>
        <v>Nyanslutning</v>
      </c>
      <c r="AQ433" s="7" t="str">
        <f t="shared" si="321"/>
        <v>Konsumtion/Produktion</v>
      </c>
      <c r="AX433" s="31">
        <f ca="1" t="shared" si="322"/>
        <v>44812.2794629467</v>
      </c>
      <c r="AZ433" s="31" t="str">
        <f ca="1">IF(SUM(IF({"4.Projekteringsavtal","5.Anslutningsavtal","6.Nätavtal"}=Q433,1,0))&gt;0,EDATE(AX433,RANDBETWEEN(0,6)),"")</f>
        <v/>
      </c>
      <c r="BB433" s="21" t="str">
        <f ca="1">IF(SUM(IF({"5.Anslutningsavtal","6.Nätavtal"}=Q433,1,0))&gt;0,EDATE(AZ433,RANDBETWEEN(0,3)),"")</f>
        <v/>
      </c>
      <c r="BD433" s="21" t="str">
        <f ca="1" t="shared" si="323"/>
        <v/>
      </c>
    </row>
    <row r="434" s="7" customFormat="1" spans="1:56">
      <c r="A434" s="33" t="s">
        <v>65</v>
      </c>
      <c r="B434" s="31">
        <f ca="1" t="shared" si="389"/>
        <v>44530</v>
      </c>
      <c r="C434" s="32">
        <f ca="1" t="shared" si="310"/>
        <v>45561</v>
      </c>
      <c r="D434" s="30" t="str">
        <f t="shared" si="311"/>
        <v>Project 4434</v>
      </c>
      <c r="E434" s="30" t="str">
        <f t="shared" si="312"/>
        <v>Company AB 5434</v>
      </c>
      <c r="F434" s="30" t="str">
        <f ca="1" t="shared" si="390"/>
        <v>Smedjebacken</v>
      </c>
      <c r="G434" s="37">
        <f ca="1" t="shared" si="391"/>
        <v>34</v>
      </c>
      <c r="H434" s="38" t="str">
        <f ca="1" t="shared" si="392"/>
        <v>Ja</v>
      </c>
      <c r="I434" s="30" t="str">
        <f ca="1" t="shared" si="393"/>
        <v>Flytt</v>
      </c>
      <c r="J434" s="30" t="s">
        <v>69</v>
      </c>
      <c r="K434" s="41">
        <f ca="1" t="shared" si="394"/>
        <v>440</v>
      </c>
      <c r="L434" s="41">
        <f ca="1" t="shared" si="313"/>
        <v>177</v>
      </c>
      <c r="M434" s="14"/>
      <c r="N434" s="30" t="str">
        <f ca="1" t="shared" si="314"/>
        <v>Lars Johnson 434</v>
      </c>
      <c r="O434" s="30" t="str">
        <f ca="1" t="shared" si="315"/>
        <v>Sarah Anderson 434</v>
      </c>
      <c r="P434" s="30" t="str">
        <f ca="1" t="shared" si="316"/>
        <v>Sarah Anderson 434</v>
      </c>
      <c r="Q434" s="30" t="str">
        <f ca="1" t="shared" si="395"/>
        <v>4.Projekteringsavtal</v>
      </c>
      <c r="R434" s="45" t="str">
        <f ca="1" t="shared" si="396"/>
        <v>n</v>
      </c>
      <c r="S434" s="45" t="str">
        <f ca="1" t="shared" si="397"/>
        <v>x</v>
      </c>
      <c r="T434" s="45" t="str">
        <f ca="1" t="shared" si="398"/>
        <v/>
      </c>
      <c r="U434" s="16"/>
      <c r="V434" s="33"/>
      <c r="W434" s="49" t="str">
        <f ca="1" t="shared" si="399"/>
        <v>Ansluts till LN 20 kV</v>
      </c>
      <c r="X434" s="50" t="str">
        <f ca="1" t="shared" si="400"/>
        <v>Nej</v>
      </c>
      <c r="Y434" s="63" t="str">
        <f ca="1" t="shared" si="317"/>
        <v/>
      </c>
      <c r="Z434" s="63" t="str">
        <f ca="1" t="shared" si="318"/>
        <v/>
      </c>
      <c r="AA434" s="67"/>
      <c r="AB434" s="64" t="str">
        <f ca="1" t="shared" si="319"/>
        <v/>
      </c>
      <c r="AC434" s="73">
        <f ca="1">INDEX(Anslutningspunkt!$A$2:$A$108,RANDBETWEEN(2,108),1)</f>
        <v>95</v>
      </c>
      <c r="AD434" s="30"/>
      <c r="AE434" s="30" t="str">
        <f ca="1" t="shared" si="401"/>
        <v/>
      </c>
      <c r="AF434" s="79"/>
      <c r="AG434" s="122"/>
      <c r="AH434" s="123"/>
      <c r="AI434" s="127"/>
      <c r="AM434" s="7">
        <f ca="1">VLOOKUP(AC434,Anslutningspunkt!A:B,2,0)+RANDBETWEEN(-10000,10000)</f>
        <v>6151145.672</v>
      </c>
      <c r="AN434" s="7">
        <f ca="1">VLOOKUP(AC434,Anslutningspunkt!A:C,3,0)+RANDBETWEEN(-10000,10000)</f>
        <v>382549.438</v>
      </c>
      <c r="AP434" s="7" t="str">
        <f ca="1" t="shared" si="320"/>
        <v>Flytt</v>
      </c>
      <c r="AQ434" s="7" t="str">
        <f t="shared" si="321"/>
        <v>Konsumtion/Produktion</v>
      </c>
      <c r="AX434" s="31">
        <f ca="1" t="shared" si="322"/>
        <v>45179.3467478346</v>
      </c>
      <c r="AZ434" s="31">
        <f ca="1">IF(SUM(IF({"4.Projekteringsavtal","5.Anslutningsavtal","6.Nätavtal"}=Q434,1,0))&gt;0,EDATE(AX434,RANDBETWEEN(0,6)),"")</f>
        <v>45179</v>
      </c>
      <c r="BB434" s="21" t="str">
        <f ca="1">IF(SUM(IF({"5.Anslutningsavtal","6.Nätavtal"}=Q434,1,0))&gt;0,EDATE(AZ434,RANDBETWEEN(0,3)),"")</f>
        <v/>
      </c>
      <c r="BD434" s="21" t="str">
        <f ca="1" t="shared" si="323"/>
        <v/>
      </c>
    </row>
    <row r="435" s="7" customFormat="1" spans="1:56">
      <c r="A435" s="33" t="s">
        <v>65</v>
      </c>
      <c r="B435" s="31">
        <f ca="1" t="shared" si="389"/>
        <v>44434</v>
      </c>
      <c r="C435" s="32">
        <f ca="1" t="shared" si="310"/>
        <v>44906</v>
      </c>
      <c r="D435" s="30" t="str">
        <f t="shared" si="311"/>
        <v>Project 4435</v>
      </c>
      <c r="E435" s="30" t="str">
        <f t="shared" si="312"/>
        <v>Company AB 5435</v>
      </c>
      <c r="F435" s="30" t="str">
        <f ca="1" t="shared" si="390"/>
        <v>Västerås</v>
      </c>
      <c r="G435" s="37">
        <f ca="1" t="shared" si="391"/>
        <v>35</v>
      </c>
      <c r="H435" s="38" t="str">
        <f ca="1" t="shared" si="392"/>
        <v/>
      </c>
      <c r="I435" s="30" t="str">
        <f ca="1" t="shared" si="393"/>
        <v>Flytt</v>
      </c>
      <c r="J435" s="30" t="s">
        <v>69</v>
      </c>
      <c r="K435" s="41">
        <f ca="1" t="shared" si="394"/>
        <v>550</v>
      </c>
      <c r="L435" s="41">
        <f ca="1" t="shared" si="313"/>
        <v>132</v>
      </c>
      <c r="M435" s="14"/>
      <c r="N435" s="30" t="str">
        <f ca="1" t="shared" si="314"/>
        <v>Anders Erikson 435</v>
      </c>
      <c r="O435" s="30" t="str">
        <f ca="1" t="shared" si="315"/>
        <v>Lars Johnson 435</v>
      </c>
      <c r="P435" s="30" t="str">
        <f ca="1" t="shared" si="316"/>
        <v>Anders Erikson 435</v>
      </c>
      <c r="Q435" s="30" t="str">
        <f ca="1" t="shared" si="395"/>
        <v>6.Nätavtal</v>
      </c>
      <c r="R435" s="45" t="str">
        <f ca="1" t="shared" si="396"/>
        <v/>
      </c>
      <c r="S435" s="45" t="str">
        <f ca="1" t="shared" si="397"/>
        <v/>
      </c>
      <c r="T435" s="45" t="str">
        <f ca="1" t="shared" si="398"/>
        <v/>
      </c>
      <c r="U435" s="16"/>
      <c r="V435" s="33"/>
      <c r="W435" s="49" t="str">
        <f ca="1" t="shared" si="399"/>
        <v>Länk</v>
      </c>
      <c r="X435" s="50" t="str">
        <f ca="1" t="shared" si="400"/>
        <v>Nej</v>
      </c>
      <c r="Y435" s="63" t="str">
        <f ca="1" t="shared" si="317"/>
        <v/>
      </c>
      <c r="Z435" s="63" t="str">
        <f ca="1" t="shared" si="318"/>
        <v/>
      </c>
      <c r="AA435" s="67"/>
      <c r="AB435" s="64" t="str">
        <f ca="1" t="shared" si="319"/>
        <v/>
      </c>
      <c r="AC435" s="73">
        <f ca="1">INDEX(Anslutningspunkt!$A$2:$A$108,RANDBETWEEN(2,108),1)</f>
        <v>9</v>
      </c>
      <c r="AD435" s="30"/>
      <c r="AE435" s="30" t="str">
        <f ca="1" t="shared" si="401"/>
        <v>Stamnät Regionnät</v>
      </c>
      <c r="AF435" s="79"/>
      <c r="AG435" s="122"/>
      <c r="AH435" s="123"/>
      <c r="AI435" s="127"/>
      <c r="AM435" s="7">
        <f ca="1">VLOOKUP(AC435,Anslutningspunkt!A:B,2,0)+RANDBETWEEN(-10000,10000)</f>
        <v>6037473.672</v>
      </c>
      <c r="AN435" s="7">
        <f ca="1">VLOOKUP(AC435,Anslutningspunkt!A:C,3,0)+RANDBETWEEN(-10000,10000)</f>
        <v>309478.438</v>
      </c>
      <c r="AP435" s="7" t="str">
        <f ca="1" t="shared" si="320"/>
        <v>Flytt</v>
      </c>
      <c r="AQ435" s="7" t="str">
        <f t="shared" si="321"/>
        <v>Konsumtion/Produktion</v>
      </c>
      <c r="AX435" s="31">
        <f ca="1" t="shared" si="322"/>
        <v>44710.8813308604</v>
      </c>
      <c r="AZ435" s="31">
        <f ca="1">IF(SUM(IF({"4.Projekteringsavtal","5.Anslutningsavtal","6.Nätavtal"}=Q435,1,0))&gt;0,EDATE(AX435,RANDBETWEEN(0,6)),"")</f>
        <v>44771</v>
      </c>
      <c r="BB435" s="21">
        <f ca="1">IF(SUM(IF({"5.Anslutningsavtal","6.Nätavtal"}=Q435,1,0))&gt;0,EDATE(AZ435,RANDBETWEEN(0,3)),"")</f>
        <v>44802</v>
      </c>
      <c r="BD435" s="21">
        <f ca="1" t="shared" si="323"/>
        <v>44833</v>
      </c>
    </row>
    <row r="436" s="7" customFormat="1" spans="1:56">
      <c r="A436" s="33" t="s">
        <v>65</v>
      </c>
      <c r="B436" s="31">
        <f ca="1" t="shared" si="389"/>
        <v>43850</v>
      </c>
      <c r="C436" s="32">
        <f ca="1" t="shared" si="310"/>
        <v>45063</v>
      </c>
      <c r="D436" s="30" t="str">
        <f t="shared" si="311"/>
        <v>Project 4436</v>
      </c>
      <c r="E436" s="30" t="str">
        <f t="shared" si="312"/>
        <v>Company AB 5436</v>
      </c>
      <c r="F436" s="30" t="str">
        <f ca="1" t="shared" si="390"/>
        <v>Nynäshamn</v>
      </c>
      <c r="G436" s="37">
        <f ca="1" t="shared" si="391"/>
        <v>35</v>
      </c>
      <c r="H436" s="38" t="str">
        <f ca="1" t="shared" si="392"/>
        <v>Nej</v>
      </c>
      <c r="I436" s="30" t="str">
        <f ca="1" t="shared" si="393"/>
        <v>Flytt</v>
      </c>
      <c r="J436" s="30" t="s">
        <v>69</v>
      </c>
      <c r="K436" s="41">
        <f ca="1" t="shared" si="394"/>
        <v>310</v>
      </c>
      <c r="L436" s="41">
        <f ca="1" t="shared" si="313"/>
        <v>137</v>
      </c>
      <c r="M436" s="14"/>
      <c r="N436" s="30" t="str">
        <f ca="1" t="shared" si="314"/>
        <v>Lars Johnson 436</v>
      </c>
      <c r="O436" s="30" t="str">
        <f ca="1" t="shared" si="315"/>
        <v>Lars Johnson 436</v>
      </c>
      <c r="P436" s="30" t="str">
        <f ca="1" t="shared" si="316"/>
        <v>Lars Johnson 436</v>
      </c>
      <c r="Q436" s="30" t="str">
        <f ca="1" t="shared" si="395"/>
        <v>5.Anslutningsavtal</v>
      </c>
      <c r="R436" s="45" t="str">
        <f ca="1" t="shared" si="396"/>
        <v>?</v>
      </c>
      <c r="S436" s="45" t="str">
        <f ca="1" t="shared" si="397"/>
        <v/>
      </c>
      <c r="T436" s="45" t="str">
        <f ca="1" t="shared" si="398"/>
        <v>x</v>
      </c>
      <c r="U436" s="16"/>
      <c r="V436" s="33"/>
      <c r="W436" s="49" t="str">
        <f ca="1" t="shared" si="399"/>
        <v>Länk</v>
      </c>
      <c r="X436" s="50" t="str">
        <f ca="1" t="shared" si="400"/>
        <v>Nej</v>
      </c>
      <c r="Y436" s="63" t="str">
        <f ca="1" t="shared" si="317"/>
        <v/>
      </c>
      <c r="Z436" s="63" t="str">
        <f ca="1" t="shared" si="318"/>
        <v/>
      </c>
      <c r="AA436" s="67"/>
      <c r="AB436" s="64" t="str">
        <f ca="1" t="shared" si="319"/>
        <v/>
      </c>
      <c r="AC436" s="73">
        <f ca="1">INDEX(Anslutningspunkt!$A$2:$A$108,RANDBETWEEN(2,108),1)</f>
        <v>86</v>
      </c>
      <c r="AD436" s="30"/>
      <c r="AE436" s="30" t="str">
        <f ca="1" t="shared" si="401"/>
        <v>Stamnät Regionnät</v>
      </c>
      <c r="AF436" s="79"/>
      <c r="AG436" s="122"/>
      <c r="AH436" s="123"/>
      <c r="AI436" s="127"/>
      <c r="AM436" s="7">
        <f ca="1">VLOOKUP(AC436,Anslutningspunkt!A:B,2,0)+RANDBETWEEN(-10000,10000)</f>
        <v>6143513.672</v>
      </c>
      <c r="AN436" s="7">
        <f ca="1">VLOOKUP(AC436,Anslutningspunkt!A:C,3,0)+RANDBETWEEN(-10000,10000)</f>
        <v>407443.438</v>
      </c>
      <c r="AP436" s="7" t="str">
        <f ca="1" t="shared" si="320"/>
        <v>Flytt</v>
      </c>
      <c r="AQ436" s="7" t="str">
        <f t="shared" si="321"/>
        <v>Konsumtion/Produktion</v>
      </c>
      <c r="AX436" s="31">
        <f ca="1" t="shared" si="322"/>
        <v>44600.3841268049</v>
      </c>
      <c r="AZ436" s="31">
        <f ca="1">IF(SUM(IF({"4.Projekteringsavtal","5.Anslutningsavtal","6.Nätavtal"}=Q436,1,0))&gt;0,EDATE(AX436,RANDBETWEEN(0,6)),"")</f>
        <v>44628</v>
      </c>
      <c r="BB436" s="21">
        <f ca="1">IF(SUM(IF({"5.Anslutningsavtal","6.Nätavtal"}=Q436,1,0))&gt;0,EDATE(AZ436,RANDBETWEEN(0,3)),"")</f>
        <v>44659</v>
      </c>
      <c r="BD436" s="21" t="str">
        <f ca="1" t="shared" si="323"/>
        <v/>
      </c>
    </row>
    <row r="437" s="7" customFormat="1" spans="1:56">
      <c r="A437" s="33" t="s">
        <v>65</v>
      </c>
      <c r="B437" s="31">
        <f ca="1" t="shared" si="389"/>
        <v>43742</v>
      </c>
      <c r="C437" s="32">
        <f ca="1" t="shared" si="310"/>
        <v>45334</v>
      </c>
      <c r="D437" s="30" t="str">
        <f t="shared" si="311"/>
        <v>Project 4437</v>
      </c>
      <c r="E437" s="30" t="str">
        <f t="shared" si="312"/>
        <v>Company AB 5437</v>
      </c>
      <c r="F437" s="30" t="str">
        <f ca="1" t="shared" si="390"/>
        <v>Vallentuna</v>
      </c>
      <c r="G437" s="37">
        <f ca="1" t="shared" si="391"/>
        <v>34</v>
      </c>
      <c r="H437" s="38" t="str">
        <f ca="1" t="shared" si="392"/>
        <v>Ja</v>
      </c>
      <c r="I437" s="30" t="str">
        <f ca="1" t="shared" si="393"/>
        <v>Flytt</v>
      </c>
      <c r="J437" s="30" t="s">
        <v>69</v>
      </c>
      <c r="K437" s="41">
        <f ca="1" t="shared" si="394"/>
        <v>480</v>
      </c>
      <c r="L437" s="41">
        <f ca="1" t="shared" si="313"/>
        <v>77</v>
      </c>
      <c r="M437" s="14"/>
      <c r="N437" s="30" t="str">
        <f ca="1" t="shared" si="314"/>
        <v>Erik Johanson 437</v>
      </c>
      <c r="O437" s="30" t="str">
        <f ca="1" t="shared" si="315"/>
        <v>Sarah Anderson 437</v>
      </c>
      <c r="P437" s="30" t="str">
        <f ca="1" t="shared" si="316"/>
        <v>Anders Erikson 437</v>
      </c>
      <c r="Q437" s="30" t="str">
        <f ca="1" t="shared" si="395"/>
        <v>2.Reservationsavtal</v>
      </c>
      <c r="R437" s="45" t="str">
        <f ca="1" t="shared" si="396"/>
        <v>?</v>
      </c>
      <c r="S437" s="45" t="str">
        <f ca="1" t="shared" si="397"/>
        <v/>
      </c>
      <c r="T437" s="45" t="str">
        <f ca="1" t="shared" si="398"/>
        <v/>
      </c>
      <c r="U437" s="16"/>
      <c r="V437" s="33"/>
      <c r="W437" s="49" t="str">
        <f ca="1" t="shared" si="399"/>
        <v/>
      </c>
      <c r="X437" s="50" t="str">
        <f ca="1" t="shared" si="400"/>
        <v>Ja</v>
      </c>
      <c r="Y437" s="63">
        <f ca="1" t="shared" si="317"/>
        <v>45475</v>
      </c>
      <c r="Z437" s="63">
        <f ca="1" t="shared" si="318"/>
        <v>45474</v>
      </c>
      <c r="AA437" s="67"/>
      <c r="AB437" s="64" t="str">
        <f ca="1" t="shared" si="319"/>
        <v/>
      </c>
      <c r="AC437" s="73">
        <f ca="1">INDEX(Anslutningspunkt!$A$2:$A$108,RANDBETWEEN(2,108),1)</f>
        <v>87</v>
      </c>
      <c r="AD437" s="30"/>
      <c r="AE437" s="30" t="str">
        <f ca="1" t="shared" si="401"/>
        <v>Stamnät Regionnät</v>
      </c>
      <c r="AF437" s="79"/>
      <c r="AG437" s="122"/>
      <c r="AH437" s="123"/>
      <c r="AI437" s="127"/>
      <c r="AM437" s="7">
        <f ca="1">VLOOKUP(AC437,Anslutningspunkt!A:B,2,0)+RANDBETWEEN(-10000,10000)</f>
        <v>6121905.672</v>
      </c>
      <c r="AN437" s="7">
        <f ca="1">VLOOKUP(AC437,Anslutningspunkt!A:C,3,0)+RANDBETWEEN(-10000,10000)</f>
        <v>395702.438</v>
      </c>
      <c r="AP437" s="7" t="str">
        <f ca="1" t="shared" si="320"/>
        <v>Flytt</v>
      </c>
      <c r="AQ437" s="7" t="str">
        <f t="shared" si="321"/>
        <v>Konsumtion/Produktion</v>
      </c>
      <c r="AX437" s="31">
        <f ca="1" t="shared" si="322"/>
        <v>43865.1521803687</v>
      </c>
      <c r="AZ437" s="31" t="str">
        <f ca="1">IF(SUM(IF({"4.Projekteringsavtal","5.Anslutningsavtal","6.Nätavtal"}=Q437,1,0))&gt;0,EDATE(AX437,RANDBETWEEN(0,6)),"")</f>
        <v/>
      </c>
      <c r="BB437" s="21" t="str">
        <f ca="1">IF(SUM(IF({"5.Anslutningsavtal","6.Nätavtal"}=Q437,1,0))&gt;0,EDATE(AZ437,RANDBETWEEN(0,3)),"")</f>
        <v/>
      </c>
      <c r="BD437" s="21" t="str">
        <f ca="1" t="shared" si="323"/>
        <v/>
      </c>
    </row>
    <row r="438" s="7" customFormat="1" spans="1:56">
      <c r="A438" s="33" t="s">
        <v>65</v>
      </c>
      <c r="B438" s="31">
        <f ca="1" t="shared" si="389"/>
        <v>44488</v>
      </c>
      <c r="C438" s="32">
        <f ca="1" t="shared" si="310"/>
        <v>44817</v>
      </c>
      <c r="D438" s="30" t="str">
        <f t="shared" si="311"/>
        <v>Project 4438</v>
      </c>
      <c r="E438" s="30" t="str">
        <f t="shared" si="312"/>
        <v>Company AB 5438</v>
      </c>
      <c r="F438" s="30" t="str">
        <f ca="1" t="shared" si="390"/>
        <v>Trosa</v>
      </c>
      <c r="G438" s="37">
        <f ca="1" t="shared" si="391"/>
        <v>38</v>
      </c>
      <c r="H438" s="38" t="str">
        <f ca="1" t="shared" si="392"/>
        <v/>
      </c>
      <c r="I438" s="30" t="str">
        <f ca="1" t="shared" si="393"/>
        <v>Nyanslutning</v>
      </c>
      <c r="J438" s="30" t="s">
        <v>69</v>
      </c>
      <c r="K438" s="41">
        <f ca="1" t="shared" si="394"/>
        <v>320</v>
      </c>
      <c r="L438" s="41">
        <f ca="1" t="shared" si="313"/>
        <v>168</v>
      </c>
      <c r="M438" s="14"/>
      <c r="N438" s="30" t="str">
        <f ca="1" t="shared" si="314"/>
        <v>Anders Erikson 438</v>
      </c>
      <c r="O438" s="30" t="str">
        <f ca="1" t="shared" si="315"/>
        <v>Lars Johnson 438</v>
      </c>
      <c r="P438" s="30" t="str">
        <f ca="1" t="shared" si="316"/>
        <v>Sarah Anderson 438</v>
      </c>
      <c r="Q438" s="30" t="str">
        <f ca="1" t="shared" si="395"/>
        <v>2.Reservationsavtal</v>
      </c>
      <c r="R438" s="45" t="str">
        <f ca="1" t="shared" si="396"/>
        <v>Ja</v>
      </c>
      <c r="S438" s="45" t="str">
        <f ca="1" t="shared" si="397"/>
        <v>x</v>
      </c>
      <c r="T438" s="45" t="str">
        <f ca="1" t="shared" si="398"/>
        <v/>
      </c>
      <c r="U438" s="16"/>
      <c r="V438" s="33"/>
      <c r="W438" s="49" t="str">
        <f ca="1" t="shared" si="399"/>
        <v>Länk</v>
      </c>
      <c r="X438" s="50" t="str">
        <f ca="1" t="shared" si="400"/>
        <v>Ja</v>
      </c>
      <c r="Y438" s="63">
        <f ca="1" t="shared" si="317"/>
        <v>45581</v>
      </c>
      <c r="Z438" s="63">
        <f ca="1" t="shared" si="318"/>
        <v>45531</v>
      </c>
      <c r="AA438" s="67"/>
      <c r="AB438" s="64" t="str">
        <f ca="1" t="shared" si="319"/>
        <v/>
      </c>
      <c r="AC438" s="73">
        <f ca="1">INDEX(Anslutningspunkt!$A$2:$A$108,RANDBETWEEN(2,108),1)</f>
        <v>20</v>
      </c>
      <c r="AD438" s="30"/>
      <c r="AE438" s="30" t="str">
        <f ca="1" t="shared" si="401"/>
        <v/>
      </c>
      <c r="AF438" s="79"/>
      <c r="AG438" s="122"/>
      <c r="AH438" s="123"/>
      <c r="AI438" s="127"/>
      <c r="AM438" s="7">
        <f ca="1">VLOOKUP(AC438,Anslutningspunkt!A:B,2,0)+RANDBETWEEN(-10000,10000)</f>
        <v>6012759.672</v>
      </c>
      <c r="AN438" s="7">
        <f ca="1">VLOOKUP(AC438,Anslutningspunkt!A:C,3,0)+RANDBETWEEN(-10000,10000)</f>
        <v>411890.438</v>
      </c>
      <c r="AP438" s="7" t="str">
        <f ca="1" t="shared" si="320"/>
        <v>Nyanslutning</v>
      </c>
      <c r="AQ438" s="7" t="str">
        <f t="shared" si="321"/>
        <v>Konsumtion/Produktion</v>
      </c>
      <c r="AX438" s="31">
        <f ca="1" t="shared" si="322"/>
        <v>44541.642255732</v>
      </c>
      <c r="AZ438" s="31" t="str">
        <f ca="1">IF(SUM(IF({"4.Projekteringsavtal","5.Anslutningsavtal","6.Nätavtal"}=Q438,1,0))&gt;0,EDATE(AX438,RANDBETWEEN(0,6)),"")</f>
        <v/>
      </c>
      <c r="BB438" s="21" t="str">
        <f ca="1">IF(SUM(IF({"5.Anslutningsavtal","6.Nätavtal"}=Q438,1,0))&gt;0,EDATE(AZ438,RANDBETWEEN(0,3)),"")</f>
        <v/>
      </c>
      <c r="BD438" s="21" t="str">
        <f ca="1" t="shared" si="323"/>
        <v/>
      </c>
    </row>
    <row r="439" s="7" customFormat="1" spans="1:56">
      <c r="A439" s="33" t="s">
        <v>65</v>
      </c>
      <c r="B439" s="31">
        <f ca="1" t="shared" si="389"/>
        <v>44448</v>
      </c>
      <c r="C439" s="32">
        <f ca="1" t="shared" si="310"/>
        <v>44454</v>
      </c>
      <c r="D439" s="30" t="str">
        <f t="shared" si="311"/>
        <v>Project 4439</v>
      </c>
      <c r="E439" s="30" t="str">
        <f t="shared" si="312"/>
        <v>Company AB 5439</v>
      </c>
      <c r="F439" s="30" t="str">
        <f ca="1" t="shared" si="390"/>
        <v>Upplands Väsby</v>
      </c>
      <c r="G439" s="37">
        <f ca="1" t="shared" si="391"/>
        <v>30</v>
      </c>
      <c r="H439" s="38" t="str">
        <f ca="1" t="shared" si="392"/>
        <v>Ja</v>
      </c>
      <c r="I439" s="30" t="str">
        <f ca="1" t="shared" si="393"/>
        <v>Flytt</v>
      </c>
      <c r="J439" s="30" t="s">
        <v>69</v>
      </c>
      <c r="K439" s="41">
        <f ca="1" t="shared" si="394"/>
        <v>390</v>
      </c>
      <c r="L439" s="41">
        <f ca="1" t="shared" si="313"/>
        <v>186</v>
      </c>
      <c r="M439" s="14"/>
      <c r="N439" s="30" t="str">
        <f ca="1" t="shared" si="314"/>
        <v>Lars Johnson 439</v>
      </c>
      <c r="O439" s="30" t="str">
        <f ca="1" t="shared" si="315"/>
        <v>Lars Johnson 439</v>
      </c>
      <c r="P439" s="30" t="str">
        <f ca="1" t="shared" si="316"/>
        <v>Anders Erikson 439</v>
      </c>
      <c r="Q439" s="30" t="str">
        <f ca="1" t="shared" si="395"/>
        <v>2.Reservationsavtal</v>
      </c>
      <c r="R439" s="45" t="str">
        <f ca="1" t="shared" si="396"/>
        <v>?</v>
      </c>
      <c r="S439" s="45" t="str">
        <f ca="1" t="shared" si="397"/>
        <v/>
      </c>
      <c r="T439" s="45" t="str">
        <f ca="1" t="shared" si="398"/>
        <v>x</v>
      </c>
      <c r="U439" s="16"/>
      <c r="V439" s="33"/>
      <c r="W439" s="49" t="str">
        <f ca="1" t="shared" si="399"/>
        <v>Ansluts till LN 20 kV</v>
      </c>
      <c r="X439" s="50" t="str">
        <f ca="1" t="shared" si="400"/>
        <v>Ja</v>
      </c>
      <c r="Y439" s="63">
        <f ca="1" t="shared" si="317"/>
        <v>45233</v>
      </c>
      <c r="Z439" s="63">
        <f ca="1" t="shared" si="318"/>
        <v>44964</v>
      </c>
      <c r="AA439" s="67"/>
      <c r="AB439" s="64" t="str">
        <f ca="1" t="shared" si="319"/>
        <v/>
      </c>
      <c r="AC439" s="73">
        <f ca="1">INDEX(Anslutningspunkt!$A$2:$A$108,RANDBETWEEN(2,108),1)</f>
        <v>74</v>
      </c>
      <c r="AD439" s="30"/>
      <c r="AE439" s="30" t="str">
        <f ca="1" t="shared" si="401"/>
        <v>Stamnät Regionnät</v>
      </c>
      <c r="AF439" s="79"/>
      <c r="AG439" s="122"/>
      <c r="AH439" s="123"/>
      <c r="AI439" s="127"/>
      <c r="AM439" s="7">
        <f ca="1">VLOOKUP(AC439,Anslutningspunkt!A:B,2,0)+RANDBETWEEN(-10000,10000)</f>
        <v>6112725.672</v>
      </c>
      <c r="AN439" s="7">
        <f ca="1">VLOOKUP(AC439,Anslutningspunkt!A:C,3,0)+RANDBETWEEN(-10000,10000)</f>
        <v>387014.438</v>
      </c>
      <c r="AP439" s="7" t="str">
        <f ca="1" t="shared" si="320"/>
        <v>Flytt</v>
      </c>
      <c r="AQ439" s="7" t="str">
        <f t="shared" si="321"/>
        <v>Konsumtion/Produktion</v>
      </c>
      <c r="AX439" s="31">
        <f ca="1" t="shared" si="322"/>
        <v>44477.2293604385</v>
      </c>
      <c r="AZ439" s="31" t="str">
        <f ca="1">IF(SUM(IF({"4.Projekteringsavtal","5.Anslutningsavtal","6.Nätavtal"}=Q439,1,0))&gt;0,EDATE(AX439,RANDBETWEEN(0,6)),"")</f>
        <v/>
      </c>
      <c r="BB439" s="21" t="str">
        <f ca="1">IF(SUM(IF({"5.Anslutningsavtal","6.Nätavtal"}=Q439,1,0))&gt;0,EDATE(AZ439,RANDBETWEEN(0,3)),"")</f>
        <v/>
      </c>
      <c r="BD439" s="21" t="str">
        <f ca="1" t="shared" si="323"/>
        <v/>
      </c>
    </row>
    <row r="440" s="7" customFormat="1" spans="1:56">
      <c r="A440" s="33" t="s">
        <v>65</v>
      </c>
      <c r="B440" s="31">
        <f ca="1" t="shared" si="389"/>
        <v>44498</v>
      </c>
      <c r="C440" s="32">
        <f ca="1" t="shared" si="310"/>
        <v>45101</v>
      </c>
      <c r="D440" s="30" t="str">
        <f t="shared" si="311"/>
        <v>Project 4440</v>
      </c>
      <c r="E440" s="30" t="str">
        <f t="shared" si="312"/>
        <v>Company AB 5440</v>
      </c>
      <c r="F440" s="30" t="str">
        <f ca="1" t="shared" si="390"/>
        <v>Lindesberg</v>
      </c>
      <c r="G440" s="37">
        <f ca="1" t="shared" si="391"/>
        <v>38</v>
      </c>
      <c r="H440" s="38" t="str">
        <f ca="1" t="shared" si="392"/>
        <v>Nej</v>
      </c>
      <c r="I440" s="30" t="str">
        <f ca="1" t="shared" si="393"/>
        <v>Utökning</v>
      </c>
      <c r="J440" s="30" t="s">
        <v>69</v>
      </c>
      <c r="K440" s="41">
        <f ca="1" t="shared" si="394"/>
        <v>110</v>
      </c>
      <c r="L440" s="41">
        <f ca="1" t="shared" si="313"/>
        <v>24</v>
      </c>
      <c r="M440" s="14"/>
      <c r="N440" s="30" t="str">
        <f ca="1" t="shared" si="314"/>
        <v>Erik Johanson 440</v>
      </c>
      <c r="O440" s="30" t="str">
        <f ca="1" t="shared" si="315"/>
        <v>Sarah Anderson 440</v>
      </c>
      <c r="P440" s="30" t="str">
        <f ca="1" t="shared" si="316"/>
        <v>Anders Erikson 440</v>
      </c>
      <c r="Q440" s="30" t="str">
        <f ca="1" t="shared" si="395"/>
        <v>2.Reservationsavtal</v>
      </c>
      <c r="R440" s="45" t="str">
        <f ca="1" t="shared" si="396"/>
        <v/>
      </c>
      <c r="S440" s="45" t="str">
        <f ca="1" t="shared" si="397"/>
        <v>x</v>
      </c>
      <c r="T440" s="45" t="str">
        <f ca="1" t="shared" si="398"/>
        <v>x</v>
      </c>
      <c r="U440" s="16"/>
      <c r="V440" s="33"/>
      <c r="W440" s="49" t="str">
        <f ca="1" t="shared" si="399"/>
        <v>Länk</v>
      </c>
      <c r="X440" s="50" t="str">
        <f ca="1" t="shared" si="400"/>
        <v>Nej</v>
      </c>
      <c r="Y440" s="63" t="str">
        <f ca="1" t="shared" si="317"/>
        <v/>
      </c>
      <c r="Z440" s="63" t="str">
        <f ca="1" t="shared" si="318"/>
        <v/>
      </c>
      <c r="AA440" s="67"/>
      <c r="AB440" s="64" t="str">
        <f ca="1" t="shared" si="319"/>
        <v/>
      </c>
      <c r="AC440" s="73">
        <f ca="1">INDEX(Anslutningspunkt!$A$2:$A$108,RANDBETWEEN(2,108),1)</f>
        <v>97</v>
      </c>
      <c r="AD440" s="30"/>
      <c r="AE440" s="30" t="str">
        <f ca="1" t="shared" si="401"/>
        <v>Stamnät</v>
      </c>
      <c r="AF440" s="79"/>
      <c r="AG440" s="122"/>
      <c r="AH440" s="123"/>
      <c r="AI440" s="127"/>
      <c r="AM440" s="7">
        <f ca="1">VLOOKUP(AC440,Anslutningspunkt!A:B,2,0)+RANDBETWEEN(-10000,10000)</f>
        <v>6178277.672</v>
      </c>
      <c r="AN440" s="7">
        <f ca="1">VLOOKUP(AC440,Anslutningspunkt!A:C,3,0)+RANDBETWEEN(-10000,10000)</f>
        <v>298498.438</v>
      </c>
      <c r="AP440" s="7" t="str">
        <f ca="1" t="shared" si="320"/>
        <v>Utökning</v>
      </c>
      <c r="AQ440" s="7" t="str">
        <f t="shared" si="321"/>
        <v>Konsumtion/Produktion</v>
      </c>
      <c r="AX440" s="31">
        <f ca="1" t="shared" si="322"/>
        <v>44581.7370540729</v>
      </c>
      <c r="AZ440" s="31" t="str">
        <f ca="1">IF(SUM(IF({"4.Projekteringsavtal","5.Anslutningsavtal","6.Nätavtal"}=Q440,1,0))&gt;0,EDATE(AX440,RANDBETWEEN(0,6)),"")</f>
        <v/>
      </c>
      <c r="BB440" s="21" t="str">
        <f ca="1">IF(SUM(IF({"5.Anslutningsavtal","6.Nätavtal"}=Q440,1,0))&gt;0,EDATE(AZ440,RANDBETWEEN(0,3)),"")</f>
        <v/>
      </c>
      <c r="BD440" s="21" t="str">
        <f ca="1" t="shared" si="323"/>
        <v/>
      </c>
    </row>
    <row r="441" s="7" customFormat="1" spans="1:56">
      <c r="A441" s="33" t="s">
        <v>65</v>
      </c>
      <c r="B441" s="31">
        <f ca="1" t="shared" si="389"/>
        <v>43198</v>
      </c>
      <c r="C441" s="32">
        <f ca="1" t="shared" si="310"/>
        <v>43531</v>
      </c>
      <c r="D441" s="30" t="str">
        <f t="shared" si="311"/>
        <v>Project 4441</v>
      </c>
      <c r="E441" s="30" t="str">
        <f t="shared" si="312"/>
        <v>Company AB 5441</v>
      </c>
      <c r="F441" s="30" t="str">
        <f ca="1" t="shared" si="390"/>
        <v>Uppsala</v>
      </c>
      <c r="G441" s="37">
        <f ca="1" t="shared" si="391"/>
        <v>32</v>
      </c>
      <c r="H441" s="38" t="str">
        <f ca="1" t="shared" si="392"/>
        <v/>
      </c>
      <c r="I441" s="30" t="str">
        <f ca="1" t="shared" si="393"/>
        <v>Flytt</v>
      </c>
      <c r="J441" s="30" t="s">
        <v>69</v>
      </c>
      <c r="K441" s="41">
        <f ca="1" t="shared" si="394"/>
        <v>490</v>
      </c>
      <c r="L441" s="41">
        <f ca="1" t="shared" si="313"/>
        <v>339</v>
      </c>
      <c r="M441" s="14"/>
      <c r="N441" s="30" t="str">
        <f ca="1" t="shared" si="314"/>
        <v>Sarah Anderson 441</v>
      </c>
      <c r="O441" s="30" t="str">
        <f ca="1" t="shared" si="315"/>
        <v>Erik Johanson 441</v>
      </c>
      <c r="P441" s="30" t="str">
        <f ca="1" t="shared" si="316"/>
        <v>Erik Johanson 441</v>
      </c>
      <c r="Q441" s="30" t="str">
        <f ca="1" t="shared" si="395"/>
        <v>6.Nätavtal</v>
      </c>
      <c r="R441" s="45" t="str">
        <f ca="1" t="shared" si="396"/>
        <v>N/A</v>
      </c>
      <c r="S441" s="45" t="str">
        <f ca="1" t="shared" si="397"/>
        <v>x</v>
      </c>
      <c r="T441" s="45" t="str">
        <f ca="1" t="shared" si="398"/>
        <v/>
      </c>
      <c r="U441" s="16"/>
      <c r="V441" s="33"/>
      <c r="W441" s="49" t="str">
        <f ca="1" t="shared" si="399"/>
        <v/>
      </c>
      <c r="X441" s="50" t="str">
        <f ca="1" t="shared" si="400"/>
        <v/>
      </c>
      <c r="Y441" s="63" t="str">
        <f ca="1" t="shared" si="317"/>
        <v/>
      </c>
      <c r="Z441" s="63" t="str">
        <f ca="1" t="shared" si="318"/>
        <v/>
      </c>
      <c r="AA441" s="67"/>
      <c r="AB441" s="64" t="str">
        <f ca="1" t="shared" si="319"/>
        <v/>
      </c>
      <c r="AC441" s="73">
        <f ca="1">INDEX(Anslutningspunkt!$A$2:$A$108,RANDBETWEEN(2,108),1)</f>
        <v>3</v>
      </c>
      <c r="AD441" s="30"/>
      <c r="AE441" s="30" t="str">
        <f ca="1" t="shared" si="401"/>
        <v>Stamnät Regionnät</v>
      </c>
      <c r="AF441" s="79"/>
      <c r="AG441" s="122"/>
      <c r="AH441" s="123"/>
      <c r="AI441" s="127"/>
      <c r="AM441" s="7">
        <f ca="1">VLOOKUP(AC441,Anslutningspunkt!A:B,2,0)+RANDBETWEEN(-10000,10000)</f>
        <v>6188470.672</v>
      </c>
      <c r="AN441" s="7">
        <f ca="1">VLOOKUP(AC441,Anslutningspunkt!A:C,3,0)+RANDBETWEEN(-10000,10000)</f>
        <v>387700.438</v>
      </c>
      <c r="AP441" s="7" t="str">
        <f ca="1" t="shared" si="320"/>
        <v>Flytt</v>
      </c>
      <c r="AQ441" s="7" t="str">
        <f t="shared" si="321"/>
        <v>Konsumtion/Produktion</v>
      </c>
      <c r="AX441" s="31">
        <f ca="1" t="shared" si="322"/>
        <v>43473.3361183709</v>
      </c>
      <c r="AZ441" s="31">
        <f ca="1">IF(SUM(IF({"4.Projekteringsavtal","5.Anslutningsavtal","6.Nätavtal"}=Q441,1,0))&gt;0,EDATE(AX441,RANDBETWEEN(0,6)),"")</f>
        <v>43504</v>
      </c>
      <c r="BB441" s="21">
        <f ca="1">IF(SUM(IF({"5.Anslutningsavtal","6.Nätavtal"}=Q441,1,0))&gt;0,EDATE(AZ441,RANDBETWEEN(0,3)),"")</f>
        <v>43563</v>
      </c>
      <c r="BD441" s="21">
        <f ca="1" t="shared" si="323"/>
        <v>43654</v>
      </c>
    </row>
    <row r="442" s="7" customFormat="1" spans="1:56">
      <c r="A442" s="33" t="s">
        <v>65</v>
      </c>
      <c r="B442" s="31">
        <f ca="1" t="shared" ref="B442:B451" si="402">RANDBETWEEN(DATE(2018,1,1),DATE(2022,10,20))</f>
        <v>44203</v>
      </c>
      <c r="C442" s="32">
        <f ca="1" t="shared" si="310"/>
        <v>44850</v>
      </c>
      <c r="D442" s="30" t="str">
        <f t="shared" si="311"/>
        <v>Project 4442</v>
      </c>
      <c r="E442" s="30" t="str">
        <f t="shared" si="312"/>
        <v>Company AB 5442</v>
      </c>
      <c r="F442" s="30" t="str">
        <f ca="1" t="shared" ref="F442:F451" si="40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Äkers Styckebruk</v>
      </c>
      <c r="G442" s="37">
        <f ca="1" t="shared" ref="G442:G451" si="404">RANDBETWEEN(30,38)</f>
        <v>31</v>
      </c>
      <c r="H442" s="38" t="str">
        <f ca="1" t="shared" ref="H442:H451" si="405">CHOOSE(RANDBETWEEN(1,3),"Ja","Nej","")</f>
        <v/>
      </c>
      <c r="I442" s="30" t="str">
        <f ca="1" t="shared" ref="I442:I451" si="406">CHOOSE(RANDBETWEEN(1,3),"Nyanslutning","Utökning","Flytt")</f>
        <v>Utökning</v>
      </c>
      <c r="J442" s="30" t="s">
        <v>69</v>
      </c>
      <c r="K442" s="41">
        <f ca="1" t="shared" ref="K442:K451" si="407">RANDBETWEEN(1,60)*10</f>
        <v>490</v>
      </c>
      <c r="L442" s="41">
        <f ca="1" t="shared" si="313"/>
        <v>262</v>
      </c>
      <c r="M442" s="14"/>
      <c r="N442" s="30" t="str">
        <f ca="1" t="shared" si="314"/>
        <v>Anders Erikson 442</v>
      </c>
      <c r="O442" s="30" t="str">
        <f ca="1" t="shared" si="315"/>
        <v>Erik Johanson 442</v>
      </c>
      <c r="P442" s="30" t="str">
        <f ca="1" t="shared" si="316"/>
        <v>Erik Johanson 442</v>
      </c>
      <c r="Q442" s="30" t="str">
        <f ca="1" t="shared" ref="Q442:Q451" si="408">CHOOSE(RANDBETWEEN(1,5),"5.Anslutningsavtal","4.Projekteringsavtal","6.Nätavtal","2.Reservationsavtal","1.Anslutningsmöjlighet")</f>
        <v>6.Nätavtal</v>
      </c>
      <c r="R442" s="45" t="str">
        <f ca="1" t="shared" ref="R442:R451" si="409">CHOOSE(RANDBETWEEN(1,8),"Ja","","","","n","nej","?","N/A")</f>
        <v>nej</v>
      </c>
      <c r="S442" s="45" t="str">
        <f ca="1" t="shared" ref="S442:S451" si="410">CHOOSE(RANDBETWEEN(1,3),"x","","")</f>
        <v/>
      </c>
      <c r="T442" s="45" t="str">
        <f ca="1" t="shared" ref="T442:T451" si="411">CHOOSE(RANDBETWEEN(1,4),"x","","","")</f>
        <v/>
      </c>
      <c r="U442" s="16"/>
      <c r="V442" s="33"/>
      <c r="W442" s="49" t="str">
        <f ca="1" t="shared" ref="W442:W451" si="412">CHOOSE(RANDBETWEEN(1,7),"Länk","","","","","Ansluts till LN 20 kV","Reservationsavtal ska tecknas")</f>
        <v/>
      </c>
      <c r="X442" s="50" t="str">
        <f ca="1" t="shared" ref="X442:X451" si="413">CHOOSE(RANDBETWEEN(1,4),"Ja","Ja","Nej","")</f>
        <v>Ja</v>
      </c>
      <c r="Y442" s="63">
        <f ca="1" t="shared" si="317"/>
        <v>45385</v>
      </c>
      <c r="Z442" s="63">
        <f ca="1" t="shared" si="318"/>
        <v>45271</v>
      </c>
      <c r="AA442" s="67"/>
      <c r="AB442" s="64" t="str">
        <f ca="1" t="shared" si="319"/>
        <v/>
      </c>
      <c r="AC442" s="73">
        <f ca="1">INDEX(Anslutningspunkt!$A$2:$A$108,RANDBETWEEN(2,108),1)</f>
        <v>37</v>
      </c>
      <c r="AD442" s="30"/>
      <c r="AE442" s="30" t="str">
        <f ca="1" t="shared" ref="AE442:AE451" si="414">CHOOSE(RANDBETWEEN(1,4),"Regionnät","Stamnät Regionnät","Stamnät","")</f>
        <v>Stamnät</v>
      </c>
      <c r="AF442" s="79"/>
      <c r="AG442" s="122"/>
      <c r="AH442" s="123"/>
      <c r="AI442" s="127"/>
      <c r="AM442" s="7">
        <f ca="1">VLOOKUP(AC442,Anslutningspunkt!A:B,2,0)+RANDBETWEEN(-10000,10000)</f>
        <v>6135604.672</v>
      </c>
      <c r="AN442" s="7">
        <f ca="1">VLOOKUP(AC442,Anslutningspunkt!A:C,3,0)+RANDBETWEEN(-10000,10000)</f>
        <v>270878.438</v>
      </c>
      <c r="AP442" s="7" t="str">
        <f ca="1" t="shared" si="320"/>
        <v>Utökning</v>
      </c>
      <c r="AQ442" s="7" t="str">
        <f t="shared" si="321"/>
        <v>Konsumtion/Produktion</v>
      </c>
      <c r="AX442" s="31">
        <f ca="1" t="shared" si="322"/>
        <v>44569.4438106413</v>
      </c>
      <c r="AZ442" s="31">
        <f ca="1">IF(SUM(IF({"4.Projekteringsavtal","5.Anslutningsavtal","6.Nätavtal"}=Q442,1,0))&gt;0,EDATE(AX442,RANDBETWEEN(0,6)),"")</f>
        <v>44569</v>
      </c>
      <c r="BB442" s="21">
        <f ca="1">IF(SUM(IF({"5.Anslutningsavtal","6.Nätavtal"}=Q442,1,0))&gt;0,EDATE(AZ442,RANDBETWEEN(0,3)),"")</f>
        <v>44659</v>
      </c>
      <c r="BD442" s="21">
        <f ca="1" t="shared" si="323"/>
        <v>44750</v>
      </c>
    </row>
    <row r="443" s="7" customFormat="1" spans="1:56">
      <c r="A443" s="33" t="s">
        <v>65</v>
      </c>
      <c r="B443" s="31">
        <f ca="1" t="shared" si="402"/>
        <v>43887</v>
      </c>
      <c r="C443" s="32">
        <f ca="1" t="shared" si="310"/>
        <v>43976</v>
      </c>
      <c r="D443" s="30" t="str">
        <f t="shared" si="311"/>
        <v>Project 4443</v>
      </c>
      <c r="E443" s="30" t="str">
        <f t="shared" si="312"/>
        <v>Company AB 5443</v>
      </c>
      <c r="F443" s="30" t="str">
        <f ca="1" t="shared" si="403"/>
        <v>Tierp</v>
      </c>
      <c r="G443" s="37">
        <f ca="1" t="shared" si="404"/>
        <v>32</v>
      </c>
      <c r="H443" s="38" t="str">
        <f ca="1" t="shared" si="405"/>
        <v>Nej</v>
      </c>
      <c r="I443" s="30" t="str">
        <f ca="1" t="shared" si="406"/>
        <v>Utökning</v>
      </c>
      <c r="J443" s="30" t="s">
        <v>69</v>
      </c>
      <c r="K443" s="41">
        <f ca="1" t="shared" si="407"/>
        <v>590</v>
      </c>
      <c r="L443" s="41">
        <f ca="1" t="shared" si="313"/>
        <v>544</v>
      </c>
      <c r="M443" s="14"/>
      <c r="N443" s="30" t="str">
        <f ca="1" t="shared" si="314"/>
        <v>Erik Johanson 443</v>
      </c>
      <c r="O443" s="30" t="str">
        <f ca="1" t="shared" si="315"/>
        <v>Anders Erikson 443</v>
      </c>
      <c r="P443" s="30" t="str">
        <f ca="1" t="shared" si="316"/>
        <v>Erik Johanson 443</v>
      </c>
      <c r="Q443" s="30" t="str">
        <f ca="1" t="shared" si="408"/>
        <v>4.Projekteringsavtal</v>
      </c>
      <c r="R443" s="45" t="str">
        <f ca="1" t="shared" si="409"/>
        <v/>
      </c>
      <c r="S443" s="45" t="str">
        <f ca="1" t="shared" si="410"/>
        <v/>
      </c>
      <c r="T443" s="45" t="str">
        <f ca="1" t="shared" si="411"/>
        <v/>
      </c>
      <c r="U443" s="16"/>
      <c r="V443" s="33"/>
      <c r="W443" s="49" t="str">
        <f ca="1" t="shared" si="412"/>
        <v>Ansluts till LN 20 kV</v>
      </c>
      <c r="X443" s="50" t="str">
        <f ca="1" t="shared" si="413"/>
        <v>Ja</v>
      </c>
      <c r="Y443" s="63">
        <f ca="1" t="shared" si="317"/>
        <v>45311</v>
      </c>
      <c r="Z443" s="63">
        <f ca="1" t="shared" si="318"/>
        <v>44506</v>
      </c>
      <c r="AA443" s="67"/>
      <c r="AB443" s="64" t="str">
        <f ca="1" t="shared" si="319"/>
        <v/>
      </c>
      <c r="AC443" s="73">
        <f ca="1">INDEX(Anslutningspunkt!$A$2:$A$108,RANDBETWEEN(2,108),1)</f>
        <v>32</v>
      </c>
      <c r="AD443" s="30"/>
      <c r="AE443" s="30" t="str">
        <f ca="1" t="shared" si="414"/>
        <v>Stamnät Regionnät</v>
      </c>
      <c r="AF443" s="79"/>
      <c r="AG443" s="122"/>
      <c r="AH443" s="123"/>
      <c r="AI443" s="127"/>
      <c r="AM443" s="7">
        <f ca="1">VLOOKUP(AC443,Anslutningspunkt!A:B,2,0)+RANDBETWEEN(-10000,10000)</f>
        <v>6020627.672</v>
      </c>
      <c r="AN443" s="7">
        <f ca="1">VLOOKUP(AC443,Anslutningspunkt!A:C,3,0)+RANDBETWEEN(-10000,10000)</f>
        <v>308804.438</v>
      </c>
      <c r="AP443" s="7" t="str">
        <f ca="1" t="shared" si="320"/>
        <v>Utökning</v>
      </c>
      <c r="AQ443" s="7" t="str">
        <f t="shared" si="321"/>
        <v>Konsumtion/Produktion</v>
      </c>
      <c r="AX443" s="31">
        <f ca="1" t="shared" si="322"/>
        <v>43990.1099567021</v>
      </c>
      <c r="AZ443" s="31">
        <f ca="1">IF(SUM(IF({"4.Projekteringsavtal","5.Anslutningsavtal","6.Nätavtal"}=Q443,1,0))&gt;0,EDATE(AX443,RANDBETWEEN(0,6)),"")</f>
        <v>44112</v>
      </c>
      <c r="BB443" s="21" t="str">
        <f ca="1">IF(SUM(IF({"5.Anslutningsavtal","6.Nätavtal"}=Q443,1,0))&gt;0,EDATE(AZ443,RANDBETWEEN(0,3)),"")</f>
        <v/>
      </c>
      <c r="BD443" s="21" t="str">
        <f ca="1" t="shared" si="323"/>
        <v/>
      </c>
    </row>
    <row r="444" s="7" customFormat="1" spans="1:56">
      <c r="A444" s="33" t="s">
        <v>65</v>
      </c>
      <c r="B444" s="31">
        <f ca="1" t="shared" si="402"/>
        <v>43945</v>
      </c>
      <c r="C444" s="32">
        <f ca="1" t="shared" ref="C444:C507" si="415">RANDBETWEEN(B444,DATE(2024,10,20))</f>
        <v>44481</v>
      </c>
      <c r="D444" s="30" t="str">
        <f t="shared" ref="D444:D507" si="416">_xlfn.CONCAT("Project ",COLUMN(D444),ROW(D444))</f>
        <v>Project 4444</v>
      </c>
      <c r="E444" s="30" t="str">
        <f t="shared" ref="E444:E507" si="417">_xlfn.CONCAT("Company AB ",COLUMN(E444),ROW(E444))</f>
        <v>Company AB 5444</v>
      </c>
      <c r="F444" s="30" t="str">
        <f ca="1" t="shared" si="403"/>
        <v>Upplans Bro</v>
      </c>
      <c r="G444" s="37">
        <f ca="1" t="shared" si="404"/>
        <v>31</v>
      </c>
      <c r="H444" s="38" t="str">
        <f ca="1" t="shared" si="405"/>
        <v>Nej</v>
      </c>
      <c r="I444" s="30" t="str">
        <f ca="1" t="shared" si="406"/>
        <v>Flytt</v>
      </c>
      <c r="J444" s="30" t="s">
        <v>69</v>
      </c>
      <c r="K444" s="41">
        <f ca="1" t="shared" si="407"/>
        <v>170</v>
      </c>
      <c r="L444" s="41">
        <f ca="1" t="shared" ref="L444:L507" si="418">RANDBETWEEN(1,K444)</f>
        <v>62</v>
      </c>
      <c r="M444" s="14"/>
      <c r="N444" s="30" t="str">
        <f ca="1" t="shared" ref="N444:N507" si="419">_xlfn.CONCAT(CHOOSE(RANDBETWEEN(1,4),"Anders Erikson","Erik Johanson","Sarah Anderson","Lars Johnson")," ",ROW(N444))</f>
        <v>Erik Johanson 444</v>
      </c>
      <c r="O444" s="30" t="str">
        <f ca="1" t="shared" ref="O444:O507" si="420">_xlfn.CONCAT(CHOOSE(RANDBETWEEN(1,4),"Anders Erikson","Erik Johanson","Sarah Anderson","Lars Johnson")," ",ROW(O444))</f>
        <v>Sarah Anderson 444</v>
      </c>
      <c r="P444" s="30" t="str">
        <f ca="1" t="shared" ref="P444:P507" si="421">_xlfn.CONCAT(CHOOSE(RANDBETWEEN(1,4),"Anders Erikson","Erik Johanson","Sarah Anderson","Lars Johnson")," ",ROW(P444))</f>
        <v>Anders Erikson 444</v>
      </c>
      <c r="Q444" s="30" t="str">
        <f ca="1" t="shared" si="408"/>
        <v>6.Nätavtal</v>
      </c>
      <c r="R444" s="45" t="str">
        <f ca="1" t="shared" si="409"/>
        <v>Ja</v>
      </c>
      <c r="S444" s="45" t="str">
        <f ca="1" t="shared" si="410"/>
        <v>x</v>
      </c>
      <c r="T444" s="45" t="str">
        <f ca="1" t="shared" si="411"/>
        <v/>
      </c>
      <c r="U444" s="16"/>
      <c r="V444" s="33"/>
      <c r="W444" s="49" t="str">
        <f ca="1" t="shared" si="412"/>
        <v/>
      </c>
      <c r="X444" s="50" t="str">
        <f ca="1" t="shared" si="413"/>
        <v>Ja</v>
      </c>
      <c r="Y444" s="63">
        <f ca="1" t="shared" ref="Y444:Y507" si="422">IF(Z444&lt;&gt;"",RANDBETWEEN(Z444,DATE(2024,10,20)),"")</f>
        <v>45522</v>
      </c>
      <c r="Z444" s="63">
        <f ca="1" t="shared" ref="Z444:Z507" si="423">IF(X444="Ja",RANDBETWEEN(C444,DATE(2024,10,20)),"")</f>
        <v>45326</v>
      </c>
      <c r="AA444" s="67"/>
      <c r="AB444" s="64" t="str">
        <f ca="1" t="shared" ref="AB444:AB507" si="424">IF(Q444="1.Anslutningsmöjlighet",IF(RAND()*10&lt;3,B444+RAND()*(EDATE(C444,1)-B444),""),"")</f>
        <v/>
      </c>
      <c r="AC444" s="73">
        <f ca="1">INDEX(Anslutningspunkt!$A$2:$A$108,RANDBETWEEN(2,108),1)</f>
        <v>37</v>
      </c>
      <c r="AD444" s="30"/>
      <c r="AE444" s="30" t="str">
        <f ca="1" t="shared" si="414"/>
        <v>Stamnät Regionnät</v>
      </c>
      <c r="AF444" s="79"/>
      <c r="AG444" s="122"/>
      <c r="AH444" s="123"/>
      <c r="AI444" s="127"/>
      <c r="AM444" s="7">
        <f ca="1">VLOOKUP(AC444,Anslutningspunkt!A:B,2,0)+RANDBETWEEN(-10000,10000)</f>
        <v>6136974.672</v>
      </c>
      <c r="AN444" s="7">
        <f ca="1">VLOOKUP(AC444,Anslutningspunkt!A:C,3,0)+RANDBETWEEN(-10000,10000)</f>
        <v>271898.438</v>
      </c>
      <c r="AP444" s="7" t="str">
        <f ca="1" t="shared" ref="AP444:AP507" si="425">I444</f>
        <v>Flytt</v>
      </c>
      <c r="AQ444" s="7" t="str">
        <f t="shared" ref="AQ444:AQ507" si="426">J444</f>
        <v>Konsumtion/Produktion</v>
      </c>
      <c r="AX444" s="31">
        <f ca="1" t="shared" ref="AX444:AX507" si="427">IF(Q444&lt;&gt;"1.Anslutningsmöjlighet",B444+RAND()*(EDATE(C444,1)-B444),"")</f>
        <v>44304.1270590766</v>
      </c>
      <c r="AZ444" s="31">
        <f ca="1">IF(SUM(IF({"4.Projekteringsavtal","5.Anslutningsavtal","6.Nätavtal"}=Q444,1,0))&gt;0,EDATE(AX444,RANDBETWEEN(0,6)),"")</f>
        <v>44334</v>
      </c>
      <c r="BB444" s="21">
        <f ca="1">IF(SUM(IF({"5.Anslutningsavtal","6.Nätavtal"}=Q444,1,0))&gt;0,EDATE(AZ444,RANDBETWEEN(0,3)),"")</f>
        <v>44395</v>
      </c>
      <c r="BD444" s="21">
        <f ca="1" t="shared" ref="BD444:BD507" si="428">IF("6.Nätavtal"=Q444,EDATE(BB444,RANDBETWEEN(0,3)),"")</f>
        <v>44457</v>
      </c>
    </row>
    <row r="445" s="7" customFormat="1" spans="1:56">
      <c r="A445" s="33" t="s">
        <v>65</v>
      </c>
      <c r="B445" s="31">
        <f ca="1" t="shared" si="402"/>
        <v>44161</v>
      </c>
      <c r="C445" s="32">
        <f ca="1" t="shared" si="415"/>
        <v>45105</v>
      </c>
      <c r="D445" s="30" t="str">
        <f t="shared" si="416"/>
        <v>Project 4445</v>
      </c>
      <c r="E445" s="30" t="str">
        <f t="shared" si="417"/>
        <v>Company AB 5445</v>
      </c>
      <c r="F445" s="30" t="str">
        <f ca="1" t="shared" si="403"/>
        <v>Älvkarleby</v>
      </c>
      <c r="G445" s="37">
        <f ca="1" t="shared" si="404"/>
        <v>32</v>
      </c>
      <c r="H445" s="38" t="str">
        <f ca="1" t="shared" si="405"/>
        <v/>
      </c>
      <c r="I445" s="30" t="str">
        <f ca="1" t="shared" si="406"/>
        <v>Utökning</v>
      </c>
      <c r="J445" s="30" t="s">
        <v>69</v>
      </c>
      <c r="K445" s="41">
        <f ca="1" t="shared" si="407"/>
        <v>320</v>
      </c>
      <c r="L445" s="41">
        <f ca="1" t="shared" si="418"/>
        <v>245</v>
      </c>
      <c r="M445" s="14"/>
      <c r="N445" s="30" t="str">
        <f ca="1" t="shared" si="419"/>
        <v>Sarah Anderson 445</v>
      </c>
      <c r="O445" s="30" t="str">
        <f ca="1" t="shared" si="420"/>
        <v>Anders Erikson 445</v>
      </c>
      <c r="P445" s="30" t="str">
        <f ca="1" t="shared" si="421"/>
        <v>Lars Johnson 445</v>
      </c>
      <c r="Q445" s="30" t="str">
        <f ca="1" t="shared" si="408"/>
        <v>2.Reservationsavtal</v>
      </c>
      <c r="R445" s="45" t="str">
        <f ca="1" t="shared" si="409"/>
        <v/>
      </c>
      <c r="S445" s="45" t="str">
        <f ca="1" t="shared" si="410"/>
        <v>x</v>
      </c>
      <c r="T445" s="45" t="str">
        <f ca="1" t="shared" si="411"/>
        <v/>
      </c>
      <c r="U445" s="16"/>
      <c r="V445" s="33"/>
      <c r="W445" s="49" t="str">
        <f ca="1" t="shared" si="412"/>
        <v/>
      </c>
      <c r="X445" s="50" t="str">
        <f ca="1" t="shared" si="413"/>
        <v>Ja</v>
      </c>
      <c r="Y445" s="63">
        <f ca="1" t="shared" si="422"/>
        <v>45583</v>
      </c>
      <c r="Z445" s="63">
        <f ca="1" t="shared" si="423"/>
        <v>45577</v>
      </c>
      <c r="AA445" s="67"/>
      <c r="AB445" s="64" t="str">
        <f ca="1" t="shared" si="424"/>
        <v/>
      </c>
      <c r="AC445" s="73">
        <f ca="1">INDEX(Anslutningspunkt!$A$2:$A$108,RANDBETWEEN(2,108),1)</f>
        <v>55</v>
      </c>
      <c r="AD445" s="30"/>
      <c r="AE445" s="30" t="str">
        <f ca="1" t="shared" si="414"/>
        <v>Stamnät Regionnät</v>
      </c>
      <c r="AF445" s="79"/>
      <c r="AG445" s="122"/>
      <c r="AH445" s="123"/>
      <c r="AI445" s="127"/>
      <c r="AM445" s="7">
        <f ca="1">VLOOKUP(AC445,Anslutningspunkt!A:B,2,0)+RANDBETWEEN(-10000,10000)</f>
        <v>6006723.672</v>
      </c>
      <c r="AN445" s="7">
        <f ca="1">VLOOKUP(AC445,Anslutningspunkt!A:C,3,0)+RANDBETWEEN(-10000,10000)</f>
        <v>414398.438</v>
      </c>
      <c r="AP445" s="7" t="str">
        <f ca="1" t="shared" si="425"/>
        <v>Utökning</v>
      </c>
      <c r="AQ445" s="7" t="str">
        <f t="shared" si="426"/>
        <v>Konsumtion/Produktion</v>
      </c>
      <c r="AX445" s="31">
        <f ca="1" t="shared" si="427"/>
        <v>45077.6187247899</v>
      </c>
      <c r="AZ445" s="31" t="str">
        <f ca="1">IF(SUM(IF({"4.Projekteringsavtal","5.Anslutningsavtal","6.Nätavtal"}=Q445,1,0))&gt;0,EDATE(AX445,RANDBETWEEN(0,6)),"")</f>
        <v/>
      </c>
      <c r="BB445" s="21" t="str">
        <f ca="1">IF(SUM(IF({"5.Anslutningsavtal","6.Nätavtal"}=Q445,1,0))&gt;0,EDATE(AZ445,RANDBETWEEN(0,3)),"")</f>
        <v/>
      </c>
      <c r="BD445" s="21" t="str">
        <f ca="1" t="shared" si="428"/>
        <v/>
      </c>
    </row>
    <row r="446" s="7" customFormat="1" spans="1:56">
      <c r="A446" s="33" t="s">
        <v>65</v>
      </c>
      <c r="B446" s="31">
        <f ca="1" t="shared" si="402"/>
        <v>44700</v>
      </c>
      <c r="C446" s="32">
        <f ca="1" t="shared" si="415"/>
        <v>44837</v>
      </c>
      <c r="D446" s="30" t="str">
        <f t="shared" si="416"/>
        <v>Project 4446</v>
      </c>
      <c r="E446" s="30" t="str">
        <f t="shared" si="417"/>
        <v>Company AB 5446</v>
      </c>
      <c r="F446" s="30" t="str">
        <f ca="1" t="shared" si="403"/>
        <v>Enköping</v>
      </c>
      <c r="G446" s="37">
        <f ca="1" t="shared" si="404"/>
        <v>32</v>
      </c>
      <c r="H446" s="38" t="str">
        <f ca="1" t="shared" si="405"/>
        <v>Nej</v>
      </c>
      <c r="I446" s="30" t="str">
        <f ca="1" t="shared" si="406"/>
        <v>Flytt</v>
      </c>
      <c r="J446" s="30" t="s">
        <v>69</v>
      </c>
      <c r="K446" s="41">
        <f ca="1" t="shared" si="407"/>
        <v>320</v>
      </c>
      <c r="L446" s="41">
        <f ca="1" t="shared" si="418"/>
        <v>201</v>
      </c>
      <c r="M446" s="14"/>
      <c r="N446" s="30" t="str">
        <f ca="1" t="shared" si="419"/>
        <v>Lars Johnson 446</v>
      </c>
      <c r="O446" s="30" t="str">
        <f ca="1" t="shared" si="420"/>
        <v>Lars Johnson 446</v>
      </c>
      <c r="P446" s="30" t="str">
        <f ca="1" t="shared" si="421"/>
        <v>Erik Johanson 446</v>
      </c>
      <c r="Q446" s="30" t="str">
        <f ca="1" t="shared" si="408"/>
        <v>5.Anslutningsavtal</v>
      </c>
      <c r="R446" s="45" t="str">
        <f ca="1" t="shared" si="409"/>
        <v/>
      </c>
      <c r="S446" s="45" t="str">
        <f ca="1" t="shared" si="410"/>
        <v/>
      </c>
      <c r="T446" s="45" t="str">
        <f ca="1" t="shared" si="411"/>
        <v/>
      </c>
      <c r="U446" s="16"/>
      <c r="V446" s="33"/>
      <c r="W446" s="49" t="str">
        <f ca="1" t="shared" si="412"/>
        <v>Reservationsavtal ska tecknas</v>
      </c>
      <c r="X446" s="50" t="str">
        <f ca="1" t="shared" si="413"/>
        <v>Nej</v>
      </c>
      <c r="Y446" s="63" t="str">
        <f ca="1" t="shared" si="422"/>
        <v/>
      </c>
      <c r="Z446" s="63" t="str">
        <f ca="1" t="shared" si="423"/>
        <v/>
      </c>
      <c r="AA446" s="67"/>
      <c r="AB446" s="64" t="str">
        <f ca="1" t="shared" si="424"/>
        <v/>
      </c>
      <c r="AC446" s="73">
        <f ca="1">INDEX(Anslutningspunkt!$A$2:$A$108,RANDBETWEEN(2,108),1)</f>
        <v>86</v>
      </c>
      <c r="AD446" s="30"/>
      <c r="AE446" s="30" t="str">
        <f ca="1" t="shared" si="414"/>
        <v/>
      </c>
      <c r="AF446" s="79"/>
      <c r="AG446" s="122"/>
      <c r="AH446" s="123"/>
      <c r="AI446" s="127"/>
      <c r="AM446" s="7">
        <f ca="1">VLOOKUP(AC446,Anslutningspunkt!A:B,2,0)+RANDBETWEEN(-10000,10000)</f>
        <v>6146605.672</v>
      </c>
      <c r="AN446" s="7">
        <f ca="1">VLOOKUP(AC446,Anslutningspunkt!A:C,3,0)+RANDBETWEEN(-10000,10000)</f>
        <v>406834.438</v>
      </c>
      <c r="AP446" s="7" t="str">
        <f ca="1" t="shared" si="425"/>
        <v>Flytt</v>
      </c>
      <c r="AQ446" s="7" t="str">
        <f t="shared" si="426"/>
        <v>Konsumtion/Produktion</v>
      </c>
      <c r="AX446" s="31">
        <f ca="1" t="shared" si="427"/>
        <v>44733.4427760797</v>
      </c>
      <c r="AZ446" s="31">
        <f ca="1">IF(SUM(IF({"4.Projekteringsavtal","5.Anslutningsavtal","6.Nätavtal"}=Q446,1,0))&gt;0,EDATE(AX446,RANDBETWEEN(0,6)),"")</f>
        <v>44855</v>
      </c>
      <c r="BB446" s="21">
        <f ca="1">IF(SUM(IF({"5.Anslutningsavtal","6.Nätavtal"}=Q446,1,0))&gt;0,EDATE(AZ446,RANDBETWEEN(0,3)),"")</f>
        <v>44916</v>
      </c>
      <c r="BD446" s="21" t="str">
        <f ca="1" t="shared" si="428"/>
        <v/>
      </c>
    </row>
    <row r="447" s="7" customFormat="1" spans="1:56">
      <c r="A447" s="33" t="s">
        <v>65</v>
      </c>
      <c r="B447" s="31">
        <f ca="1" t="shared" si="402"/>
        <v>43908</v>
      </c>
      <c r="C447" s="32">
        <f ca="1" t="shared" si="415"/>
        <v>43952</v>
      </c>
      <c r="D447" s="30" t="str">
        <f t="shared" si="416"/>
        <v>Project 4447</v>
      </c>
      <c r="E447" s="30" t="str">
        <f t="shared" si="417"/>
        <v>Company AB 5447</v>
      </c>
      <c r="F447" s="30" t="str">
        <f ca="1" t="shared" si="403"/>
        <v>Smedjebacken</v>
      </c>
      <c r="G447" s="37">
        <f ca="1" t="shared" si="404"/>
        <v>34</v>
      </c>
      <c r="H447" s="38" t="str">
        <f ca="1" t="shared" si="405"/>
        <v/>
      </c>
      <c r="I447" s="30" t="str">
        <f ca="1" t="shared" si="406"/>
        <v>Nyanslutning</v>
      </c>
      <c r="J447" s="30" t="s">
        <v>69</v>
      </c>
      <c r="K447" s="41">
        <f ca="1" t="shared" si="407"/>
        <v>450</v>
      </c>
      <c r="L447" s="41">
        <f ca="1" t="shared" si="418"/>
        <v>313</v>
      </c>
      <c r="M447" s="14"/>
      <c r="N447" s="30" t="str">
        <f ca="1" t="shared" si="419"/>
        <v>Lars Johnson 447</v>
      </c>
      <c r="O447" s="30" t="str">
        <f ca="1" t="shared" si="420"/>
        <v>Anders Erikson 447</v>
      </c>
      <c r="P447" s="30" t="str">
        <f ca="1" t="shared" si="421"/>
        <v>Sarah Anderson 447</v>
      </c>
      <c r="Q447" s="30" t="str">
        <f ca="1" t="shared" si="408"/>
        <v>4.Projekteringsavtal</v>
      </c>
      <c r="R447" s="45" t="str">
        <f ca="1" t="shared" si="409"/>
        <v>?</v>
      </c>
      <c r="S447" s="45" t="str">
        <f ca="1" t="shared" si="410"/>
        <v>x</v>
      </c>
      <c r="T447" s="45" t="str">
        <f ca="1" t="shared" si="411"/>
        <v>x</v>
      </c>
      <c r="U447" s="16"/>
      <c r="V447" s="33"/>
      <c r="W447" s="49" t="str">
        <f ca="1" t="shared" si="412"/>
        <v>Ansluts till LN 20 kV</v>
      </c>
      <c r="X447" s="50" t="str">
        <f ca="1" t="shared" si="413"/>
        <v>Ja</v>
      </c>
      <c r="Y447" s="63">
        <f ca="1" t="shared" si="422"/>
        <v>45569</v>
      </c>
      <c r="Z447" s="63">
        <f ca="1" t="shared" si="423"/>
        <v>45554</v>
      </c>
      <c r="AA447" s="67"/>
      <c r="AB447" s="64" t="str">
        <f ca="1" t="shared" si="424"/>
        <v/>
      </c>
      <c r="AC447" s="73">
        <f ca="1">INDEX(Anslutningspunkt!$A$2:$A$108,RANDBETWEEN(2,108),1)</f>
        <v>83</v>
      </c>
      <c r="AD447" s="30"/>
      <c r="AE447" s="30" t="str">
        <f ca="1" t="shared" si="414"/>
        <v>Regionnät</v>
      </c>
      <c r="AF447" s="79"/>
      <c r="AG447" s="122"/>
      <c r="AH447" s="123"/>
      <c r="AI447" s="127"/>
      <c r="AM447" s="7">
        <f ca="1">VLOOKUP(AC447,Anslutningspunkt!A:B,2,0)+RANDBETWEEN(-10000,10000)</f>
        <v>6131168.672</v>
      </c>
      <c r="AN447" s="7">
        <f ca="1">VLOOKUP(AC447,Anslutningspunkt!A:C,3,0)+RANDBETWEEN(-10000,10000)</f>
        <v>415632.438</v>
      </c>
      <c r="AP447" s="7" t="str">
        <f ca="1" t="shared" si="425"/>
        <v>Nyanslutning</v>
      </c>
      <c r="AQ447" s="7" t="str">
        <f t="shared" si="426"/>
        <v>Konsumtion/Produktion</v>
      </c>
      <c r="AX447" s="31">
        <f ca="1" t="shared" si="427"/>
        <v>43973.938052162</v>
      </c>
      <c r="AZ447" s="31">
        <f ca="1">IF(SUM(IF({"4.Projekteringsavtal","5.Anslutningsavtal","6.Nätavtal"}=Q447,1,0))&gt;0,EDATE(AX447,RANDBETWEEN(0,6)),"")</f>
        <v>44034</v>
      </c>
      <c r="BB447" s="21" t="str">
        <f ca="1">IF(SUM(IF({"5.Anslutningsavtal","6.Nätavtal"}=Q447,1,0))&gt;0,EDATE(AZ447,RANDBETWEEN(0,3)),"")</f>
        <v/>
      </c>
      <c r="BD447" s="21" t="str">
        <f ca="1" t="shared" si="428"/>
        <v/>
      </c>
    </row>
    <row r="448" s="7" customFormat="1" spans="1:56">
      <c r="A448" s="33" t="s">
        <v>65</v>
      </c>
      <c r="B448" s="31">
        <f ca="1" t="shared" si="402"/>
        <v>44274</v>
      </c>
      <c r="C448" s="32">
        <f ca="1" t="shared" si="415"/>
        <v>45132</v>
      </c>
      <c r="D448" s="30" t="str">
        <f t="shared" si="416"/>
        <v>Project 4448</v>
      </c>
      <c r="E448" s="30" t="str">
        <f t="shared" si="417"/>
        <v>Company AB 5448</v>
      </c>
      <c r="F448" s="30" t="str">
        <f ca="1" t="shared" si="403"/>
        <v>Nynäshamn</v>
      </c>
      <c r="G448" s="37">
        <f ca="1" t="shared" si="404"/>
        <v>35</v>
      </c>
      <c r="H448" s="38" t="str">
        <f ca="1" t="shared" si="405"/>
        <v>Ja</v>
      </c>
      <c r="I448" s="30" t="str">
        <f ca="1" t="shared" si="406"/>
        <v>Utökning</v>
      </c>
      <c r="J448" s="30" t="s">
        <v>69</v>
      </c>
      <c r="K448" s="41">
        <f ca="1" t="shared" si="407"/>
        <v>140</v>
      </c>
      <c r="L448" s="41">
        <f ca="1" t="shared" si="418"/>
        <v>48</v>
      </c>
      <c r="M448" s="14"/>
      <c r="N448" s="30" t="str">
        <f ca="1" t="shared" si="419"/>
        <v>Erik Johanson 448</v>
      </c>
      <c r="O448" s="30" t="str">
        <f ca="1" t="shared" si="420"/>
        <v>Erik Johanson 448</v>
      </c>
      <c r="P448" s="30" t="str">
        <f ca="1" t="shared" si="421"/>
        <v>Sarah Anderson 448</v>
      </c>
      <c r="Q448" s="30" t="str">
        <f ca="1" t="shared" si="408"/>
        <v>1.Anslutningsmöjlighet</v>
      </c>
      <c r="R448" s="45" t="str">
        <f ca="1" t="shared" si="409"/>
        <v>nej</v>
      </c>
      <c r="S448" s="45" t="str">
        <f ca="1" t="shared" si="410"/>
        <v>x</v>
      </c>
      <c r="T448" s="45" t="str">
        <f ca="1" t="shared" si="411"/>
        <v>x</v>
      </c>
      <c r="U448" s="16"/>
      <c r="V448" s="33"/>
      <c r="W448" s="49" t="str">
        <f ca="1" t="shared" si="412"/>
        <v/>
      </c>
      <c r="X448" s="50" t="str">
        <f ca="1" t="shared" si="413"/>
        <v>Ja</v>
      </c>
      <c r="Y448" s="63">
        <f ca="1" t="shared" si="422"/>
        <v>45441</v>
      </c>
      <c r="Z448" s="63">
        <f ca="1" t="shared" si="423"/>
        <v>45273</v>
      </c>
      <c r="AA448" s="67"/>
      <c r="AB448" s="64" t="str">
        <f ca="1" t="shared" si="424"/>
        <v/>
      </c>
      <c r="AC448" s="73">
        <f ca="1">INDEX(Anslutningspunkt!$A$2:$A$108,RANDBETWEEN(2,108),1)</f>
        <v>85</v>
      </c>
      <c r="AD448" s="30"/>
      <c r="AE448" s="30" t="str">
        <f ca="1" t="shared" si="414"/>
        <v>Stamnät</v>
      </c>
      <c r="AF448" s="79"/>
      <c r="AG448" s="122"/>
      <c r="AH448" s="123"/>
      <c r="AI448" s="127"/>
      <c r="AM448" s="7">
        <f ca="1">VLOOKUP(AC448,Anslutningspunkt!A:B,2,0)+RANDBETWEEN(-10000,10000)</f>
        <v>6203639.672</v>
      </c>
      <c r="AN448" s="7">
        <f ca="1">VLOOKUP(AC448,Anslutningspunkt!A:C,3,0)+RANDBETWEEN(-10000,10000)</f>
        <v>349065.438</v>
      </c>
      <c r="AP448" s="7" t="str">
        <f ca="1" t="shared" si="425"/>
        <v>Utökning</v>
      </c>
      <c r="AQ448" s="7" t="str">
        <f t="shared" si="426"/>
        <v>Konsumtion/Produktion</v>
      </c>
      <c r="AX448" s="31" t="str">
        <f ca="1" t="shared" si="427"/>
        <v/>
      </c>
      <c r="AZ448" s="31" t="str">
        <f ca="1">IF(SUM(IF({"4.Projekteringsavtal","5.Anslutningsavtal","6.Nätavtal"}=Q448,1,0))&gt;0,EDATE(AX448,RANDBETWEEN(0,6)),"")</f>
        <v/>
      </c>
      <c r="BB448" s="21" t="str">
        <f ca="1">IF(SUM(IF({"5.Anslutningsavtal","6.Nätavtal"}=Q448,1,0))&gt;0,EDATE(AZ448,RANDBETWEEN(0,3)),"")</f>
        <v/>
      </c>
      <c r="BD448" s="21" t="str">
        <f ca="1" t="shared" si="428"/>
        <v/>
      </c>
    </row>
    <row r="449" s="7" customFormat="1" spans="1:56">
      <c r="A449" s="33" t="s">
        <v>65</v>
      </c>
      <c r="B449" s="31">
        <f ca="1" t="shared" si="402"/>
        <v>44125</v>
      </c>
      <c r="C449" s="32">
        <f ca="1" t="shared" si="415"/>
        <v>44244</v>
      </c>
      <c r="D449" s="30" t="str">
        <f t="shared" si="416"/>
        <v>Project 4449</v>
      </c>
      <c r="E449" s="30" t="str">
        <f t="shared" si="417"/>
        <v>Company AB 5449</v>
      </c>
      <c r="F449" s="30" t="str">
        <f ca="1" t="shared" si="403"/>
        <v>Kungsör</v>
      </c>
      <c r="G449" s="37">
        <f ca="1" t="shared" si="404"/>
        <v>37</v>
      </c>
      <c r="H449" s="38" t="str">
        <f ca="1" t="shared" si="405"/>
        <v/>
      </c>
      <c r="I449" s="30" t="str">
        <f ca="1" t="shared" si="406"/>
        <v>Nyanslutning</v>
      </c>
      <c r="J449" s="30" t="s">
        <v>69</v>
      </c>
      <c r="K449" s="41">
        <f ca="1" t="shared" si="407"/>
        <v>200</v>
      </c>
      <c r="L449" s="41">
        <f ca="1" t="shared" si="418"/>
        <v>29</v>
      </c>
      <c r="M449" s="14"/>
      <c r="N449" s="30" t="str">
        <f ca="1" t="shared" si="419"/>
        <v>Lars Johnson 449</v>
      </c>
      <c r="O449" s="30" t="str">
        <f ca="1" t="shared" si="420"/>
        <v>Lars Johnson 449</v>
      </c>
      <c r="P449" s="30" t="str">
        <f ca="1" t="shared" si="421"/>
        <v>Sarah Anderson 449</v>
      </c>
      <c r="Q449" s="30" t="str">
        <f ca="1" t="shared" si="408"/>
        <v>2.Reservationsavtal</v>
      </c>
      <c r="R449" s="45" t="str">
        <f ca="1" t="shared" si="409"/>
        <v>?</v>
      </c>
      <c r="S449" s="45" t="str">
        <f ca="1" t="shared" si="410"/>
        <v>x</v>
      </c>
      <c r="T449" s="45" t="str">
        <f ca="1" t="shared" si="411"/>
        <v/>
      </c>
      <c r="U449" s="16"/>
      <c r="V449" s="33"/>
      <c r="W449" s="49" t="str">
        <f ca="1" t="shared" si="412"/>
        <v/>
      </c>
      <c r="X449" s="50" t="str">
        <f ca="1" t="shared" si="413"/>
        <v>Ja</v>
      </c>
      <c r="Y449" s="63">
        <f ca="1" t="shared" si="422"/>
        <v>45177</v>
      </c>
      <c r="Z449" s="63">
        <f ca="1" t="shared" si="423"/>
        <v>44687</v>
      </c>
      <c r="AA449" s="67"/>
      <c r="AB449" s="64" t="str">
        <f ca="1" t="shared" si="424"/>
        <v/>
      </c>
      <c r="AC449" s="73">
        <f ca="1">INDEX(Anslutningspunkt!$A$2:$A$108,RANDBETWEEN(2,108),1)</f>
        <v>62</v>
      </c>
      <c r="AD449" s="30"/>
      <c r="AE449" s="30" t="str">
        <f ca="1" t="shared" si="414"/>
        <v/>
      </c>
      <c r="AF449" s="79"/>
      <c r="AG449" s="122"/>
      <c r="AH449" s="123"/>
      <c r="AI449" s="127"/>
      <c r="AM449" s="7">
        <f ca="1">VLOOKUP(AC449,Anslutningspunkt!A:B,2,0)+RANDBETWEEN(-10000,10000)</f>
        <v>6016787.672</v>
      </c>
      <c r="AN449" s="7">
        <f ca="1">VLOOKUP(AC449,Anslutningspunkt!A:C,3,0)+RANDBETWEEN(-10000,10000)</f>
        <v>404457.438</v>
      </c>
      <c r="AP449" s="7" t="str">
        <f ca="1" t="shared" si="425"/>
        <v>Nyanslutning</v>
      </c>
      <c r="AQ449" s="7" t="str">
        <f t="shared" si="426"/>
        <v>Konsumtion/Produktion</v>
      </c>
      <c r="AX449" s="31">
        <f ca="1" t="shared" si="427"/>
        <v>44242.1299832782</v>
      </c>
      <c r="AZ449" s="31" t="str">
        <f ca="1">IF(SUM(IF({"4.Projekteringsavtal","5.Anslutningsavtal","6.Nätavtal"}=Q449,1,0))&gt;0,EDATE(AX449,RANDBETWEEN(0,6)),"")</f>
        <v/>
      </c>
      <c r="BB449" s="21" t="str">
        <f ca="1">IF(SUM(IF({"5.Anslutningsavtal","6.Nätavtal"}=Q449,1,0))&gt;0,EDATE(AZ449,RANDBETWEEN(0,3)),"")</f>
        <v/>
      </c>
      <c r="BD449" s="21" t="str">
        <f ca="1" t="shared" si="428"/>
        <v/>
      </c>
    </row>
    <row r="450" s="7" customFormat="1" spans="1:56">
      <c r="A450" s="33" t="s">
        <v>65</v>
      </c>
      <c r="B450" s="31">
        <f ca="1" t="shared" si="402"/>
        <v>44002</v>
      </c>
      <c r="C450" s="32">
        <f ca="1" t="shared" si="415"/>
        <v>44016</v>
      </c>
      <c r="D450" s="30" t="str">
        <f t="shared" si="416"/>
        <v>Project 4450</v>
      </c>
      <c r="E450" s="30" t="str">
        <f t="shared" si="417"/>
        <v>Company AB 5450</v>
      </c>
      <c r="F450" s="30" t="str">
        <f ca="1" t="shared" si="403"/>
        <v>Västerås</v>
      </c>
      <c r="G450" s="37">
        <f ca="1" t="shared" si="404"/>
        <v>33</v>
      </c>
      <c r="H450" s="38" t="str">
        <f ca="1" t="shared" si="405"/>
        <v>Ja</v>
      </c>
      <c r="I450" s="30" t="str">
        <f ca="1" t="shared" si="406"/>
        <v>Flytt</v>
      </c>
      <c r="J450" s="30" t="s">
        <v>69</v>
      </c>
      <c r="K450" s="41">
        <f ca="1" t="shared" si="407"/>
        <v>140</v>
      </c>
      <c r="L450" s="41">
        <f ca="1" t="shared" si="418"/>
        <v>107</v>
      </c>
      <c r="M450" s="14"/>
      <c r="N450" s="30" t="str">
        <f ca="1" t="shared" si="419"/>
        <v>Lars Johnson 450</v>
      </c>
      <c r="O450" s="30" t="str">
        <f ca="1" t="shared" si="420"/>
        <v>Sarah Anderson 450</v>
      </c>
      <c r="P450" s="30" t="str">
        <f ca="1" t="shared" si="421"/>
        <v>Anders Erikson 450</v>
      </c>
      <c r="Q450" s="30" t="str">
        <f ca="1" t="shared" si="408"/>
        <v>5.Anslutningsavtal</v>
      </c>
      <c r="R450" s="45" t="str">
        <f ca="1" t="shared" si="409"/>
        <v>?</v>
      </c>
      <c r="S450" s="45" t="str">
        <f ca="1" t="shared" si="410"/>
        <v>x</v>
      </c>
      <c r="T450" s="45" t="str">
        <f ca="1" t="shared" si="411"/>
        <v/>
      </c>
      <c r="U450" s="16"/>
      <c r="V450" s="33"/>
      <c r="W450" s="49" t="str">
        <f ca="1" t="shared" si="412"/>
        <v/>
      </c>
      <c r="X450" s="50" t="str">
        <f ca="1" t="shared" si="413"/>
        <v>Ja</v>
      </c>
      <c r="Y450" s="63">
        <f ca="1" t="shared" si="422"/>
        <v>44426</v>
      </c>
      <c r="Z450" s="63">
        <f ca="1" t="shared" si="423"/>
        <v>44388</v>
      </c>
      <c r="AA450" s="67"/>
      <c r="AB450" s="64" t="str">
        <f ca="1" t="shared" si="424"/>
        <v/>
      </c>
      <c r="AC450" s="73">
        <f ca="1">INDEX(Anslutningspunkt!$A$2:$A$108,RANDBETWEEN(2,108),1)</f>
        <v>98</v>
      </c>
      <c r="AD450" s="30"/>
      <c r="AE450" s="30" t="str">
        <f ca="1" t="shared" si="414"/>
        <v>Stamnät</v>
      </c>
      <c r="AF450" s="79"/>
      <c r="AG450" s="122"/>
      <c r="AH450" s="123"/>
      <c r="AI450" s="127"/>
      <c r="AM450" s="7">
        <f ca="1">VLOOKUP(AC450,Anslutningspunkt!A:B,2,0)+RANDBETWEEN(-10000,10000)</f>
        <v>6047080.672</v>
      </c>
      <c r="AN450" s="7">
        <f ca="1">VLOOKUP(AC450,Anslutningspunkt!A:C,3,0)+RANDBETWEEN(-10000,10000)</f>
        <v>309905.438</v>
      </c>
      <c r="AP450" s="7" t="str">
        <f ca="1" t="shared" si="425"/>
        <v>Flytt</v>
      </c>
      <c r="AQ450" s="7" t="str">
        <f t="shared" si="426"/>
        <v>Konsumtion/Produktion</v>
      </c>
      <c r="AX450" s="31">
        <f ca="1" t="shared" si="427"/>
        <v>44036.3117229683</v>
      </c>
      <c r="AZ450" s="31">
        <f ca="1">IF(SUM(IF({"4.Projekteringsavtal","5.Anslutningsavtal","6.Nätavtal"}=Q450,1,0))&gt;0,EDATE(AX450,RANDBETWEEN(0,6)),"")</f>
        <v>44128</v>
      </c>
      <c r="BB450" s="21">
        <f ca="1">IF(SUM(IF({"5.Anslutningsavtal","6.Nätavtal"}=Q450,1,0))&gt;0,EDATE(AZ450,RANDBETWEEN(0,3)),"")</f>
        <v>44220</v>
      </c>
      <c r="BD450" s="21" t="str">
        <f ca="1" t="shared" si="428"/>
        <v/>
      </c>
    </row>
    <row r="451" s="7" customFormat="1" spans="1:56">
      <c r="A451" s="33" t="s">
        <v>65</v>
      </c>
      <c r="B451" s="31">
        <f ca="1" t="shared" si="402"/>
        <v>44294</v>
      </c>
      <c r="C451" s="32">
        <f ca="1" t="shared" si="415"/>
        <v>44334</v>
      </c>
      <c r="D451" s="30" t="str">
        <f t="shared" si="416"/>
        <v>Project 4451</v>
      </c>
      <c r="E451" s="30" t="str">
        <f t="shared" si="417"/>
        <v>Company AB 5451</v>
      </c>
      <c r="F451" s="30" t="str">
        <f ca="1" t="shared" si="403"/>
        <v>Järfälla</v>
      </c>
      <c r="G451" s="37">
        <f ca="1" t="shared" si="404"/>
        <v>31</v>
      </c>
      <c r="H451" s="38" t="str">
        <f ca="1" t="shared" si="405"/>
        <v>Nej</v>
      </c>
      <c r="I451" s="30" t="str">
        <f ca="1" t="shared" si="406"/>
        <v>Flytt</v>
      </c>
      <c r="J451" s="30" t="s">
        <v>69</v>
      </c>
      <c r="K451" s="41">
        <f ca="1" t="shared" si="407"/>
        <v>520</v>
      </c>
      <c r="L451" s="41">
        <f ca="1" t="shared" si="418"/>
        <v>195</v>
      </c>
      <c r="M451" s="14"/>
      <c r="N451" s="30" t="str">
        <f ca="1" t="shared" si="419"/>
        <v>Anders Erikson 451</v>
      </c>
      <c r="O451" s="30" t="str">
        <f ca="1" t="shared" si="420"/>
        <v>Anders Erikson 451</v>
      </c>
      <c r="P451" s="30" t="str">
        <f ca="1" t="shared" si="421"/>
        <v>Anders Erikson 451</v>
      </c>
      <c r="Q451" s="30" t="str">
        <f ca="1" t="shared" si="408"/>
        <v>1.Anslutningsmöjlighet</v>
      </c>
      <c r="R451" s="45" t="str">
        <f ca="1" t="shared" si="409"/>
        <v>nej</v>
      </c>
      <c r="S451" s="45" t="str">
        <f ca="1" t="shared" si="410"/>
        <v>x</v>
      </c>
      <c r="T451" s="45" t="str">
        <f ca="1" t="shared" si="411"/>
        <v>x</v>
      </c>
      <c r="U451" s="16"/>
      <c r="V451" s="33"/>
      <c r="W451" s="49" t="str">
        <f ca="1" t="shared" si="412"/>
        <v>Länk</v>
      </c>
      <c r="X451" s="50" t="str">
        <f ca="1" t="shared" si="413"/>
        <v>Ja</v>
      </c>
      <c r="Y451" s="63">
        <f ca="1" t="shared" si="422"/>
        <v>45381</v>
      </c>
      <c r="Z451" s="63">
        <f ca="1" t="shared" si="423"/>
        <v>44806</v>
      </c>
      <c r="AA451" s="67"/>
      <c r="AB451" s="64" t="str">
        <f ca="1" t="shared" si="424"/>
        <v/>
      </c>
      <c r="AC451" s="73">
        <f ca="1">INDEX(Anslutningspunkt!$A$2:$A$108,RANDBETWEEN(2,108),1)</f>
        <v>28</v>
      </c>
      <c r="AD451" s="30"/>
      <c r="AE451" s="30" t="str">
        <f ca="1" t="shared" si="414"/>
        <v>Regionnät</v>
      </c>
      <c r="AF451" s="79"/>
      <c r="AG451" s="122"/>
      <c r="AH451" s="123"/>
      <c r="AI451" s="127"/>
      <c r="AM451" s="7">
        <f ca="1">VLOOKUP(AC451,Anslutningspunkt!A:B,2,0)+RANDBETWEEN(-10000,10000)</f>
        <v>6061527.672</v>
      </c>
      <c r="AN451" s="7">
        <f ca="1">VLOOKUP(AC451,Anslutningspunkt!A:C,3,0)+RANDBETWEEN(-10000,10000)</f>
        <v>359096.438</v>
      </c>
      <c r="AP451" s="7" t="str">
        <f ca="1" t="shared" si="425"/>
        <v>Flytt</v>
      </c>
      <c r="AQ451" s="7" t="str">
        <f t="shared" si="426"/>
        <v>Konsumtion/Produktion</v>
      </c>
      <c r="AX451" s="31" t="str">
        <f ca="1" t="shared" si="427"/>
        <v/>
      </c>
      <c r="AZ451" s="31" t="str">
        <f ca="1">IF(SUM(IF({"4.Projekteringsavtal","5.Anslutningsavtal","6.Nätavtal"}=Q451,1,0))&gt;0,EDATE(AX451,RANDBETWEEN(0,6)),"")</f>
        <v/>
      </c>
      <c r="BB451" s="21" t="str">
        <f ca="1">IF(SUM(IF({"5.Anslutningsavtal","6.Nätavtal"}=Q451,1,0))&gt;0,EDATE(AZ451,RANDBETWEEN(0,3)),"")</f>
        <v/>
      </c>
      <c r="BD451" s="21" t="str">
        <f ca="1" t="shared" si="428"/>
        <v/>
      </c>
    </row>
    <row r="452" s="7" customFormat="1" spans="1:56">
      <c r="A452" s="33" t="s">
        <v>65</v>
      </c>
      <c r="B452" s="31">
        <f ca="1" t="shared" ref="B452:B461" si="429">RANDBETWEEN(DATE(2018,1,1),DATE(2022,10,20))</f>
        <v>43894</v>
      </c>
      <c r="C452" s="32">
        <f ca="1" t="shared" si="415"/>
        <v>45573</v>
      </c>
      <c r="D452" s="30" t="str">
        <f t="shared" si="416"/>
        <v>Project 4452</v>
      </c>
      <c r="E452" s="30" t="str">
        <f t="shared" si="417"/>
        <v>Company AB 5452</v>
      </c>
      <c r="F452" s="30" t="str">
        <f ca="1" t="shared" ref="F452:F461" si="43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Trosa</v>
      </c>
      <c r="G452" s="37">
        <f ca="1" t="shared" ref="G452:G461" si="431">RANDBETWEEN(30,38)</f>
        <v>31</v>
      </c>
      <c r="H452" s="38" t="str">
        <f ca="1" t="shared" ref="H452:H461" si="432">CHOOSE(RANDBETWEEN(1,3),"Ja","Nej","")</f>
        <v>Ja</v>
      </c>
      <c r="I452" s="30" t="str">
        <f ca="1" t="shared" ref="I452:I461" si="433">CHOOSE(RANDBETWEEN(1,3),"Nyanslutning","Utökning","Flytt")</f>
        <v>Utökning</v>
      </c>
      <c r="J452" s="30" t="s">
        <v>69</v>
      </c>
      <c r="K452" s="41">
        <f ca="1" t="shared" ref="K452:K461" si="434">RANDBETWEEN(1,60)*10</f>
        <v>590</v>
      </c>
      <c r="L452" s="41">
        <f ca="1" t="shared" si="418"/>
        <v>4</v>
      </c>
      <c r="M452" s="14"/>
      <c r="N452" s="30" t="str">
        <f ca="1" t="shared" si="419"/>
        <v>Erik Johanson 452</v>
      </c>
      <c r="O452" s="30" t="str">
        <f ca="1" t="shared" si="420"/>
        <v>Sarah Anderson 452</v>
      </c>
      <c r="P452" s="30" t="str">
        <f ca="1" t="shared" si="421"/>
        <v>Sarah Anderson 452</v>
      </c>
      <c r="Q452" s="30" t="str">
        <f ca="1" t="shared" ref="Q452:Q461" si="435">CHOOSE(RANDBETWEEN(1,5),"5.Anslutningsavtal","4.Projekteringsavtal","6.Nätavtal","2.Reservationsavtal","1.Anslutningsmöjlighet")</f>
        <v>4.Projekteringsavtal</v>
      </c>
      <c r="R452" s="45" t="str">
        <f ca="1" t="shared" ref="R452:R461" si="436">CHOOSE(RANDBETWEEN(1,8),"Ja","","","","n","nej","?","N/A")</f>
        <v>Ja</v>
      </c>
      <c r="S452" s="45" t="str">
        <f ca="1" t="shared" ref="S452:S461" si="437">CHOOSE(RANDBETWEEN(1,3),"x","","")</f>
        <v/>
      </c>
      <c r="T452" s="45" t="str">
        <f ca="1" t="shared" ref="T452:T461" si="438">CHOOSE(RANDBETWEEN(1,4),"x","","","")</f>
        <v>x</v>
      </c>
      <c r="U452" s="16"/>
      <c r="V452" s="33"/>
      <c r="W452" s="49" t="str">
        <f ca="1" t="shared" ref="W452:W461" si="439">CHOOSE(RANDBETWEEN(1,7),"Länk","","","","","Ansluts till LN 20 kV","Reservationsavtal ska tecknas")</f>
        <v>Länk</v>
      </c>
      <c r="X452" s="50" t="str">
        <f ca="1" t="shared" ref="X452:X461" si="440">CHOOSE(RANDBETWEEN(1,4),"Ja","Ja","Nej","")</f>
        <v/>
      </c>
      <c r="Y452" s="63" t="str">
        <f ca="1" t="shared" si="422"/>
        <v/>
      </c>
      <c r="Z452" s="63" t="str">
        <f ca="1" t="shared" si="423"/>
        <v/>
      </c>
      <c r="AA452" s="67"/>
      <c r="AB452" s="64" t="str">
        <f ca="1" t="shared" si="424"/>
        <v/>
      </c>
      <c r="AC452" s="73">
        <f ca="1">INDEX(Anslutningspunkt!$A$2:$A$108,RANDBETWEEN(2,108),1)</f>
        <v>82</v>
      </c>
      <c r="AD452" s="30"/>
      <c r="AE452" s="30" t="str">
        <f ca="1" t="shared" ref="AE452:AE461" si="441">CHOOSE(RANDBETWEEN(1,4),"Regionnät","Stamnät Regionnät","Stamnät","")</f>
        <v>Regionnät</v>
      </c>
      <c r="AF452" s="79"/>
      <c r="AG452" s="122"/>
      <c r="AH452" s="123"/>
      <c r="AI452" s="127"/>
      <c r="AM452" s="7">
        <f ca="1">VLOOKUP(AC452,Anslutningspunkt!A:B,2,0)+RANDBETWEEN(-10000,10000)</f>
        <v>6167773.672</v>
      </c>
      <c r="AN452" s="7">
        <f ca="1">VLOOKUP(AC452,Anslutningspunkt!A:C,3,0)+RANDBETWEEN(-10000,10000)</f>
        <v>293542.438</v>
      </c>
      <c r="AP452" s="7" t="str">
        <f ca="1" t="shared" si="425"/>
        <v>Utökning</v>
      </c>
      <c r="AQ452" s="7" t="str">
        <f t="shared" si="426"/>
        <v>Konsumtion/Produktion</v>
      </c>
      <c r="AX452" s="31">
        <f ca="1" t="shared" si="427"/>
        <v>45108.2294463819</v>
      </c>
      <c r="AZ452" s="31">
        <f ca="1">IF(SUM(IF({"4.Projekteringsavtal","5.Anslutningsavtal","6.Nätavtal"}=Q452,1,0))&gt;0,EDATE(AX452,RANDBETWEEN(0,6)),"")</f>
        <v>45170</v>
      </c>
      <c r="BB452" s="21" t="str">
        <f ca="1">IF(SUM(IF({"5.Anslutningsavtal","6.Nätavtal"}=Q452,1,0))&gt;0,EDATE(AZ452,RANDBETWEEN(0,3)),"")</f>
        <v/>
      </c>
      <c r="BD452" s="21" t="str">
        <f ca="1" t="shared" si="428"/>
        <v/>
      </c>
    </row>
    <row r="453" s="7" customFormat="1" spans="1:56">
      <c r="A453" s="33" t="s">
        <v>65</v>
      </c>
      <c r="B453" s="31">
        <f ca="1" t="shared" si="429"/>
        <v>43557</v>
      </c>
      <c r="C453" s="32">
        <f ca="1" t="shared" si="415"/>
        <v>44211</v>
      </c>
      <c r="D453" s="30" t="str">
        <f t="shared" si="416"/>
        <v>Project 4453</v>
      </c>
      <c r="E453" s="30" t="str">
        <f t="shared" si="417"/>
        <v>Company AB 5453</v>
      </c>
      <c r="F453" s="30" t="str">
        <f ca="1" t="shared" si="430"/>
        <v>Hofors</v>
      </c>
      <c r="G453" s="37">
        <f ca="1" t="shared" si="431"/>
        <v>38</v>
      </c>
      <c r="H453" s="38" t="str">
        <f ca="1" t="shared" si="432"/>
        <v>Nej</v>
      </c>
      <c r="I453" s="30" t="str">
        <f ca="1" t="shared" si="433"/>
        <v>Flytt</v>
      </c>
      <c r="J453" s="30" t="s">
        <v>69</v>
      </c>
      <c r="K453" s="41">
        <f ca="1" t="shared" si="434"/>
        <v>70</v>
      </c>
      <c r="L453" s="41">
        <f ca="1" t="shared" si="418"/>
        <v>66</v>
      </c>
      <c r="M453" s="14"/>
      <c r="N453" s="30" t="str">
        <f ca="1" t="shared" si="419"/>
        <v>Sarah Anderson 453</v>
      </c>
      <c r="O453" s="30" t="str">
        <f ca="1" t="shared" si="420"/>
        <v>Erik Johanson 453</v>
      </c>
      <c r="P453" s="30" t="str">
        <f ca="1" t="shared" si="421"/>
        <v>Sarah Anderson 453</v>
      </c>
      <c r="Q453" s="30" t="str">
        <f ca="1" t="shared" si="435"/>
        <v>4.Projekteringsavtal</v>
      </c>
      <c r="R453" s="45" t="str">
        <f ca="1" t="shared" si="436"/>
        <v>n</v>
      </c>
      <c r="S453" s="45" t="str">
        <f ca="1" t="shared" si="437"/>
        <v/>
      </c>
      <c r="T453" s="45" t="str">
        <f ca="1" t="shared" si="438"/>
        <v/>
      </c>
      <c r="U453" s="16"/>
      <c r="V453" s="33"/>
      <c r="W453" s="49" t="str">
        <f ca="1" t="shared" si="439"/>
        <v/>
      </c>
      <c r="X453" s="50" t="str">
        <f ca="1" t="shared" si="440"/>
        <v/>
      </c>
      <c r="Y453" s="63" t="str">
        <f ca="1" t="shared" si="422"/>
        <v/>
      </c>
      <c r="Z453" s="63" t="str">
        <f ca="1" t="shared" si="423"/>
        <v/>
      </c>
      <c r="AA453" s="67"/>
      <c r="AB453" s="64" t="str">
        <f ca="1" t="shared" si="424"/>
        <v/>
      </c>
      <c r="AC453" s="73">
        <f ca="1">INDEX(Anslutningspunkt!$A$2:$A$108,RANDBETWEEN(2,108),1)</f>
        <v>37</v>
      </c>
      <c r="AD453" s="30"/>
      <c r="AE453" s="30" t="str">
        <f ca="1" t="shared" si="441"/>
        <v>Stamnät</v>
      </c>
      <c r="AF453" s="79"/>
      <c r="AG453" s="122"/>
      <c r="AH453" s="123"/>
      <c r="AI453" s="127"/>
      <c r="AM453" s="7">
        <f ca="1">VLOOKUP(AC453,Anslutningspunkt!A:B,2,0)+RANDBETWEEN(-10000,10000)</f>
        <v>6144965.672</v>
      </c>
      <c r="AN453" s="7">
        <f ca="1">VLOOKUP(AC453,Anslutningspunkt!A:C,3,0)+RANDBETWEEN(-10000,10000)</f>
        <v>267285.438</v>
      </c>
      <c r="AP453" s="7" t="str">
        <f ca="1" t="shared" si="425"/>
        <v>Flytt</v>
      </c>
      <c r="AQ453" s="7" t="str">
        <f t="shared" si="426"/>
        <v>Konsumtion/Produktion</v>
      </c>
      <c r="AX453" s="31">
        <f ca="1" t="shared" si="427"/>
        <v>44062.5895274862</v>
      </c>
      <c r="AZ453" s="31">
        <f ca="1">IF(SUM(IF({"4.Projekteringsavtal","5.Anslutningsavtal","6.Nätavtal"}=Q453,1,0))&gt;0,EDATE(AX453,RANDBETWEEN(0,6)),"")</f>
        <v>44246</v>
      </c>
      <c r="BB453" s="21" t="str">
        <f ca="1">IF(SUM(IF({"5.Anslutningsavtal","6.Nätavtal"}=Q453,1,0))&gt;0,EDATE(AZ453,RANDBETWEEN(0,3)),"")</f>
        <v/>
      </c>
      <c r="BD453" s="21" t="str">
        <f ca="1" t="shared" si="428"/>
        <v/>
      </c>
    </row>
    <row r="454" s="7" customFormat="1" spans="1:56">
      <c r="A454" s="33" t="s">
        <v>65</v>
      </c>
      <c r="B454" s="31">
        <f ca="1" t="shared" si="429"/>
        <v>43831</v>
      </c>
      <c r="C454" s="32">
        <f ca="1" t="shared" si="415"/>
        <v>44695</v>
      </c>
      <c r="D454" s="30" t="str">
        <f t="shared" si="416"/>
        <v>Project 4454</v>
      </c>
      <c r="E454" s="30" t="str">
        <f t="shared" si="417"/>
        <v>Company AB 5454</v>
      </c>
      <c r="F454" s="30" t="str">
        <f ca="1" t="shared" si="430"/>
        <v>Eskiltuna</v>
      </c>
      <c r="G454" s="37">
        <f ca="1" t="shared" si="431"/>
        <v>34</v>
      </c>
      <c r="H454" s="38" t="str">
        <f ca="1" t="shared" si="432"/>
        <v>Ja</v>
      </c>
      <c r="I454" s="30" t="str">
        <f ca="1" t="shared" si="433"/>
        <v>Flytt</v>
      </c>
      <c r="J454" s="30" t="s">
        <v>69</v>
      </c>
      <c r="K454" s="41">
        <f ca="1" t="shared" si="434"/>
        <v>550</v>
      </c>
      <c r="L454" s="41">
        <f ca="1" t="shared" si="418"/>
        <v>225</v>
      </c>
      <c r="M454" s="14"/>
      <c r="N454" s="30" t="str">
        <f ca="1" t="shared" si="419"/>
        <v>Sarah Anderson 454</v>
      </c>
      <c r="O454" s="30" t="str">
        <f ca="1" t="shared" si="420"/>
        <v>Lars Johnson 454</v>
      </c>
      <c r="P454" s="30" t="str">
        <f ca="1" t="shared" si="421"/>
        <v>Erik Johanson 454</v>
      </c>
      <c r="Q454" s="30" t="str">
        <f ca="1" t="shared" si="435"/>
        <v>6.Nätavtal</v>
      </c>
      <c r="R454" s="45" t="str">
        <f ca="1" t="shared" si="436"/>
        <v>?</v>
      </c>
      <c r="S454" s="45" t="str">
        <f ca="1" t="shared" si="437"/>
        <v/>
      </c>
      <c r="T454" s="45" t="str">
        <f ca="1" t="shared" si="438"/>
        <v>x</v>
      </c>
      <c r="U454" s="16"/>
      <c r="V454" s="33"/>
      <c r="W454" s="49" t="str">
        <f ca="1" t="shared" si="439"/>
        <v/>
      </c>
      <c r="X454" s="50" t="str">
        <f ca="1" t="shared" si="440"/>
        <v>Ja</v>
      </c>
      <c r="Y454" s="63">
        <f ca="1" t="shared" si="422"/>
        <v>45287</v>
      </c>
      <c r="Z454" s="63">
        <f ca="1" t="shared" si="423"/>
        <v>45266</v>
      </c>
      <c r="AA454" s="67"/>
      <c r="AB454" s="64" t="str">
        <f ca="1" t="shared" si="424"/>
        <v/>
      </c>
      <c r="AC454" s="73">
        <f ca="1">INDEX(Anslutningspunkt!$A$2:$A$108,RANDBETWEEN(2,108),1)</f>
        <v>44</v>
      </c>
      <c r="AD454" s="30"/>
      <c r="AE454" s="30" t="str">
        <f ca="1" t="shared" si="441"/>
        <v/>
      </c>
      <c r="AF454" s="79"/>
      <c r="AG454" s="122"/>
      <c r="AH454" s="123"/>
      <c r="AI454" s="127"/>
      <c r="AM454" s="7">
        <f ca="1">VLOOKUP(AC454,Anslutningspunkt!A:B,2,0)+RANDBETWEEN(-10000,10000)</f>
        <v>6168514.672</v>
      </c>
      <c r="AN454" s="7">
        <f ca="1">VLOOKUP(AC454,Anslutningspunkt!A:C,3,0)+RANDBETWEEN(-10000,10000)</f>
        <v>337112.438</v>
      </c>
      <c r="AP454" s="7" t="str">
        <f ca="1" t="shared" si="425"/>
        <v>Flytt</v>
      </c>
      <c r="AQ454" s="7" t="str">
        <f t="shared" si="426"/>
        <v>Konsumtion/Produktion</v>
      </c>
      <c r="AX454" s="31">
        <f ca="1" t="shared" si="427"/>
        <v>44193.8213932226</v>
      </c>
      <c r="AZ454" s="31">
        <f ca="1">IF(SUM(IF({"4.Projekteringsavtal","5.Anslutningsavtal","6.Nätavtal"}=Q454,1,0))&gt;0,EDATE(AX454,RANDBETWEEN(0,6)),"")</f>
        <v>44375</v>
      </c>
      <c r="BB454" s="21">
        <f ca="1">IF(SUM(IF({"5.Anslutningsavtal","6.Nätavtal"}=Q454,1,0))&gt;0,EDATE(AZ454,RANDBETWEEN(0,3)),"")</f>
        <v>44467</v>
      </c>
      <c r="BD454" s="21">
        <f ca="1" t="shared" si="428"/>
        <v>44528</v>
      </c>
    </row>
    <row r="455" s="7" customFormat="1" spans="1:56">
      <c r="A455" s="33" t="s">
        <v>65</v>
      </c>
      <c r="B455" s="31">
        <f ca="1" t="shared" si="429"/>
        <v>43957</v>
      </c>
      <c r="C455" s="32">
        <f ca="1" t="shared" si="415"/>
        <v>44662</v>
      </c>
      <c r="D455" s="30" t="str">
        <f t="shared" si="416"/>
        <v>Project 4455</v>
      </c>
      <c r="E455" s="30" t="str">
        <f t="shared" si="417"/>
        <v>Company AB 5455</v>
      </c>
      <c r="F455" s="30" t="str">
        <f ca="1" t="shared" si="430"/>
        <v>Upplands Bro</v>
      </c>
      <c r="G455" s="37">
        <f ca="1" t="shared" si="431"/>
        <v>33</v>
      </c>
      <c r="H455" s="38" t="str">
        <f ca="1" t="shared" si="432"/>
        <v/>
      </c>
      <c r="I455" s="30" t="str">
        <f ca="1" t="shared" si="433"/>
        <v>Flytt</v>
      </c>
      <c r="J455" s="30" t="s">
        <v>69</v>
      </c>
      <c r="K455" s="41">
        <f ca="1" t="shared" si="434"/>
        <v>90</v>
      </c>
      <c r="L455" s="41">
        <f ca="1" t="shared" si="418"/>
        <v>30</v>
      </c>
      <c r="M455" s="14"/>
      <c r="N455" s="30" t="str">
        <f ca="1" t="shared" si="419"/>
        <v>Lars Johnson 455</v>
      </c>
      <c r="O455" s="30" t="str">
        <f ca="1" t="shared" si="420"/>
        <v>Sarah Anderson 455</v>
      </c>
      <c r="P455" s="30" t="str">
        <f ca="1" t="shared" si="421"/>
        <v>Erik Johanson 455</v>
      </c>
      <c r="Q455" s="30" t="str">
        <f ca="1" t="shared" si="435"/>
        <v>5.Anslutningsavtal</v>
      </c>
      <c r="R455" s="45" t="str">
        <f ca="1" t="shared" si="436"/>
        <v>?</v>
      </c>
      <c r="S455" s="45" t="str">
        <f ca="1" t="shared" si="437"/>
        <v/>
      </c>
      <c r="T455" s="45" t="str">
        <f ca="1" t="shared" si="438"/>
        <v>x</v>
      </c>
      <c r="U455" s="16"/>
      <c r="V455" s="33"/>
      <c r="W455" s="49" t="str">
        <f ca="1" t="shared" si="439"/>
        <v>Reservationsavtal ska tecknas</v>
      </c>
      <c r="X455" s="50" t="str">
        <f ca="1" t="shared" si="440"/>
        <v>Nej</v>
      </c>
      <c r="Y455" s="63" t="str">
        <f ca="1" t="shared" si="422"/>
        <v/>
      </c>
      <c r="Z455" s="63" t="str">
        <f ca="1" t="shared" si="423"/>
        <v/>
      </c>
      <c r="AA455" s="67"/>
      <c r="AB455" s="64" t="str">
        <f ca="1" t="shared" si="424"/>
        <v/>
      </c>
      <c r="AC455" s="73">
        <f ca="1">INDEX(Anslutningspunkt!$A$2:$A$108,RANDBETWEEN(2,108),1)</f>
        <v>60</v>
      </c>
      <c r="AD455" s="30"/>
      <c r="AE455" s="30" t="str">
        <f ca="1" t="shared" si="441"/>
        <v>Stamnät</v>
      </c>
      <c r="AF455" s="79"/>
      <c r="AG455" s="122"/>
      <c r="AH455" s="123"/>
      <c r="AI455" s="127"/>
      <c r="AM455" s="7">
        <f ca="1">VLOOKUP(AC455,Anslutningspunkt!A:B,2,0)+RANDBETWEEN(-10000,10000)</f>
        <v>6012949.672</v>
      </c>
      <c r="AN455" s="7">
        <f ca="1">VLOOKUP(AC455,Anslutningspunkt!A:C,3,0)+RANDBETWEEN(-10000,10000)</f>
        <v>425882.438</v>
      </c>
      <c r="AP455" s="7" t="str">
        <f ca="1" t="shared" si="425"/>
        <v>Flytt</v>
      </c>
      <c r="AQ455" s="7" t="str">
        <f t="shared" si="426"/>
        <v>Konsumtion/Produktion</v>
      </c>
      <c r="AX455" s="31">
        <f ca="1" t="shared" si="427"/>
        <v>44663.9315517836</v>
      </c>
      <c r="AZ455" s="31">
        <f ca="1">IF(SUM(IF({"4.Projekteringsavtal","5.Anslutningsavtal","6.Nätavtal"}=Q455,1,0))&gt;0,EDATE(AX455,RANDBETWEEN(0,6)),"")</f>
        <v>44754</v>
      </c>
      <c r="BB455" s="21">
        <f ca="1">IF(SUM(IF({"5.Anslutningsavtal","6.Nätavtal"}=Q455,1,0))&gt;0,EDATE(AZ455,RANDBETWEEN(0,3)),"")</f>
        <v>44785</v>
      </c>
      <c r="BD455" s="21" t="str">
        <f ca="1" t="shared" si="428"/>
        <v/>
      </c>
    </row>
    <row r="456" s="7" customFormat="1" spans="1:56">
      <c r="A456" s="33" t="s">
        <v>65</v>
      </c>
      <c r="B456" s="31">
        <f ca="1" t="shared" si="429"/>
        <v>44300</v>
      </c>
      <c r="C456" s="32">
        <f ca="1" t="shared" si="415"/>
        <v>45255</v>
      </c>
      <c r="D456" s="30" t="str">
        <f t="shared" si="416"/>
        <v>Project 4456</v>
      </c>
      <c r="E456" s="30" t="str">
        <f t="shared" si="417"/>
        <v>Company AB 5456</v>
      </c>
      <c r="F456" s="30" t="str">
        <f ca="1" t="shared" si="430"/>
        <v>Solna</v>
      </c>
      <c r="G456" s="37">
        <f ca="1" t="shared" si="431"/>
        <v>30</v>
      </c>
      <c r="H456" s="38" t="str">
        <f ca="1" t="shared" si="432"/>
        <v/>
      </c>
      <c r="I456" s="30" t="str">
        <f ca="1" t="shared" si="433"/>
        <v>Utökning</v>
      </c>
      <c r="J456" s="30" t="s">
        <v>69</v>
      </c>
      <c r="K456" s="41">
        <f ca="1" t="shared" si="434"/>
        <v>560</v>
      </c>
      <c r="L456" s="41">
        <f ca="1" t="shared" si="418"/>
        <v>2</v>
      </c>
      <c r="M456" s="14"/>
      <c r="N456" s="30" t="str">
        <f ca="1" t="shared" si="419"/>
        <v>Lars Johnson 456</v>
      </c>
      <c r="O456" s="30" t="str">
        <f ca="1" t="shared" si="420"/>
        <v>Anders Erikson 456</v>
      </c>
      <c r="P456" s="30" t="str">
        <f ca="1" t="shared" si="421"/>
        <v>Erik Johanson 456</v>
      </c>
      <c r="Q456" s="30" t="str">
        <f ca="1" t="shared" si="435"/>
        <v>2.Reservationsavtal</v>
      </c>
      <c r="R456" s="45" t="str">
        <f ca="1" t="shared" si="436"/>
        <v>nej</v>
      </c>
      <c r="S456" s="45" t="str">
        <f ca="1" t="shared" si="437"/>
        <v/>
      </c>
      <c r="T456" s="45" t="str">
        <f ca="1" t="shared" si="438"/>
        <v/>
      </c>
      <c r="U456" s="16"/>
      <c r="V456" s="33"/>
      <c r="W456" s="49" t="str">
        <f ca="1" t="shared" si="439"/>
        <v>Reservationsavtal ska tecknas</v>
      </c>
      <c r="X456" s="50" t="str">
        <f ca="1" t="shared" si="440"/>
        <v>Ja</v>
      </c>
      <c r="Y456" s="63">
        <f ca="1" t="shared" si="422"/>
        <v>45414</v>
      </c>
      <c r="Z456" s="63">
        <f ca="1" t="shared" si="423"/>
        <v>45280</v>
      </c>
      <c r="AA456" s="67"/>
      <c r="AB456" s="64" t="str">
        <f ca="1" t="shared" si="424"/>
        <v/>
      </c>
      <c r="AC456" s="73">
        <f ca="1">INDEX(Anslutningspunkt!$A$2:$A$108,RANDBETWEEN(2,108),1)</f>
        <v>28</v>
      </c>
      <c r="AD456" s="30"/>
      <c r="AE456" s="30" t="str">
        <f ca="1" t="shared" si="441"/>
        <v/>
      </c>
      <c r="AF456" s="79"/>
      <c r="AG456" s="122"/>
      <c r="AH456" s="123"/>
      <c r="AI456" s="127"/>
      <c r="AM456" s="7">
        <f ca="1">VLOOKUP(AC456,Anslutningspunkt!A:B,2,0)+RANDBETWEEN(-10000,10000)</f>
        <v>6053649.672</v>
      </c>
      <c r="AN456" s="7">
        <f ca="1">VLOOKUP(AC456,Anslutningspunkt!A:C,3,0)+RANDBETWEEN(-10000,10000)</f>
        <v>360941.438</v>
      </c>
      <c r="AP456" s="7" t="str">
        <f ca="1" t="shared" si="425"/>
        <v>Utökning</v>
      </c>
      <c r="AQ456" s="7" t="str">
        <f t="shared" si="426"/>
        <v>Konsumtion/Produktion</v>
      </c>
      <c r="AX456" s="31">
        <f ca="1" t="shared" si="427"/>
        <v>44848.9872842122</v>
      </c>
      <c r="AZ456" s="31" t="str">
        <f ca="1">IF(SUM(IF({"4.Projekteringsavtal","5.Anslutningsavtal","6.Nätavtal"}=Q456,1,0))&gt;0,EDATE(AX456,RANDBETWEEN(0,6)),"")</f>
        <v/>
      </c>
      <c r="BB456" s="21" t="str">
        <f ca="1">IF(SUM(IF({"5.Anslutningsavtal","6.Nätavtal"}=Q456,1,0))&gt;0,EDATE(AZ456,RANDBETWEEN(0,3)),"")</f>
        <v/>
      </c>
      <c r="BD456" s="21" t="str">
        <f ca="1" t="shared" si="428"/>
        <v/>
      </c>
    </row>
    <row r="457" s="7" customFormat="1" spans="1:56">
      <c r="A457" s="33" t="s">
        <v>65</v>
      </c>
      <c r="B457" s="31">
        <f ca="1" t="shared" si="429"/>
        <v>43353</v>
      </c>
      <c r="C457" s="32">
        <f ca="1" t="shared" si="415"/>
        <v>43855</v>
      </c>
      <c r="D457" s="30" t="str">
        <f t="shared" si="416"/>
        <v>Project 4457</v>
      </c>
      <c r="E457" s="30" t="str">
        <f t="shared" si="417"/>
        <v>Company AB 5457</v>
      </c>
      <c r="F457" s="30" t="str">
        <f ca="1" t="shared" si="430"/>
        <v>Upplands Vsäby</v>
      </c>
      <c r="G457" s="37">
        <f ca="1" t="shared" si="431"/>
        <v>35</v>
      </c>
      <c r="H457" s="38" t="str">
        <f ca="1" t="shared" si="432"/>
        <v>Nej</v>
      </c>
      <c r="I457" s="30" t="str">
        <f ca="1" t="shared" si="433"/>
        <v>Utökning</v>
      </c>
      <c r="J457" s="30" t="s">
        <v>69</v>
      </c>
      <c r="K457" s="41">
        <f ca="1" t="shared" si="434"/>
        <v>560</v>
      </c>
      <c r="L457" s="41">
        <f ca="1" t="shared" si="418"/>
        <v>129</v>
      </c>
      <c r="M457" s="14"/>
      <c r="N457" s="30" t="str">
        <f ca="1" t="shared" si="419"/>
        <v>Anders Erikson 457</v>
      </c>
      <c r="O457" s="30" t="str">
        <f ca="1" t="shared" si="420"/>
        <v>Lars Johnson 457</v>
      </c>
      <c r="P457" s="30" t="str">
        <f ca="1" t="shared" si="421"/>
        <v>Erik Johanson 457</v>
      </c>
      <c r="Q457" s="30" t="str">
        <f ca="1" t="shared" si="435"/>
        <v>1.Anslutningsmöjlighet</v>
      </c>
      <c r="R457" s="45" t="str">
        <f ca="1" t="shared" si="436"/>
        <v/>
      </c>
      <c r="S457" s="45" t="str">
        <f ca="1" t="shared" si="437"/>
        <v/>
      </c>
      <c r="T457" s="45" t="str">
        <f ca="1" t="shared" si="438"/>
        <v>x</v>
      </c>
      <c r="U457" s="16"/>
      <c r="V457" s="33"/>
      <c r="W457" s="49" t="str">
        <f ca="1" t="shared" si="439"/>
        <v/>
      </c>
      <c r="X457" s="50" t="str">
        <f ca="1" t="shared" si="440"/>
        <v>Ja</v>
      </c>
      <c r="Y457" s="63">
        <f ca="1" t="shared" si="422"/>
        <v>45522</v>
      </c>
      <c r="Z457" s="63">
        <f ca="1" t="shared" si="423"/>
        <v>44850</v>
      </c>
      <c r="AA457" s="67"/>
      <c r="AB457" s="64" t="str">
        <f ca="1" t="shared" si="424"/>
        <v/>
      </c>
      <c r="AC457" s="73">
        <f ca="1">INDEX(Anslutningspunkt!$A$2:$A$108,RANDBETWEEN(2,108),1)</f>
        <v>94</v>
      </c>
      <c r="AD457" s="30"/>
      <c r="AE457" s="30" t="str">
        <f ca="1" t="shared" si="441"/>
        <v>Regionnät</v>
      </c>
      <c r="AF457" s="79"/>
      <c r="AG457" s="122"/>
      <c r="AH457" s="123"/>
      <c r="AI457" s="127"/>
      <c r="AM457" s="7">
        <f ca="1">VLOOKUP(AC457,Anslutningspunkt!A:B,2,0)+RANDBETWEEN(-10000,10000)</f>
        <v>6173281.672</v>
      </c>
      <c r="AN457" s="7">
        <f ca="1">VLOOKUP(AC457,Anslutningspunkt!A:C,3,0)+RANDBETWEEN(-10000,10000)</f>
        <v>261055.438</v>
      </c>
      <c r="AP457" s="7" t="str">
        <f ca="1" t="shared" si="425"/>
        <v>Utökning</v>
      </c>
      <c r="AQ457" s="7" t="str">
        <f t="shared" si="426"/>
        <v>Konsumtion/Produktion</v>
      </c>
      <c r="AX457" s="31" t="str">
        <f ca="1" t="shared" si="427"/>
        <v/>
      </c>
      <c r="AZ457" s="31" t="str">
        <f ca="1">IF(SUM(IF({"4.Projekteringsavtal","5.Anslutningsavtal","6.Nätavtal"}=Q457,1,0))&gt;0,EDATE(AX457,RANDBETWEEN(0,6)),"")</f>
        <v/>
      </c>
      <c r="BB457" s="21" t="str">
        <f ca="1">IF(SUM(IF({"5.Anslutningsavtal","6.Nätavtal"}=Q457,1,0))&gt;0,EDATE(AZ457,RANDBETWEEN(0,3)),"")</f>
        <v/>
      </c>
      <c r="BD457" s="21" t="str">
        <f ca="1" t="shared" si="428"/>
        <v/>
      </c>
    </row>
    <row r="458" s="7" customFormat="1" spans="1:56">
      <c r="A458" s="33" t="s">
        <v>65</v>
      </c>
      <c r="B458" s="31">
        <f ca="1" t="shared" si="429"/>
        <v>43425</v>
      </c>
      <c r="C458" s="32">
        <f ca="1" t="shared" si="415"/>
        <v>44747</v>
      </c>
      <c r="D458" s="30" t="str">
        <f t="shared" si="416"/>
        <v>Project 4458</v>
      </c>
      <c r="E458" s="30" t="str">
        <f t="shared" si="417"/>
        <v>Company AB 5458</v>
      </c>
      <c r="F458" s="30" t="str">
        <f ca="1" t="shared" si="430"/>
        <v>Långshyttan</v>
      </c>
      <c r="G458" s="37">
        <f ca="1" t="shared" si="431"/>
        <v>34</v>
      </c>
      <c r="H458" s="38" t="str">
        <f ca="1" t="shared" si="432"/>
        <v>Nej</v>
      </c>
      <c r="I458" s="30" t="str">
        <f ca="1" t="shared" si="433"/>
        <v>Nyanslutning</v>
      </c>
      <c r="J458" s="30" t="s">
        <v>69</v>
      </c>
      <c r="K458" s="41">
        <f ca="1" t="shared" si="434"/>
        <v>310</v>
      </c>
      <c r="L458" s="41">
        <f ca="1" t="shared" si="418"/>
        <v>298</v>
      </c>
      <c r="M458" s="14"/>
      <c r="N458" s="30" t="str">
        <f ca="1" t="shared" si="419"/>
        <v>Sarah Anderson 458</v>
      </c>
      <c r="O458" s="30" t="str">
        <f ca="1" t="shared" si="420"/>
        <v>Lars Johnson 458</v>
      </c>
      <c r="P458" s="30" t="str">
        <f ca="1" t="shared" si="421"/>
        <v>Lars Johnson 458</v>
      </c>
      <c r="Q458" s="30" t="str">
        <f ca="1" t="shared" si="435"/>
        <v>6.Nätavtal</v>
      </c>
      <c r="R458" s="45" t="str">
        <f ca="1" t="shared" si="436"/>
        <v/>
      </c>
      <c r="S458" s="45" t="str">
        <f ca="1" t="shared" si="437"/>
        <v/>
      </c>
      <c r="T458" s="45" t="str">
        <f ca="1" t="shared" si="438"/>
        <v/>
      </c>
      <c r="U458" s="16"/>
      <c r="V458" s="33"/>
      <c r="W458" s="49" t="str">
        <f ca="1" t="shared" si="439"/>
        <v>Ansluts till LN 20 kV</v>
      </c>
      <c r="X458" s="50" t="str">
        <f ca="1" t="shared" si="440"/>
        <v>Ja</v>
      </c>
      <c r="Y458" s="63">
        <f ca="1" t="shared" si="422"/>
        <v>45369</v>
      </c>
      <c r="Z458" s="63">
        <f ca="1" t="shared" si="423"/>
        <v>45286</v>
      </c>
      <c r="AA458" s="67"/>
      <c r="AB458" s="64" t="str">
        <f ca="1" t="shared" si="424"/>
        <v/>
      </c>
      <c r="AC458" s="73">
        <f ca="1">INDEX(Anslutningspunkt!$A$2:$A$108,RANDBETWEEN(2,108),1)</f>
        <v>103</v>
      </c>
      <c r="AD458" s="30"/>
      <c r="AE458" s="30" t="str">
        <f ca="1" t="shared" si="441"/>
        <v>Stamnät Regionnät</v>
      </c>
      <c r="AF458" s="79"/>
      <c r="AG458" s="122"/>
      <c r="AH458" s="123"/>
      <c r="AI458" s="127"/>
      <c r="AM458" s="7">
        <f ca="1">VLOOKUP(AC458,Anslutningspunkt!A:B,2,0)+RANDBETWEEN(-10000,10000)</f>
        <v>6028523.672</v>
      </c>
      <c r="AN458" s="7">
        <f ca="1">VLOOKUP(AC458,Anslutningspunkt!A:C,3,0)+RANDBETWEEN(-10000,10000)</f>
        <v>441062.438</v>
      </c>
      <c r="AP458" s="7" t="str">
        <f ca="1" t="shared" si="425"/>
        <v>Nyanslutning</v>
      </c>
      <c r="AQ458" s="7" t="str">
        <f t="shared" si="426"/>
        <v>Konsumtion/Produktion</v>
      </c>
      <c r="AX458" s="31">
        <f ca="1" t="shared" si="427"/>
        <v>43961.3337242614</v>
      </c>
      <c r="AZ458" s="31">
        <f ca="1">IF(SUM(IF({"4.Projekteringsavtal","5.Anslutningsavtal","6.Nätavtal"}=Q458,1,0))&gt;0,EDATE(AX458,RANDBETWEEN(0,6)),"")</f>
        <v>44145</v>
      </c>
      <c r="BB458" s="21">
        <f ca="1">IF(SUM(IF({"5.Anslutningsavtal","6.Nätavtal"}=Q458,1,0))&gt;0,EDATE(AZ458,RANDBETWEEN(0,3)),"")</f>
        <v>44175</v>
      </c>
      <c r="BD458" s="21">
        <f ca="1" t="shared" si="428"/>
        <v>44175</v>
      </c>
    </row>
    <row r="459" s="7" customFormat="1" spans="1:56">
      <c r="A459" s="33" t="s">
        <v>65</v>
      </c>
      <c r="B459" s="31">
        <f ca="1" t="shared" si="429"/>
        <v>43370</v>
      </c>
      <c r="C459" s="32">
        <f ca="1" t="shared" si="415"/>
        <v>44295</v>
      </c>
      <c r="D459" s="30" t="str">
        <f t="shared" si="416"/>
        <v>Project 4459</v>
      </c>
      <c r="E459" s="30" t="str">
        <f t="shared" si="417"/>
        <v>Company AB 5459</v>
      </c>
      <c r="F459" s="30" t="str">
        <f ca="1" t="shared" si="430"/>
        <v>Lindesberg</v>
      </c>
      <c r="G459" s="37">
        <f ca="1" t="shared" si="431"/>
        <v>31</v>
      </c>
      <c r="H459" s="38" t="str">
        <f ca="1" t="shared" si="432"/>
        <v>Nej</v>
      </c>
      <c r="I459" s="30" t="str">
        <f ca="1" t="shared" si="433"/>
        <v>Utökning</v>
      </c>
      <c r="J459" s="30" t="s">
        <v>69</v>
      </c>
      <c r="K459" s="41">
        <f ca="1" t="shared" si="434"/>
        <v>270</v>
      </c>
      <c r="L459" s="41">
        <f ca="1" t="shared" si="418"/>
        <v>157</v>
      </c>
      <c r="M459" s="14"/>
      <c r="N459" s="30" t="str">
        <f ca="1" t="shared" si="419"/>
        <v>Erik Johanson 459</v>
      </c>
      <c r="O459" s="30" t="str">
        <f ca="1" t="shared" si="420"/>
        <v>Sarah Anderson 459</v>
      </c>
      <c r="P459" s="30" t="str">
        <f ca="1" t="shared" si="421"/>
        <v>Erik Johanson 459</v>
      </c>
      <c r="Q459" s="30" t="str">
        <f ca="1" t="shared" si="435"/>
        <v>6.Nätavtal</v>
      </c>
      <c r="R459" s="45" t="str">
        <f ca="1" t="shared" si="436"/>
        <v>N/A</v>
      </c>
      <c r="S459" s="45" t="str">
        <f ca="1" t="shared" si="437"/>
        <v/>
      </c>
      <c r="T459" s="45" t="str">
        <f ca="1" t="shared" si="438"/>
        <v>x</v>
      </c>
      <c r="U459" s="16"/>
      <c r="V459" s="33"/>
      <c r="W459" s="49" t="str">
        <f ca="1" t="shared" si="439"/>
        <v/>
      </c>
      <c r="X459" s="50" t="str">
        <f ca="1" t="shared" si="440"/>
        <v>Nej</v>
      </c>
      <c r="Y459" s="63" t="str">
        <f ca="1" t="shared" si="422"/>
        <v/>
      </c>
      <c r="Z459" s="63" t="str">
        <f ca="1" t="shared" si="423"/>
        <v/>
      </c>
      <c r="AA459" s="67"/>
      <c r="AB459" s="64" t="str">
        <f ca="1" t="shared" si="424"/>
        <v/>
      </c>
      <c r="AC459" s="73">
        <f ca="1">INDEX(Anslutningspunkt!$A$2:$A$108,RANDBETWEEN(2,108),1)</f>
        <v>22</v>
      </c>
      <c r="AD459" s="30"/>
      <c r="AE459" s="30" t="str">
        <f ca="1" t="shared" si="441"/>
        <v/>
      </c>
      <c r="AF459" s="79"/>
      <c r="AG459" s="122"/>
      <c r="AH459" s="123"/>
      <c r="AI459" s="127"/>
      <c r="AM459" s="7">
        <f ca="1">VLOOKUP(AC459,Anslutningspunkt!A:B,2,0)+RANDBETWEEN(-10000,10000)</f>
        <v>6043460.672</v>
      </c>
      <c r="AN459" s="7">
        <f ca="1">VLOOKUP(AC459,Anslutningspunkt!A:C,3,0)+RANDBETWEEN(-10000,10000)</f>
        <v>292050.438</v>
      </c>
      <c r="AP459" s="7" t="str">
        <f ca="1" t="shared" si="425"/>
        <v>Utökning</v>
      </c>
      <c r="AQ459" s="7" t="str">
        <f t="shared" si="426"/>
        <v>Konsumtion/Produktion</v>
      </c>
      <c r="AX459" s="31">
        <f ca="1" t="shared" si="427"/>
        <v>44092.3942557963</v>
      </c>
      <c r="AZ459" s="31">
        <f ca="1">IF(SUM(IF({"4.Projekteringsavtal","5.Anslutningsavtal","6.Nätavtal"}=Q459,1,0))&gt;0,EDATE(AX459,RANDBETWEEN(0,6)),"")</f>
        <v>44153</v>
      </c>
      <c r="BB459" s="21">
        <f ca="1">IF(SUM(IF({"5.Anslutningsavtal","6.Nätavtal"}=Q459,1,0))&gt;0,EDATE(AZ459,RANDBETWEEN(0,3)),"")</f>
        <v>44245</v>
      </c>
      <c r="BD459" s="21">
        <f ca="1" t="shared" si="428"/>
        <v>44273</v>
      </c>
    </row>
    <row r="460" s="7" customFormat="1" spans="1:56">
      <c r="A460" s="33" t="s">
        <v>65</v>
      </c>
      <c r="B460" s="31">
        <f ca="1" t="shared" si="429"/>
        <v>43110</v>
      </c>
      <c r="C460" s="32">
        <f ca="1" t="shared" si="415"/>
        <v>44619</v>
      </c>
      <c r="D460" s="30" t="str">
        <f t="shared" si="416"/>
        <v>Project 4460</v>
      </c>
      <c r="E460" s="30" t="str">
        <f t="shared" si="417"/>
        <v>Company AB 5460</v>
      </c>
      <c r="F460" s="30" t="str">
        <f ca="1" t="shared" si="430"/>
        <v>Enköping</v>
      </c>
      <c r="G460" s="37">
        <f ca="1" t="shared" si="431"/>
        <v>33</v>
      </c>
      <c r="H460" s="38" t="str">
        <f ca="1" t="shared" si="432"/>
        <v>Nej</v>
      </c>
      <c r="I460" s="30" t="str">
        <f ca="1" t="shared" si="433"/>
        <v>Utökning</v>
      </c>
      <c r="J460" s="30" t="s">
        <v>69</v>
      </c>
      <c r="K460" s="41">
        <f ca="1" t="shared" si="434"/>
        <v>370</v>
      </c>
      <c r="L460" s="41">
        <f ca="1" t="shared" si="418"/>
        <v>367</v>
      </c>
      <c r="M460" s="14"/>
      <c r="N460" s="30" t="str">
        <f ca="1" t="shared" si="419"/>
        <v>Lars Johnson 460</v>
      </c>
      <c r="O460" s="30" t="str">
        <f ca="1" t="shared" si="420"/>
        <v>Lars Johnson 460</v>
      </c>
      <c r="P460" s="30" t="str">
        <f ca="1" t="shared" si="421"/>
        <v>Erik Johanson 460</v>
      </c>
      <c r="Q460" s="30" t="str">
        <f ca="1" t="shared" si="435"/>
        <v>5.Anslutningsavtal</v>
      </c>
      <c r="R460" s="45" t="str">
        <f ca="1" t="shared" si="436"/>
        <v>nej</v>
      </c>
      <c r="S460" s="45" t="str">
        <f ca="1" t="shared" si="437"/>
        <v/>
      </c>
      <c r="T460" s="45" t="str">
        <f ca="1" t="shared" si="438"/>
        <v/>
      </c>
      <c r="U460" s="16"/>
      <c r="V460" s="33"/>
      <c r="W460" s="49" t="str">
        <f ca="1" t="shared" si="439"/>
        <v/>
      </c>
      <c r="X460" s="50" t="str">
        <f ca="1" t="shared" si="440"/>
        <v>Ja</v>
      </c>
      <c r="Y460" s="63">
        <f ca="1" t="shared" si="422"/>
        <v>45545</v>
      </c>
      <c r="Z460" s="63">
        <f ca="1" t="shared" si="423"/>
        <v>45510</v>
      </c>
      <c r="AA460" s="67"/>
      <c r="AB460" s="64" t="str">
        <f ca="1" t="shared" si="424"/>
        <v/>
      </c>
      <c r="AC460" s="73">
        <f ca="1">INDEX(Anslutningspunkt!$A$2:$A$108,RANDBETWEEN(2,108),1)</f>
        <v>105</v>
      </c>
      <c r="AD460" s="30"/>
      <c r="AE460" s="30" t="str">
        <f ca="1" t="shared" si="441"/>
        <v>Regionnät</v>
      </c>
      <c r="AF460" s="79"/>
      <c r="AG460" s="122"/>
      <c r="AH460" s="123"/>
      <c r="AI460" s="127"/>
      <c r="AM460" s="7">
        <f ca="1">VLOOKUP(AC460,Anslutningspunkt!A:B,2,0)+RANDBETWEEN(-10000,10000)</f>
        <v>6096537.672</v>
      </c>
      <c r="AN460" s="7">
        <f ca="1">VLOOKUP(AC460,Anslutningspunkt!A:C,3,0)+RANDBETWEEN(-10000,10000)</f>
        <v>446388.438</v>
      </c>
      <c r="AP460" s="7" t="str">
        <f ca="1" t="shared" si="425"/>
        <v>Utökning</v>
      </c>
      <c r="AQ460" s="7" t="str">
        <f t="shared" si="426"/>
        <v>Konsumtion/Produktion</v>
      </c>
      <c r="AX460" s="31">
        <f ca="1" t="shared" si="427"/>
        <v>43301.0964559727</v>
      </c>
      <c r="AZ460" s="31">
        <f ca="1">IF(SUM(IF({"4.Projekteringsavtal","5.Anslutningsavtal","6.Nätavtal"}=Q460,1,0))&gt;0,EDATE(AX460,RANDBETWEEN(0,6)),"")</f>
        <v>43301</v>
      </c>
      <c r="BB460" s="21">
        <f ca="1">IF(SUM(IF({"5.Anslutningsavtal","6.Nätavtal"}=Q460,1,0))&gt;0,EDATE(AZ460,RANDBETWEEN(0,3)),"")</f>
        <v>43301</v>
      </c>
      <c r="BD460" s="21" t="str">
        <f ca="1" t="shared" si="428"/>
        <v/>
      </c>
    </row>
    <row r="461" s="7" customFormat="1" spans="1:56">
      <c r="A461" s="33" t="s">
        <v>65</v>
      </c>
      <c r="B461" s="31">
        <f ca="1" t="shared" si="429"/>
        <v>44136</v>
      </c>
      <c r="C461" s="32">
        <f ca="1" t="shared" si="415"/>
        <v>44156</v>
      </c>
      <c r="D461" s="30" t="str">
        <f t="shared" si="416"/>
        <v>Project 4461</v>
      </c>
      <c r="E461" s="30" t="str">
        <f t="shared" si="417"/>
        <v>Company AB 5461</v>
      </c>
      <c r="F461" s="30" t="str">
        <f ca="1" t="shared" si="430"/>
        <v>Gävle</v>
      </c>
      <c r="G461" s="37">
        <f ca="1" t="shared" si="431"/>
        <v>38</v>
      </c>
      <c r="H461" s="38" t="str">
        <f ca="1" t="shared" si="432"/>
        <v/>
      </c>
      <c r="I461" s="30" t="str">
        <f ca="1" t="shared" si="433"/>
        <v>Flytt</v>
      </c>
      <c r="J461" s="30" t="s">
        <v>69</v>
      </c>
      <c r="K461" s="41">
        <f ca="1" t="shared" si="434"/>
        <v>90</v>
      </c>
      <c r="L461" s="41">
        <f ca="1" t="shared" si="418"/>
        <v>15</v>
      </c>
      <c r="M461" s="14"/>
      <c r="N461" s="30" t="str">
        <f ca="1" t="shared" si="419"/>
        <v>Anders Erikson 461</v>
      </c>
      <c r="O461" s="30" t="str">
        <f ca="1" t="shared" si="420"/>
        <v>Lars Johnson 461</v>
      </c>
      <c r="P461" s="30" t="str">
        <f ca="1" t="shared" si="421"/>
        <v>Lars Johnson 461</v>
      </c>
      <c r="Q461" s="30" t="str">
        <f ca="1" t="shared" si="435"/>
        <v>6.Nätavtal</v>
      </c>
      <c r="R461" s="45" t="str">
        <f ca="1" t="shared" si="436"/>
        <v/>
      </c>
      <c r="S461" s="45" t="str">
        <f ca="1" t="shared" si="437"/>
        <v/>
      </c>
      <c r="T461" s="45" t="str">
        <f ca="1" t="shared" si="438"/>
        <v/>
      </c>
      <c r="U461" s="16"/>
      <c r="V461" s="33"/>
      <c r="W461" s="49" t="str">
        <f ca="1" t="shared" si="439"/>
        <v>Reservationsavtal ska tecknas</v>
      </c>
      <c r="X461" s="50" t="str">
        <f ca="1" t="shared" si="440"/>
        <v>Ja</v>
      </c>
      <c r="Y461" s="63">
        <f ca="1" t="shared" si="422"/>
        <v>45044</v>
      </c>
      <c r="Z461" s="63">
        <f ca="1" t="shared" si="423"/>
        <v>44439</v>
      </c>
      <c r="AA461" s="67"/>
      <c r="AB461" s="64" t="str">
        <f ca="1" t="shared" si="424"/>
        <v/>
      </c>
      <c r="AC461" s="73">
        <f ca="1">INDEX(Anslutningspunkt!$A$2:$A$108,RANDBETWEEN(2,108),1)</f>
        <v>19</v>
      </c>
      <c r="AD461" s="30"/>
      <c r="AE461" s="30" t="str">
        <f ca="1" t="shared" si="441"/>
        <v>Stamnät</v>
      </c>
      <c r="AF461" s="79"/>
      <c r="AG461" s="122"/>
      <c r="AH461" s="123"/>
      <c r="AI461" s="127"/>
      <c r="AM461" s="7">
        <f ca="1">VLOOKUP(AC461,Anslutningspunkt!A:B,2,0)+RANDBETWEEN(-10000,10000)</f>
        <v>6011396.672</v>
      </c>
      <c r="AN461" s="7">
        <f ca="1">VLOOKUP(AC461,Anslutningspunkt!A:C,3,0)+RANDBETWEEN(-10000,10000)</f>
        <v>354402.438</v>
      </c>
      <c r="AP461" s="7" t="str">
        <f ca="1" t="shared" si="425"/>
        <v>Flytt</v>
      </c>
      <c r="AQ461" s="7" t="str">
        <f t="shared" si="426"/>
        <v>Konsumtion/Produktion</v>
      </c>
      <c r="AX461" s="31">
        <f ca="1" t="shared" si="427"/>
        <v>44183.3445554696</v>
      </c>
      <c r="AZ461" s="31">
        <f ca="1">IF(SUM(IF({"4.Projekteringsavtal","5.Anslutningsavtal","6.Nätavtal"}=Q461,1,0))&gt;0,EDATE(AX461,RANDBETWEEN(0,6)),"")</f>
        <v>44183</v>
      </c>
      <c r="BB461" s="21">
        <f ca="1">IF(SUM(IF({"5.Anslutningsavtal","6.Nätavtal"}=Q461,1,0))&gt;0,EDATE(AZ461,RANDBETWEEN(0,3)),"")</f>
        <v>44245</v>
      </c>
      <c r="BD461" s="21">
        <f ca="1" t="shared" si="428"/>
        <v>44245</v>
      </c>
    </row>
    <row r="462" s="7" customFormat="1" spans="1:56">
      <c r="A462" s="33" t="s">
        <v>65</v>
      </c>
      <c r="B462" s="31">
        <f ca="1" t="shared" ref="B462:B471" si="442">RANDBETWEEN(DATE(2018,1,1),DATE(2022,10,20))</f>
        <v>44432</v>
      </c>
      <c r="C462" s="32">
        <f ca="1" t="shared" si="415"/>
        <v>44586</v>
      </c>
      <c r="D462" s="30" t="str">
        <f t="shared" si="416"/>
        <v>Project 4462</v>
      </c>
      <c r="E462" s="30" t="str">
        <f t="shared" si="417"/>
        <v>Company AB 5462</v>
      </c>
      <c r="F462" s="30" t="str">
        <f ca="1" t="shared" ref="F462:F471" si="44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Eskilstuna</v>
      </c>
      <c r="G462" s="37">
        <f ca="1" t="shared" ref="G462:G471" si="444">RANDBETWEEN(30,38)</f>
        <v>31</v>
      </c>
      <c r="H462" s="38" t="str">
        <f ca="1" t="shared" ref="H462:H471" si="445">CHOOSE(RANDBETWEEN(1,3),"Ja","Nej","")</f>
        <v/>
      </c>
      <c r="I462" s="30" t="str">
        <f ca="1" t="shared" ref="I462:I471" si="446">CHOOSE(RANDBETWEEN(1,3),"Nyanslutning","Utökning","Flytt")</f>
        <v>Flytt</v>
      </c>
      <c r="J462" s="30" t="s">
        <v>69</v>
      </c>
      <c r="K462" s="41">
        <f ca="1" t="shared" ref="K462:K471" si="447">RANDBETWEEN(1,60)*10</f>
        <v>500</v>
      </c>
      <c r="L462" s="41">
        <f ca="1" t="shared" si="418"/>
        <v>250</v>
      </c>
      <c r="M462" s="14"/>
      <c r="N462" s="30" t="str">
        <f ca="1" t="shared" si="419"/>
        <v>Lars Johnson 462</v>
      </c>
      <c r="O462" s="30" t="str">
        <f ca="1" t="shared" si="420"/>
        <v>Sarah Anderson 462</v>
      </c>
      <c r="P462" s="30" t="str">
        <f ca="1" t="shared" si="421"/>
        <v>Erik Johanson 462</v>
      </c>
      <c r="Q462" s="30" t="str">
        <f ca="1" t="shared" ref="Q462:Q471" si="448">CHOOSE(RANDBETWEEN(1,5),"5.Anslutningsavtal","4.Projekteringsavtal","6.Nätavtal","2.Reservationsavtal","1.Anslutningsmöjlighet")</f>
        <v>6.Nätavtal</v>
      </c>
      <c r="R462" s="45" t="str">
        <f ca="1" t="shared" ref="R462:R471" si="449">CHOOSE(RANDBETWEEN(1,8),"Ja","","","","n","nej","?","N/A")</f>
        <v>?</v>
      </c>
      <c r="S462" s="45" t="str">
        <f ca="1" t="shared" ref="S462:S471" si="450">CHOOSE(RANDBETWEEN(1,3),"x","","")</f>
        <v/>
      </c>
      <c r="T462" s="45" t="str">
        <f ca="1" t="shared" ref="T462:T471" si="451">CHOOSE(RANDBETWEEN(1,4),"x","","","")</f>
        <v/>
      </c>
      <c r="U462" s="16"/>
      <c r="V462" s="33"/>
      <c r="W462" s="49" t="str">
        <f ca="1" t="shared" ref="W462:W471" si="452">CHOOSE(RANDBETWEEN(1,7),"Länk","","","","","Ansluts till LN 20 kV","Reservationsavtal ska tecknas")</f>
        <v/>
      </c>
      <c r="X462" s="50" t="str">
        <f ca="1" t="shared" ref="X462:X471" si="453">CHOOSE(RANDBETWEEN(1,4),"Ja","Ja","Nej","")</f>
        <v/>
      </c>
      <c r="Y462" s="63" t="str">
        <f ca="1" t="shared" si="422"/>
        <v/>
      </c>
      <c r="Z462" s="63" t="str">
        <f ca="1" t="shared" si="423"/>
        <v/>
      </c>
      <c r="AA462" s="67"/>
      <c r="AB462" s="64" t="str">
        <f ca="1" t="shared" si="424"/>
        <v/>
      </c>
      <c r="AC462" s="73">
        <f ca="1">INDEX(Anslutningspunkt!$A$2:$A$108,RANDBETWEEN(2,108),1)</f>
        <v>48</v>
      </c>
      <c r="AD462" s="30"/>
      <c r="AE462" s="30" t="str">
        <f ca="1" t="shared" ref="AE462:AE471" si="454">CHOOSE(RANDBETWEEN(1,4),"Regionnät","Stamnät Regionnät","Stamnät","")</f>
        <v>Stamnät</v>
      </c>
      <c r="AF462" s="79"/>
      <c r="AG462" s="122"/>
      <c r="AH462" s="123"/>
      <c r="AI462" s="127"/>
      <c r="AM462" s="7">
        <f ca="1">VLOOKUP(AC462,Anslutningspunkt!A:B,2,0)+RANDBETWEEN(-10000,10000)</f>
        <v>6140179.672</v>
      </c>
      <c r="AN462" s="7">
        <f ca="1">VLOOKUP(AC462,Anslutningspunkt!A:C,3,0)+RANDBETWEEN(-10000,10000)</f>
        <v>279638.438</v>
      </c>
      <c r="AP462" s="7" t="str">
        <f ca="1" t="shared" si="425"/>
        <v>Flytt</v>
      </c>
      <c r="AQ462" s="7" t="str">
        <f t="shared" si="426"/>
        <v>Konsumtion/Produktion</v>
      </c>
      <c r="AX462" s="31">
        <f ca="1" t="shared" si="427"/>
        <v>44534.3458672089</v>
      </c>
      <c r="AZ462" s="31">
        <f ca="1">IF(SUM(IF({"4.Projekteringsavtal","5.Anslutningsavtal","6.Nätavtal"}=Q462,1,0))&gt;0,EDATE(AX462,RANDBETWEEN(0,6)),"")</f>
        <v>44565</v>
      </c>
      <c r="BB462" s="21">
        <f ca="1">IF(SUM(IF({"5.Anslutningsavtal","6.Nätavtal"}=Q462,1,0))&gt;0,EDATE(AZ462,RANDBETWEEN(0,3)),"")</f>
        <v>44565</v>
      </c>
      <c r="BD462" s="21">
        <f ca="1" t="shared" si="428"/>
        <v>44655</v>
      </c>
    </row>
    <row r="463" s="7" customFormat="1" spans="1:56">
      <c r="A463" s="33" t="s">
        <v>65</v>
      </c>
      <c r="B463" s="31">
        <f ca="1" t="shared" si="442"/>
        <v>44365</v>
      </c>
      <c r="C463" s="32">
        <f ca="1" t="shared" si="415"/>
        <v>45191</v>
      </c>
      <c r="D463" s="30" t="str">
        <f t="shared" si="416"/>
        <v>Project 4463</v>
      </c>
      <c r="E463" s="30" t="str">
        <f t="shared" si="417"/>
        <v>Company AB 5463</v>
      </c>
      <c r="F463" s="30" t="str">
        <f ca="1" t="shared" si="443"/>
        <v>Östhammar</v>
      </c>
      <c r="G463" s="37">
        <f ca="1" t="shared" si="444"/>
        <v>36</v>
      </c>
      <c r="H463" s="38" t="str">
        <f ca="1" t="shared" si="445"/>
        <v>Nej</v>
      </c>
      <c r="I463" s="30" t="str">
        <f ca="1" t="shared" si="446"/>
        <v>Flytt</v>
      </c>
      <c r="J463" s="30" t="s">
        <v>69</v>
      </c>
      <c r="K463" s="41">
        <f ca="1" t="shared" si="447"/>
        <v>320</v>
      </c>
      <c r="L463" s="41">
        <f ca="1" t="shared" si="418"/>
        <v>224</v>
      </c>
      <c r="M463" s="14"/>
      <c r="N463" s="30" t="str">
        <f ca="1" t="shared" si="419"/>
        <v>Lars Johnson 463</v>
      </c>
      <c r="O463" s="30" t="str">
        <f ca="1" t="shared" si="420"/>
        <v>Sarah Anderson 463</v>
      </c>
      <c r="P463" s="30" t="str">
        <f ca="1" t="shared" si="421"/>
        <v>Lars Johnson 463</v>
      </c>
      <c r="Q463" s="30" t="str">
        <f ca="1" t="shared" si="448"/>
        <v>4.Projekteringsavtal</v>
      </c>
      <c r="R463" s="45" t="str">
        <f ca="1" t="shared" si="449"/>
        <v>nej</v>
      </c>
      <c r="S463" s="45" t="str">
        <f ca="1" t="shared" si="450"/>
        <v/>
      </c>
      <c r="T463" s="45" t="str">
        <f ca="1" t="shared" si="451"/>
        <v/>
      </c>
      <c r="U463" s="16"/>
      <c r="V463" s="33"/>
      <c r="W463" s="49" t="str">
        <f ca="1" t="shared" si="452"/>
        <v>Länk</v>
      </c>
      <c r="X463" s="50" t="str">
        <f ca="1" t="shared" si="453"/>
        <v>Nej</v>
      </c>
      <c r="Y463" s="63" t="str">
        <f ca="1" t="shared" si="422"/>
        <v/>
      </c>
      <c r="Z463" s="63" t="str">
        <f ca="1" t="shared" si="423"/>
        <v/>
      </c>
      <c r="AA463" s="67"/>
      <c r="AB463" s="64" t="str">
        <f ca="1" t="shared" si="424"/>
        <v/>
      </c>
      <c r="AC463" s="73">
        <f ca="1">INDEX(Anslutningspunkt!$A$2:$A$108,RANDBETWEEN(2,108),1)</f>
        <v>3</v>
      </c>
      <c r="AD463" s="30"/>
      <c r="AE463" s="30" t="str">
        <f ca="1" t="shared" si="454"/>
        <v>Stamnät</v>
      </c>
      <c r="AF463" s="79"/>
      <c r="AG463" s="122"/>
      <c r="AH463" s="123"/>
      <c r="AI463" s="127"/>
      <c r="AM463" s="7">
        <f ca="1">VLOOKUP(AC463,Anslutningspunkt!A:B,2,0)+RANDBETWEEN(-10000,10000)</f>
        <v>6187659.672</v>
      </c>
      <c r="AN463" s="7">
        <f ca="1">VLOOKUP(AC463,Anslutningspunkt!A:C,3,0)+RANDBETWEEN(-10000,10000)</f>
        <v>390119.438</v>
      </c>
      <c r="AP463" s="7" t="str">
        <f ca="1" t="shared" si="425"/>
        <v>Flytt</v>
      </c>
      <c r="AQ463" s="7" t="str">
        <f t="shared" si="426"/>
        <v>Konsumtion/Produktion</v>
      </c>
      <c r="AX463" s="31">
        <f ca="1" t="shared" si="427"/>
        <v>44928.7140386191</v>
      </c>
      <c r="AZ463" s="31">
        <f ca="1">IF(SUM(IF({"4.Projekteringsavtal","5.Anslutningsavtal","6.Nätavtal"}=Q463,1,0))&gt;0,EDATE(AX463,RANDBETWEEN(0,6)),"")</f>
        <v>44959</v>
      </c>
      <c r="BB463" s="21" t="str">
        <f ca="1">IF(SUM(IF({"5.Anslutningsavtal","6.Nätavtal"}=Q463,1,0))&gt;0,EDATE(AZ463,RANDBETWEEN(0,3)),"")</f>
        <v/>
      </c>
      <c r="BD463" s="21" t="str">
        <f ca="1" t="shared" si="428"/>
        <v/>
      </c>
    </row>
    <row r="464" s="7" customFormat="1" spans="1:56">
      <c r="A464" s="33" t="s">
        <v>65</v>
      </c>
      <c r="B464" s="31">
        <f ca="1" t="shared" si="442"/>
        <v>43720</v>
      </c>
      <c r="C464" s="32">
        <f ca="1" t="shared" si="415"/>
        <v>43816</v>
      </c>
      <c r="D464" s="30" t="str">
        <f t="shared" si="416"/>
        <v>Project 4464</v>
      </c>
      <c r="E464" s="30" t="str">
        <f t="shared" si="417"/>
        <v>Company AB 5464</v>
      </c>
      <c r="F464" s="30" t="str">
        <f ca="1" t="shared" si="443"/>
        <v>Surahammar</v>
      </c>
      <c r="G464" s="37">
        <f ca="1" t="shared" si="444"/>
        <v>35</v>
      </c>
      <c r="H464" s="38" t="str">
        <f ca="1" t="shared" si="445"/>
        <v>Ja</v>
      </c>
      <c r="I464" s="30" t="str">
        <f ca="1" t="shared" si="446"/>
        <v>Nyanslutning</v>
      </c>
      <c r="J464" s="30" t="s">
        <v>69</v>
      </c>
      <c r="K464" s="41">
        <f ca="1" t="shared" si="447"/>
        <v>550</v>
      </c>
      <c r="L464" s="41">
        <f ca="1" t="shared" si="418"/>
        <v>310</v>
      </c>
      <c r="M464" s="14"/>
      <c r="N464" s="30" t="str">
        <f ca="1" t="shared" si="419"/>
        <v>Sarah Anderson 464</v>
      </c>
      <c r="O464" s="30" t="str">
        <f ca="1" t="shared" si="420"/>
        <v>Anders Erikson 464</v>
      </c>
      <c r="P464" s="30" t="str">
        <f ca="1" t="shared" si="421"/>
        <v>Sarah Anderson 464</v>
      </c>
      <c r="Q464" s="30" t="str">
        <f ca="1" t="shared" si="448"/>
        <v>6.Nätavtal</v>
      </c>
      <c r="R464" s="45" t="str">
        <f ca="1" t="shared" si="449"/>
        <v/>
      </c>
      <c r="S464" s="45" t="str">
        <f ca="1" t="shared" si="450"/>
        <v>x</v>
      </c>
      <c r="T464" s="45" t="str">
        <f ca="1" t="shared" si="451"/>
        <v/>
      </c>
      <c r="U464" s="16"/>
      <c r="V464" s="33"/>
      <c r="W464" s="49" t="str">
        <f ca="1" t="shared" si="452"/>
        <v/>
      </c>
      <c r="X464" s="50" t="str">
        <f ca="1" t="shared" si="453"/>
        <v/>
      </c>
      <c r="Y464" s="63" t="str">
        <f ca="1" t="shared" si="422"/>
        <v/>
      </c>
      <c r="Z464" s="63" t="str">
        <f ca="1" t="shared" si="423"/>
        <v/>
      </c>
      <c r="AA464" s="67"/>
      <c r="AB464" s="64" t="str">
        <f ca="1" t="shared" si="424"/>
        <v/>
      </c>
      <c r="AC464" s="73">
        <f ca="1">INDEX(Anslutningspunkt!$A$2:$A$108,RANDBETWEEN(2,108),1)</f>
        <v>85</v>
      </c>
      <c r="AD464" s="30"/>
      <c r="AE464" s="30" t="str">
        <f ca="1" t="shared" si="454"/>
        <v>Stamnät</v>
      </c>
      <c r="AF464" s="79"/>
      <c r="AG464" s="122"/>
      <c r="AH464" s="123"/>
      <c r="AI464" s="127"/>
      <c r="AM464" s="7">
        <f ca="1">VLOOKUP(AC464,Anslutningspunkt!A:B,2,0)+RANDBETWEEN(-10000,10000)</f>
        <v>6196361.672</v>
      </c>
      <c r="AN464" s="7">
        <f ca="1">VLOOKUP(AC464,Anslutningspunkt!A:C,3,0)+RANDBETWEEN(-10000,10000)</f>
        <v>345564.438</v>
      </c>
      <c r="AP464" s="7" t="str">
        <f ca="1" t="shared" si="425"/>
        <v>Nyanslutning</v>
      </c>
      <c r="AQ464" s="7" t="str">
        <f t="shared" si="426"/>
        <v>Konsumtion/Produktion</v>
      </c>
      <c r="AX464" s="31">
        <f ca="1" t="shared" si="427"/>
        <v>43833.3187321261</v>
      </c>
      <c r="AZ464" s="31">
        <f ca="1">IF(SUM(IF({"4.Projekteringsavtal","5.Anslutningsavtal","6.Nätavtal"}=Q464,1,0))&gt;0,EDATE(AX464,RANDBETWEEN(0,6)),"")</f>
        <v>43924</v>
      </c>
      <c r="BB464" s="21">
        <f ca="1">IF(SUM(IF({"5.Anslutningsavtal","6.Nätavtal"}=Q464,1,0))&gt;0,EDATE(AZ464,RANDBETWEEN(0,3)),"")</f>
        <v>44015</v>
      </c>
      <c r="BD464" s="21">
        <f ca="1" t="shared" si="428"/>
        <v>44107</v>
      </c>
    </row>
    <row r="465" s="7" customFormat="1" spans="1:56">
      <c r="A465" s="33" t="s">
        <v>65</v>
      </c>
      <c r="B465" s="31">
        <f ca="1" t="shared" si="442"/>
        <v>44248</v>
      </c>
      <c r="C465" s="32">
        <f ca="1" t="shared" si="415"/>
        <v>44303</v>
      </c>
      <c r="D465" s="30" t="str">
        <f t="shared" si="416"/>
        <v>Project 4465</v>
      </c>
      <c r="E465" s="30" t="str">
        <f t="shared" si="417"/>
        <v>Company AB 5465</v>
      </c>
      <c r="F465" s="30" t="str">
        <f ca="1" t="shared" si="443"/>
        <v>Österåker</v>
      </c>
      <c r="G465" s="37">
        <f ca="1" t="shared" si="444"/>
        <v>31</v>
      </c>
      <c r="H465" s="38" t="str">
        <f ca="1" t="shared" si="445"/>
        <v/>
      </c>
      <c r="I465" s="30" t="str">
        <f ca="1" t="shared" si="446"/>
        <v>Nyanslutning</v>
      </c>
      <c r="J465" s="30" t="s">
        <v>69</v>
      </c>
      <c r="K465" s="41">
        <f ca="1" t="shared" si="447"/>
        <v>190</v>
      </c>
      <c r="L465" s="41">
        <f ca="1" t="shared" si="418"/>
        <v>84</v>
      </c>
      <c r="M465" s="14"/>
      <c r="N465" s="30" t="str">
        <f ca="1" t="shared" si="419"/>
        <v>Lars Johnson 465</v>
      </c>
      <c r="O465" s="30" t="str">
        <f ca="1" t="shared" si="420"/>
        <v>Lars Johnson 465</v>
      </c>
      <c r="P465" s="30" t="str">
        <f ca="1" t="shared" si="421"/>
        <v>Lars Johnson 465</v>
      </c>
      <c r="Q465" s="30" t="str">
        <f ca="1" t="shared" si="448"/>
        <v>1.Anslutningsmöjlighet</v>
      </c>
      <c r="R465" s="45" t="str">
        <f ca="1" t="shared" si="449"/>
        <v/>
      </c>
      <c r="S465" s="45" t="str">
        <f ca="1" t="shared" si="450"/>
        <v>x</v>
      </c>
      <c r="T465" s="45" t="str">
        <f ca="1" t="shared" si="451"/>
        <v/>
      </c>
      <c r="U465" s="16"/>
      <c r="V465" s="33"/>
      <c r="W465" s="49" t="str">
        <f ca="1" t="shared" si="452"/>
        <v/>
      </c>
      <c r="X465" s="50" t="str">
        <f ca="1" t="shared" si="453"/>
        <v>Ja</v>
      </c>
      <c r="Y465" s="63">
        <f ca="1" t="shared" si="422"/>
        <v>45502</v>
      </c>
      <c r="Z465" s="63">
        <f ca="1" t="shared" si="423"/>
        <v>44406</v>
      </c>
      <c r="AA465" s="67"/>
      <c r="AB465" s="64">
        <f ca="1" t="shared" si="424"/>
        <v>44310.3426247195</v>
      </c>
      <c r="AC465" s="73">
        <f ca="1">INDEX(Anslutningspunkt!$A$2:$A$108,RANDBETWEEN(2,108),1)</f>
        <v>7</v>
      </c>
      <c r="AD465" s="30"/>
      <c r="AE465" s="30" t="str">
        <f ca="1" t="shared" si="454"/>
        <v/>
      </c>
      <c r="AF465" s="79"/>
      <c r="AG465" s="122"/>
      <c r="AH465" s="123"/>
      <c r="AI465" s="127"/>
      <c r="AM465" s="7">
        <f ca="1">VLOOKUP(AC465,Anslutningspunkt!A:B,2,0)+RANDBETWEEN(-10000,10000)</f>
        <v>6197136.672</v>
      </c>
      <c r="AN465" s="7">
        <f ca="1">VLOOKUP(AC465,Anslutningspunkt!A:C,3,0)+RANDBETWEEN(-10000,10000)</f>
        <v>319312.438</v>
      </c>
      <c r="AP465" s="7" t="str">
        <f ca="1" t="shared" si="425"/>
        <v>Nyanslutning</v>
      </c>
      <c r="AQ465" s="7" t="str">
        <f t="shared" si="426"/>
        <v>Konsumtion/Produktion</v>
      </c>
      <c r="AX465" s="31" t="str">
        <f ca="1" t="shared" si="427"/>
        <v/>
      </c>
      <c r="AZ465" s="31" t="str">
        <f ca="1">IF(SUM(IF({"4.Projekteringsavtal","5.Anslutningsavtal","6.Nätavtal"}=Q465,1,0))&gt;0,EDATE(AX465,RANDBETWEEN(0,6)),"")</f>
        <v/>
      </c>
      <c r="BB465" s="21" t="str">
        <f ca="1">IF(SUM(IF({"5.Anslutningsavtal","6.Nätavtal"}=Q465,1,0))&gt;0,EDATE(AZ465,RANDBETWEEN(0,3)),"")</f>
        <v/>
      </c>
      <c r="BD465" s="21" t="str">
        <f ca="1" t="shared" si="428"/>
        <v/>
      </c>
    </row>
    <row r="466" s="7" customFormat="1" spans="1:56">
      <c r="A466" s="33" t="s">
        <v>65</v>
      </c>
      <c r="B466" s="31">
        <f ca="1" t="shared" si="442"/>
        <v>43228</v>
      </c>
      <c r="C466" s="32">
        <f ca="1" t="shared" si="415"/>
        <v>45539</v>
      </c>
      <c r="D466" s="30" t="str">
        <f t="shared" si="416"/>
        <v>Project 4466</v>
      </c>
      <c r="E466" s="30" t="str">
        <f t="shared" si="417"/>
        <v>Company AB 5466</v>
      </c>
      <c r="F466" s="30" t="str">
        <f ca="1" t="shared" si="443"/>
        <v>Smedjebacken</v>
      </c>
      <c r="G466" s="37">
        <f ca="1" t="shared" si="444"/>
        <v>33</v>
      </c>
      <c r="H466" s="38" t="str">
        <f ca="1" t="shared" si="445"/>
        <v>Ja</v>
      </c>
      <c r="I466" s="30" t="str">
        <f ca="1" t="shared" si="446"/>
        <v>Flytt</v>
      </c>
      <c r="J466" s="30" t="s">
        <v>69</v>
      </c>
      <c r="K466" s="41">
        <f ca="1" t="shared" si="447"/>
        <v>280</v>
      </c>
      <c r="L466" s="41">
        <f ca="1" t="shared" si="418"/>
        <v>172</v>
      </c>
      <c r="M466" s="14"/>
      <c r="N466" s="30" t="str">
        <f ca="1" t="shared" si="419"/>
        <v>Anders Erikson 466</v>
      </c>
      <c r="O466" s="30" t="str">
        <f ca="1" t="shared" si="420"/>
        <v>Anders Erikson 466</v>
      </c>
      <c r="P466" s="30" t="str">
        <f ca="1" t="shared" si="421"/>
        <v>Anders Erikson 466</v>
      </c>
      <c r="Q466" s="30" t="str">
        <f ca="1" t="shared" si="448"/>
        <v>2.Reservationsavtal</v>
      </c>
      <c r="R466" s="45" t="str">
        <f ca="1" t="shared" si="449"/>
        <v>Ja</v>
      </c>
      <c r="S466" s="45" t="str">
        <f ca="1" t="shared" si="450"/>
        <v>x</v>
      </c>
      <c r="T466" s="45" t="str">
        <f ca="1" t="shared" si="451"/>
        <v/>
      </c>
      <c r="U466" s="16"/>
      <c r="V466" s="33"/>
      <c r="W466" s="49" t="str">
        <f ca="1" t="shared" si="452"/>
        <v>Länk</v>
      </c>
      <c r="X466" s="50" t="str">
        <f ca="1" t="shared" si="453"/>
        <v>Nej</v>
      </c>
      <c r="Y466" s="63" t="str">
        <f ca="1" t="shared" si="422"/>
        <v/>
      </c>
      <c r="Z466" s="63" t="str">
        <f ca="1" t="shared" si="423"/>
        <v/>
      </c>
      <c r="AA466" s="67"/>
      <c r="AB466" s="64" t="str">
        <f ca="1" t="shared" si="424"/>
        <v/>
      </c>
      <c r="AC466" s="73">
        <f ca="1">INDEX(Anslutningspunkt!$A$2:$A$108,RANDBETWEEN(2,108),1)</f>
        <v>19</v>
      </c>
      <c r="AD466" s="30"/>
      <c r="AE466" s="30" t="str">
        <f ca="1" t="shared" si="454"/>
        <v>Stamnät Regionnät</v>
      </c>
      <c r="AF466" s="79"/>
      <c r="AG466" s="122"/>
      <c r="AH466" s="123"/>
      <c r="AI466" s="127"/>
      <c r="AM466" s="7">
        <f ca="1">VLOOKUP(AC466,Anslutningspunkt!A:B,2,0)+RANDBETWEEN(-10000,10000)</f>
        <v>6025006.672</v>
      </c>
      <c r="AN466" s="7">
        <f ca="1">VLOOKUP(AC466,Anslutningspunkt!A:C,3,0)+RANDBETWEEN(-10000,10000)</f>
        <v>352267.438</v>
      </c>
      <c r="AP466" s="7" t="str">
        <f ca="1" t="shared" si="425"/>
        <v>Flytt</v>
      </c>
      <c r="AQ466" s="7" t="str">
        <f t="shared" si="426"/>
        <v>Konsumtion/Produktion</v>
      </c>
      <c r="AX466" s="31">
        <f ca="1" t="shared" si="427"/>
        <v>44212.1028749674</v>
      </c>
      <c r="AZ466" s="31" t="str">
        <f ca="1">IF(SUM(IF({"4.Projekteringsavtal","5.Anslutningsavtal","6.Nätavtal"}=Q466,1,0))&gt;0,EDATE(AX466,RANDBETWEEN(0,6)),"")</f>
        <v/>
      </c>
      <c r="BB466" s="21" t="str">
        <f ca="1">IF(SUM(IF({"5.Anslutningsavtal","6.Nätavtal"}=Q466,1,0))&gt;0,EDATE(AZ466,RANDBETWEEN(0,3)),"")</f>
        <v/>
      </c>
      <c r="BD466" s="21" t="str">
        <f ca="1" t="shared" si="428"/>
        <v/>
      </c>
    </row>
    <row r="467" s="7" customFormat="1" spans="1:56">
      <c r="A467" s="33" t="s">
        <v>65</v>
      </c>
      <c r="B467" s="31">
        <f ca="1" t="shared" si="442"/>
        <v>44800</v>
      </c>
      <c r="C467" s="32">
        <f ca="1" t="shared" si="415"/>
        <v>44981</v>
      </c>
      <c r="D467" s="30" t="str">
        <f t="shared" si="416"/>
        <v>Project 4467</v>
      </c>
      <c r="E467" s="30" t="str">
        <f t="shared" si="417"/>
        <v>Company AB 5467</v>
      </c>
      <c r="F467" s="30" t="str">
        <f ca="1" t="shared" si="443"/>
        <v>Huddinge</v>
      </c>
      <c r="G467" s="37">
        <f ca="1" t="shared" si="444"/>
        <v>31</v>
      </c>
      <c r="H467" s="38" t="str">
        <f ca="1" t="shared" si="445"/>
        <v/>
      </c>
      <c r="I467" s="30" t="str">
        <f ca="1" t="shared" si="446"/>
        <v>Flytt</v>
      </c>
      <c r="J467" s="30" t="s">
        <v>69</v>
      </c>
      <c r="K467" s="41">
        <f ca="1" t="shared" si="447"/>
        <v>290</v>
      </c>
      <c r="L467" s="41">
        <f ca="1" t="shared" si="418"/>
        <v>271</v>
      </c>
      <c r="M467" s="14"/>
      <c r="N467" s="30" t="str">
        <f ca="1" t="shared" si="419"/>
        <v>Sarah Anderson 467</v>
      </c>
      <c r="O467" s="30" t="str">
        <f ca="1" t="shared" si="420"/>
        <v>Lars Johnson 467</v>
      </c>
      <c r="P467" s="30" t="str">
        <f ca="1" t="shared" si="421"/>
        <v>Erik Johanson 467</v>
      </c>
      <c r="Q467" s="30" t="str">
        <f ca="1" t="shared" si="448"/>
        <v>5.Anslutningsavtal</v>
      </c>
      <c r="R467" s="45" t="str">
        <f ca="1" t="shared" si="449"/>
        <v/>
      </c>
      <c r="S467" s="45" t="str">
        <f ca="1" t="shared" si="450"/>
        <v/>
      </c>
      <c r="T467" s="45" t="str">
        <f ca="1" t="shared" si="451"/>
        <v/>
      </c>
      <c r="U467" s="16"/>
      <c r="V467" s="33"/>
      <c r="W467" s="49" t="str">
        <f ca="1" t="shared" si="452"/>
        <v>Reservationsavtal ska tecknas</v>
      </c>
      <c r="X467" s="50" t="str">
        <f ca="1" t="shared" si="453"/>
        <v/>
      </c>
      <c r="Y467" s="63" t="str">
        <f ca="1" t="shared" si="422"/>
        <v/>
      </c>
      <c r="Z467" s="63" t="str">
        <f ca="1" t="shared" si="423"/>
        <v/>
      </c>
      <c r="AA467" s="67"/>
      <c r="AB467" s="64" t="str">
        <f ca="1" t="shared" si="424"/>
        <v/>
      </c>
      <c r="AC467" s="73">
        <f ca="1">INDEX(Anslutningspunkt!$A$2:$A$108,RANDBETWEEN(2,108),1)</f>
        <v>42</v>
      </c>
      <c r="AD467" s="30"/>
      <c r="AE467" s="30" t="str">
        <f ca="1" t="shared" si="454"/>
        <v>Stamnät</v>
      </c>
      <c r="AF467" s="79"/>
      <c r="AG467" s="122"/>
      <c r="AH467" s="123"/>
      <c r="AI467" s="127"/>
      <c r="AM467" s="7">
        <f ca="1">VLOOKUP(AC467,Anslutningspunkt!A:B,2,0)+RANDBETWEEN(-10000,10000)</f>
        <v>6019043.672</v>
      </c>
      <c r="AN467" s="7">
        <f ca="1">VLOOKUP(AC467,Anslutningspunkt!A:C,3,0)+RANDBETWEEN(-10000,10000)</f>
        <v>291618.438</v>
      </c>
      <c r="AP467" s="7" t="str">
        <f ca="1" t="shared" si="425"/>
        <v>Flytt</v>
      </c>
      <c r="AQ467" s="7" t="str">
        <f t="shared" si="426"/>
        <v>Konsumtion/Produktion</v>
      </c>
      <c r="AX467" s="31">
        <f ca="1" t="shared" si="427"/>
        <v>44979.7233816213</v>
      </c>
      <c r="AZ467" s="31">
        <f ca="1">IF(SUM(IF({"4.Projekteringsavtal","5.Anslutningsavtal","6.Nätavtal"}=Q467,1,0))&gt;0,EDATE(AX467,RANDBETWEEN(0,6)),"")</f>
        <v>45099</v>
      </c>
      <c r="BB467" s="21">
        <f ca="1">IF(SUM(IF({"5.Anslutningsavtal","6.Nätavtal"}=Q467,1,0))&gt;0,EDATE(AZ467,RANDBETWEEN(0,3)),"")</f>
        <v>45129</v>
      </c>
      <c r="BD467" s="21" t="str">
        <f ca="1" t="shared" si="428"/>
        <v/>
      </c>
    </row>
    <row r="468" s="7" customFormat="1" spans="1:56">
      <c r="A468" s="33" t="s">
        <v>65</v>
      </c>
      <c r="B468" s="31">
        <f ca="1" t="shared" si="442"/>
        <v>44332</v>
      </c>
      <c r="C468" s="32">
        <f ca="1" t="shared" si="415"/>
        <v>45278</v>
      </c>
      <c r="D468" s="30" t="str">
        <f t="shared" si="416"/>
        <v>Project 4468</v>
      </c>
      <c r="E468" s="30" t="str">
        <f t="shared" si="417"/>
        <v>Company AB 5468</v>
      </c>
      <c r="F468" s="30" t="str">
        <f ca="1" t="shared" si="443"/>
        <v>Gnesta</v>
      </c>
      <c r="G468" s="37">
        <f ca="1" t="shared" si="444"/>
        <v>36</v>
      </c>
      <c r="H468" s="38" t="str">
        <f ca="1" t="shared" si="445"/>
        <v>Nej</v>
      </c>
      <c r="I468" s="30" t="str">
        <f ca="1" t="shared" si="446"/>
        <v>Utökning</v>
      </c>
      <c r="J468" s="30" t="s">
        <v>69</v>
      </c>
      <c r="K468" s="41">
        <f ca="1" t="shared" si="447"/>
        <v>90</v>
      </c>
      <c r="L468" s="41">
        <f ca="1" t="shared" si="418"/>
        <v>18</v>
      </c>
      <c r="M468" s="14"/>
      <c r="N468" s="30" t="str">
        <f ca="1" t="shared" si="419"/>
        <v>Erik Johanson 468</v>
      </c>
      <c r="O468" s="30" t="str">
        <f ca="1" t="shared" si="420"/>
        <v>Anders Erikson 468</v>
      </c>
      <c r="P468" s="30" t="str">
        <f ca="1" t="shared" si="421"/>
        <v>Erik Johanson 468</v>
      </c>
      <c r="Q468" s="30" t="str">
        <f ca="1" t="shared" si="448"/>
        <v>4.Projekteringsavtal</v>
      </c>
      <c r="R468" s="45" t="str">
        <f ca="1" t="shared" si="449"/>
        <v/>
      </c>
      <c r="S468" s="45" t="str">
        <f ca="1" t="shared" si="450"/>
        <v>x</v>
      </c>
      <c r="T468" s="45" t="str">
        <f ca="1" t="shared" si="451"/>
        <v/>
      </c>
      <c r="U468" s="16"/>
      <c r="V468" s="33"/>
      <c r="W468" s="49" t="str">
        <f ca="1" t="shared" si="452"/>
        <v>Reservationsavtal ska tecknas</v>
      </c>
      <c r="X468" s="50" t="str">
        <f ca="1" t="shared" si="453"/>
        <v/>
      </c>
      <c r="Y468" s="63" t="str">
        <f ca="1" t="shared" si="422"/>
        <v/>
      </c>
      <c r="Z468" s="63" t="str">
        <f ca="1" t="shared" si="423"/>
        <v/>
      </c>
      <c r="AA468" s="67"/>
      <c r="AB468" s="64" t="str">
        <f ca="1" t="shared" si="424"/>
        <v/>
      </c>
      <c r="AC468" s="73">
        <f ca="1">INDEX(Anslutningspunkt!$A$2:$A$108,RANDBETWEEN(2,108),1)</f>
        <v>50</v>
      </c>
      <c r="AD468" s="30"/>
      <c r="AE468" s="30" t="str">
        <f ca="1" t="shared" si="454"/>
        <v>Stamnät</v>
      </c>
      <c r="AF468" s="79"/>
      <c r="AG468" s="122"/>
      <c r="AH468" s="123"/>
      <c r="AI468" s="127"/>
      <c r="AM468" s="7">
        <f ca="1">VLOOKUP(AC468,Anslutningspunkt!A:B,2,0)+RANDBETWEEN(-10000,10000)</f>
        <v>6047169.672</v>
      </c>
      <c r="AN468" s="7">
        <f ca="1">VLOOKUP(AC468,Anslutningspunkt!A:C,3,0)+RANDBETWEEN(-10000,10000)</f>
        <v>359074.438</v>
      </c>
      <c r="AP468" s="7" t="str">
        <f ca="1" t="shared" si="425"/>
        <v>Utökning</v>
      </c>
      <c r="AQ468" s="7" t="str">
        <f t="shared" si="426"/>
        <v>Konsumtion/Produktion</v>
      </c>
      <c r="AX468" s="31">
        <f ca="1" t="shared" si="427"/>
        <v>45241.8344136633</v>
      </c>
      <c r="AZ468" s="31">
        <f ca="1">IF(SUM(IF({"4.Projekteringsavtal","5.Anslutningsavtal","6.Nätavtal"}=Q468,1,0))&gt;0,EDATE(AX468,RANDBETWEEN(0,6)),"")</f>
        <v>45423</v>
      </c>
      <c r="BB468" s="21" t="str">
        <f ca="1">IF(SUM(IF({"5.Anslutningsavtal","6.Nätavtal"}=Q468,1,0))&gt;0,EDATE(AZ468,RANDBETWEEN(0,3)),"")</f>
        <v/>
      </c>
      <c r="BD468" s="21" t="str">
        <f ca="1" t="shared" si="428"/>
        <v/>
      </c>
    </row>
    <row r="469" s="7" customFormat="1" spans="1:56">
      <c r="A469" s="33" t="s">
        <v>65</v>
      </c>
      <c r="B469" s="31">
        <f ca="1" t="shared" si="442"/>
        <v>44003</v>
      </c>
      <c r="C469" s="32">
        <f ca="1" t="shared" si="415"/>
        <v>44666</v>
      </c>
      <c r="D469" s="30" t="str">
        <f t="shared" si="416"/>
        <v>Project 4469</v>
      </c>
      <c r="E469" s="30" t="str">
        <f t="shared" si="417"/>
        <v>Company AB 5469</v>
      </c>
      <c r="F469" s="30" t="str">
        <f ca="1" t="shared" si="443"/>
        <v>Kungsör</v>
      </c>
      <c r="G469" s="37">
        <f ca="1" t="shared" si="444"/>
        <v>37</v>
      </c>
      <c r="H469" s="38" t="str">
        <f ca="1" t="shared" si="445"/>
        <v/>
      </c>
      <c r="I469" s="30" t="str">
        <f ca="1" t="shared" si="446"/>
        <v>Nyanslutning</v>
      </c>
      <c r="J469" s="30" t="s">
        <v>69</v>
      </c>
      <c r="K469" s="41">
        <f ca="1" t="shared" si="447"/>
        <v>400</v>
      </c>
      <c r="L469" s="41">
        <f ca="1" t="shared" si="418"/>
        <v>56</v>
      </c>
      <c r="M469" s="14"/>
      <c r="N469" s="30" t="str">
        <f ca="1" t="shared" si="419"/>
        <v>Erik Johanson 469</v>
      </c>
      <c r="O469" s="30" t="str">
        <f ca="1" t="shared" si="420"/>
        <v>Anders Erikson 469</v>
      </c>
      <c r="P469" s="30" t="str">
        <f ca="1" t="shared" si="421"/>
        <v>Sarah Anderson 469</v>
      </c>
      <c r="Q469" s="30" t="str">
        <f ca="1" t="shared" si="448"/>
        <v>4.Projekteringsavtal</v>
      </c>
      <c r="R469" s="45" t="str">
        <f ca="1" t="shared" si="449"/>
        <v/>
      </c>
      <c r="S469" s="45" t="str">
        <f ca="1" t="shared" si="450"/>
        <v/>
      </c>
      <c r="T469" s="45" t="str">
        <f ca="1" t="shared" si="451"/>
        <v/>
      </c>
      <c r="U469" s="16"/>
      <c r="V469" s="33"/>
      <c r="W469" s="49" t="str">
        <f ca="1" t="shared" si="452"/>
        <v>Ansluts till LN 20 kV</v>
      </c>
      <c r="X469" s="50" t="str">
        <f ca="1" t="shared" si="453"/>
        <v/>
      </c>
      <c r="Y469" s="63" t="str">
        <f ca="1" t="shared" si="422"/>
        <v/>
      </c>
      <c r="Z469" s="63" t="str">
        <f ca="1" t="shared" si="423"/>
        <v/>
      </c>
      <c r="AA469" s="67"/>
      <c r="AB469" s="64" t="str">
        <f ca="1" t="shared" si="424"/>
        <v/>
      </c>
      <c r="AC469" s="73">
        <f ca="1">INDEX(Anslutningspunkt!$A$2:$A$108,RANDBETWEEN(2,108),1)</f>
        <v>83</v>
      </c>
      <c r="AD469" s="30"/>
      <c r="AE469" s="30" t="str">
        <f ca="1" t="shared" si="454"/>
        <v/>
      </c>
      <c r="AF469" s="79"/>
      <c r="AG469" s="122"/>
      <c r="AH469" s="123"/>
      <c r="AI469" s="127"/>
      <c r="AM469" s="7">
        <f ca="1">VLOOKUP(AC469,Anslutningspunkt!A:B,2,0)+RANDBETWEEN(-10000,10000)</f>
        <v>6139219.672</v>
      </c>
      <c r="AN469" s="7">
        <f ca="1">VLOOKUP(AC469,Anslutningspunkt!A:C,3,0)+RANDBETWEEN(-10000,10000)</f>
        <v>421010.438</v>
      </c>
      <c r="AP469" s="7" t="str">
        <f ca="1" t="shared" si="425"/>
        <v>Nyanslutning</v>
      </c>
      <c r="AQ469" s="7" t="str">
        <f t="shared" si="426"/>
        <v>Konsumtion/Produktion</v>
      </c>
      <c r="AX469" s="31">
        <f ca="1" t="shared" si="427"/>
        <v>44542.9911714767</v>
      </c>
      <c r="AZ469" s="31">
        <f ca="1">IF(SUM(IF({"4.Projekteringsavtal","5.Anslutningsavtal","6.Nätavtal"}=Q469,1,0))&gt;0,EDATE(AX469,RANDBETWEEN(0,6)),"")</f>
        <v>44724</v>
      </c>
      <c r="BB469" s="21" t="str">
        <f ca="1">IF(SUM(IF({"5.Anslutningsavtal","6.Nätavtal"}=Q469,1,0))&gt;0,EDATE(AZ469,RANDBETWEEN(0,3)),"")</f>
        <v/>
      </c>
      <c r="BD469" s="21" t="str">
        <f ca="1" t="shared" si="428"/>
        <v/>
      </c>
    </row>
    <row r="470" s="7" customFormat="1" spans="1:56">
      <c r="A470" s="33" t="s">
        <v>65</v>
      </c>
      <c r="B470" s="31">
        <f ca="1" t="shared" si="442"/>
        <v>44099</v>
      </c>
      <c r="C470" s="32">
        <f ca="1" t="shared" si="415"/>
        <v>44812</v>
      </c>
      <c r="D470" s="30" t="str">
        <f t="shared" si="416"/>
        <v>Project 4470</v>
      </c>
      <c r="E470" s="30" t="str">
        <f t="shared" si="417"/>
        <v>Company AB 5470</v>
      </c>
      <c r="F470" s="30" t="str">
        <f ca="1" t="shared" si="443"/>
        <v>Enköping</v>
      </c>
      <c r="G470" s="37">
        <f ca="1" t="shared" si="444"/>
        <v>31</v>
      </c>
      <c r="H470" s="38" t="str">
        <f ca="1" t="shared" si="445"/>
        <v/>
      </c>
      <c r="I470" s="30" t="str">
        <f ca="1" t="shared" si="446"/>
        <v>Flytt</v>
      </c>
      <c r="J470" s="30" t="s">
        <v>69</v>
      </c>
      <c r="K470" s="41">
        <f ca="1" t="shared" si="447"/>
        <v>480</v>
      </c>
      <c r="L470" s="41">
        <f ca="1" t="shared" si="418"/>
        <v>278</v>
      </c>
      <c r="M470" s="14"/>
      <c r="N470" s="30" t="str">
        <f ca="1" t="shared" si="419"/>
        <v>Erik Johanson 470</v>
      </c>
      <c r="O470" s="30" t="str">
        <f ca="1" t="shared" si="420"/>
        <v>Sarah Anderson 470</v>
      </c>
      <c r="P470" s="30" t="str">
        <f ca="1" t="shared" si="421"/>
        <v>Anders Erikson 470</v>
      </c>
      <c r="Q470" s="30" t="str">
        <f ca="1" t="shared" si="448"/>
        <v>1.Anslutningsmöjlighet</v>
      </c>
      <c r="R470" s="45" t="str">
        <f ca="1" t="shared" si="449"/>
        <v>Ja</v>
      </c>
      <c r="S470" s="45" t="str">
        <f ca="1" t="shared" si="450"/>
        <v/>
      </c>
      <c r="T470" s="45" t="str">
        <f ca="1" t="shared" si="451"/>
        <v>x</v>
      </c>
      <c r="U470" s="16"/>
      <c r="V470" s="33"/>
      <c r="W470" s="49" t="str">
        <f ca="1" t="shared" si="452"/>
        <v/>
      </c>
      <c r="X470" s="50" t="str">
        <f ca="1" t="shared" si="453"/>
        <v>Ja</v>
      </c>
      <c r="Y470" s="63">
        <f ca="1" t="shared" si="422"/>
        <v>45503</v>
      </c>
      <c r="Z470" s="63">
        <f ca="1" t="shared" si="423"/>
        <v>45371</v>
      </c>
      <c r="AA470" s="67"/>
      <c r="AB470" s="64" t="str">
        <f ca="1" t="shared" si="424"/>
        <v/>
      </c>
      <c r="AC470" s="73">
        <f ca="1">INDEX(Anslutningspunkt!$A$2:$A$108,RANDBETWEEN(2,108),1)</f>
        <v>18</v>
      </c>
      <c r="AD470" s="30"/>
      <c r="AE470" s="30" t="str">
        <f ca="1" t="shared" si="454"/>
        <v/>
      </c>
      <c r="AF470" s="79"/>
      <c r="AG470" s="122"/>
      <c r="AH470" s="123"/>
      <c r="AI470" s="127"/>
      <c r="AM470" s="7">
        <f ca="1">VLOOKUP(AC470,Anslutningspunkt!A:B,2,0)+RANDBETWEEN(-10000,10000)</f>
        <v>6172573.672</v>
      </c>
      <c r="AN470" s="7">
        <f ca="1">VLOOKUP(AC470,Anslutningspunkt!A:C,3,0)+RANDBETWEEN(-10000,10000)</f>
        <v>318551.438</v>
      </c>
      <c r="AP470" s="7" t="str">
        <f ca="1" t="shared" si="425"/>
        <v>Flytt</v>
      </c>
      <c r="AQ470" s="7" t="str">
        <f t="shared" si="426"/>
        <v>Konsumtion/Produktion</v>
      </c>
      <c r="AX470" s="31" t="str">
        <f ca="1" t="shared" si="427"/>
        <v/>
      </c>
      <c r="AZ470" s="31" t="str">
        <f ca="1">IF(SUM(IF({"4.Projekteringsavtal","5.Anslutningsavtal","6.Nätavtal"}=Q470,1,0))&gt;0,EDATE(AX470,RANDBETWEEN(0,6)),"")</f>
        <v/>
      </c>
      <c r="BB470" s="21" t="str">
        <f ca="1">IF(SUM(IF({"5.Anslutningsavtal","6.Nätavtal"}=Q470,1,0))&gt;0,EDATE(AZ470,RANDBETWEEN(0,3)),"")</f>
        <v/>
      </c>
      <c r="BD470" s="21" t="str">
        <f ca="1" t="shared" si="428"/>
        <v/>
      </c>
    </row>
    <row r="471" s="7" customFormat="1" spans="1:56">
      <c r="A471" s="33" t="s">
        <v>65</v>
      </c>
      <c r="B471" s="31">
        <f ca="1" t="shared" si="442"/>
        <v>44308</v>
      </c>
      <c r="C471" s="32">
        <f ca="1" t="shared" si="415"/>
        <v>45510</v>
      </c>
      <c r="D471" s="30" t="str">
        <f t="shared" si="416"/>
        <v>Project 4471</v>
      </c>
      <c r="E471" s="30" t="str">
        <f t="shared" si="417"/>
        <v>Company AB 5471</v>
      </c>
      <c r="F471" s="30" t="str">
        <f ca="1" t="shared" si="443"/>
        <v>Äkers Styckebruk</v>
      </c>
      <c r="G471" s="37">
        <f ca="1" t="shared" si="444"/>
        <v>32</v>
      </c>
      <c r="H471" s="38" t="str">
        <f ca="1" t="shared" si="445"/>
        <v>Nej</v>
      </c>
      <c r="I471" s="30" t="str">
        <f ca="1" t="shared" si="446"/>
        <v>Utökning</v>
      </c>
      <c r="J471" s="30" t="s">
        <v>69</v>
      </c>
      <c r="K471" s="41">
        <f ca="1" t="shared" si="447"/>
        <v>220</v>
      </c>
      <c r="L471" s="41">
        <f ca="1" t="shared" si="418"/>
        <v>153</v>
      </c>
      <c r="M471" s="14"/>
      <c r="N471" s="30" t="str">
        <f ca="1" t="shared" si="419"/>
        <v>Anders Erikson 471</v>
      </c>
      <c r="O471" s="30" t="str">
        <f ca="1" t="shared" si="420"/>
        <v>Lars Johnson 471</v>
      </c>
      <c r="P471" s="30" t="str">
        <f ca="1" t="shared" si="421"/>
        <v>Erik Johanson 471</v>
      </c>
      <c r="Q471" s="30" t="str">
        <f ca="1" t="shared" si="448"/>
        <v>6.Nätavtal</v>
      </c>
      <c r="R471" s="45" t="str">
        <f ca="1" t="shared" si="449"/>
        <v>Ja</v>
      </c>
      <c r="S471" s="45" t="str">
        <f ca="1" t="shared" si="450"/>
        <v/>
      </c>
      <c r="T471" s="45" t="str">
        <f ca="1" t="shared" si="451"/>
        <v/>
      </c>
      <c r="U471" s="16"/>
      <c r="V471" s="33"/>
      <c r="W471" s="49" t="str">
        <f ca="1" t="shared" si="452"/>
        <v/>
      </c>
      <c r="X471" s="50" t="str">
        <f ca="1" t="shared" si="453"/>
        <v>Nej</v>
      </c>
      <c r="Y471" s="63" t="str">
        <f ca="1" t="shared" si="422"/>
        <v/>
      </c>
      <c r="Z471" s="63" t="str">
        <f ca="1" t="shared" si="423"/>
        <v/>
      </c>
      <c r="AA471" s="67"/>
      <c r="AB471" s="64" t="str">
        <f ca="1" t="shared" si="424"/>
        <v/>
      </c>
      <c r="AC471" s="73">
        <f ca="1">INDEX(Anslutningspunkt!$A$2:$A$108,RANDBETWEEN(2,108),1)</f>
        <v>66</v>
      </c>
      <c r="AD471" s="30"/>
      <c r="AE471" s="30" t="str">
        <f ca="1" t="shared" si="454"/>
        <v>Regionnät</v>
      </c>
      <c r="AF471" s="79"/>
      <c r="AG471" s="122"/>
      <c r="AH471" s="123"/>
      <c r="AI471" s="127"/>
      <c r="AM471" s="7">
        <f ca="1">VLOOKUP(AC471,Anslutningspunkt!A:B,2,0)+RANDBETWEEN(-10000,10000)</f>
        <v>6173822.672</v>
      </c>
      <c r="AN471" s="7">
        <f ca="1">VLOOKUP(AC471,Anslutningspunkt!A:C,3,0)+RANDBETWEEN(-10000,10000)</f>
        <v>280606.438</v>
      </c>
      <c r="AP471" s="7" t="str">
        <f ca="1" t="shared" si="425"/>
        <v>Utökning</v>
      </c>
      <c r="AQ471" s="7" t="str">
        <f t="shared" si="426"/>
        <v>Konsumtion/Produktion</v>
      </c>
      <c r="AX471" s="31">
        <f ca="1" t="shared" si="427"/>
        <v>44654.9220861169</v>
      </c>
      <c r="AZ471" s="31">
        <f ca="1">IF(SUM(IF({"4.Projekteringsavtal","5.Anslutningsavtal","6.Nätavtal"}=Q471,1,0))&gt;0,EDATE(AX471,RANDBETWEEN(0,6)),"")</f>
        <v>44776</v>
      </c>
      <c r="BB471" s="21">
        <f ca="1">IF(SUM(IF({"5.Anslutningsavtal","6.Nätavtal"}=Q471,1,0))&gt;0,EDATE(AZ471,RANDBETWEEN(0,3)),"")</f>
        <v>44868</v>
      </c>
      <c r="BD471" s="21">
        <f ca="1" t="shared" si="428"/>
        <v>44868</v>
      </c>
    </row>
    <row r="472" s="7" customFormat="1" spans="1:56">
      <c r="A472" s="33" t="s">
        <v>65</v>
      </c>
      <c r="B472" s="31">
        <f ca="1" t="shared" ref="B472:B481" si="455">RANDBETWEEN(DATE(2018,1,1),DATE(2022,10,20))</f>
        <v>44197</v>
      </c>
      <c r="C472" s="32">
        <f ca="1" t="shared" si="415"/>
        <v>45289</v>
      </c>
      <c r="D472" s="30" t="str">
        <f t="shared" si="416"/>
        <v>Project 4472</v>
      </c>
      <c r="E472" s="30" t="str">
        <f t="shared" si="417"/>
        <v>Company AB 5472</v>
      </c>
      <c r="F472" s="30" t="str">
        <f ca="1" t="shared" ref="F472:F481" si="45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Horndal</v>
      </c>
      <c r="G472" s="37">
        <f ca="1" t="shared" ref="G472:G481" si="457">RANDBETWEEN(30,38)</f>
        <v>34</v>
      </c>
      <c r="H472" s="38" t="str">
        <f ca="1" t="shared" ref="H472:H481" si="458">CHOOSE(RANDBETWEEN(1,3),"Ja","Nej","")</f>
        <v>Nej</v>
      </c>
      <c r="I472" s="30" t="str">
        <f ca="1" t="shared" ref="I472:I481" si="459">CHOOSE(RANDBETWEEN(1,3),"Nyanslutning","Utökning","Flytt")</f>
        <v>Nyanslutning</v>
      </c>
      <c r="J472" s="30" t="s">
        <v>69</v>
      </c>
      <c r="K472" s="41">
        <f ca="1" t="shared" ref="K472:K481" si="460">RANDBETWEEN(1,60)*10</f>
        <v>40</v>
      </c>
      <c r="L472" s="41">
        <f ca="1" t="shared" si="418"/>
        <v>34</v>
      </c>
      <c r="M472" s="14"/>
      <c r="N472" s="30" t="str">
        <f ca="1" t="shared" si="419"/>
        <v>Sarah Anderson 472</v>
      </c>
      <c r="O472" s="30" t="str">
        <f ca="1" t="shared" si="420"/>
        <v>Sarah Anderson 472</v>
      </c>
      <c r="P472" s="30" t="str">
        <f ca="1" t="shared" si="421"/>
        <v>Sarah Anderson 472</v>
      </c>
      <c r="Q472" s="30" t="str">
        <f ca="1" t="shared" ref="Q472:Q481" si="461">CHOOSE(RANDBETWEEN(1,5),"5.Anslutningsavtal","4.Projekteringsavtal","6.Nätavtal","2.Reservationsavtal","1.Anslutningsmöjlighet")</f>
        <v>2.Reservationsavtal</v>
      </c>
      <c r="R472" s="45" t="str">
        <f ca="1" t="shared" ref="R472:R481" si="462">CHOOSE(RANDBETWEEN(1,8),"Ja","","","","n","nej","?","N/A")</f>
        <v>N/A</v>
      </c>
      <c r="S472" s="45" t="str">
        <f ca="1" t="shared" ref="S472:S481" si="463">CHOOSE(RANDBETWEEN(1,3),"x","","")</f>
        <v>x</v>
      </c>
      <c r="T472" s="45" t="str">
        <f ca="1" t="shared" ref="T472:T481" si="464">CHOOSE(RANDBETWEEN(1,4),"x","","","")</f>
        <v/>
      </c>
      <c r="U472" s="16"/>
      <c r="V472" s="33"/>
      <c r="W472" s="49" t="str">
        <f ca="1" t="shared" ref="W472:W481" si="465">CHOOSE(RANDBETWEEN(1,7),"Länk","","","","","Ansluts till LN 20 kV","Reservationsavtal ska tecknas")</f>
        <v/>
      </c>
      <c r="X472" s="50" t="str">
        <f ca="1" t="shared" ref="X472:X481" si="466">CHOOSE(RANDBETWEEN(1,4),"Ja","Ja","Nej","")</f>
        <v>Ja</v>
      </c>
      <c r="Y472" s="63">
        <f ca="1" t="shared" si="422"/>
        <v>45552</v>
      </c>
      <c r="Z472" s="63">
        <f ca="1" t="shared" si="423"/>
        <v>45428</v>
      </c>
      <c r="AA472" s="67"/>
      <c r="AB472" s="64" t="str">
        <f ca="1" t="shared" si="424"/>
        <v/>
      </c>
      <c r="AC472" s="73">
        <f ca="1">INDEX(Anslutningspunkt!$A$2:$A$108,RANDBETWEEN(2,108),1)</f>
        <v>70</v>
      </c>
      <c r="AD472" s="30"/>
      <c r="AE472" s="30" t="str">
        <f ca="1" t="shared" ref="AE472:AE481" si="467">CHOOSE(RANDBETWEEN(1,4),"Regionnät","Stamnät Regionnät","Stamnät","")</f>
        <v>Stamnät</v>
      </c>
      <c r="AF472" s="79"/>
      <c r="AG472" s="122"/>
      <c r="AH472" s="123"/>
      <c r="AI472" s="127"/>
      <c r="AM472" s="7">
        <f ca="1">VLOOKUP(AC472,Anslutningspunkt!A:B,2,0)+RANDBETWEEN(-10000,10000)</f>
        <v>5995240.672</v>
      </c>
      <c r="AN472" s="7">
        <f ca="1">VLOOKUP(AC472,Anslutningspunkt!A:C,3,0)+RANDBETWEEN(-10000,10000)</f>
        <v>318580.438</v>
      </c>
      <c r="AP472" s="7" t="str">
        <f ca="1" t="shared" si="425"/>
        <v>Nyanslutning</v>
      </c>
      <c r="AQ472" s="7" t="str">
        <f t="shared" si="426"/>
        <v>Konsumtion/Produktion</v>
      </c>
      <c r="AX472" s="31">
        <f ca="1" t="shared" si="427"/>
        <v>45210.508321281</v>
      </c>
      <c r="AZ472" s="31" t="str">
        <f ca="1">IF(SUM(IF({"4.Projekteringsavtal","5.Anslutningsavtal","6.Nätavtal"}=Q472,1,0))&gt;0,EDATE(AX472,RANDBETWEEN(0,6)),"")</f>
        <v/>
      </c>
      <c r="BB472" s="21" t="str">
        <f ca="1">IF(SUM(IF({"5.Anslutningsavtal","6.Nätavtal"}=Q472,1,0))&gt;0,EDATE(AZ472,RANDBETWEEN(0,3)),"")</f>
        <v/>
      </c>
      <c r="BD472" s="21" t="str">
        <f ca="1" t="shared" si="428"/>
        <v/>
      </c>
    </row>
    <row r="473" s="7" customFormat="1" spans="1:56">
      <c r="A473" s="33" t="s">
        <v>65</v>
      </c>
      <c r="B473" s="31">
        <f ca="1" t="shared" si="455"/>
        <v>44058</v>
      </c>
      <c r="C473" s="32">
        <f ca="1" t="shared" si="415"/>
        <v>44680</v>
      </c>
      <c r="D473" s="30" t="str">
        <f t="shared" si="416"/>
        <v>Project 4473</v>
      </c>
      <c r="E473" s="30" t="str">
        <f t="shared" si="417"/>
        <v>Company AB 5473</v>
      </c>
      <c r="F473" s="30" t="str">
        <f ca="1" t="shared" si="456"/>
        <v>Ludvika</v>
      </c>
      <c r="G473" s="37">
        <f ca="1" t="shared" si="457"/>
        <v>38</v>
      </c>
      <c r="H473" s="38" t="str">
        <f ca="1" t="shared" si="458"/>
        <v/>
      </c>
      <c r="I473" s="30" t="str">
        <f ca="1" t="shared" si="459"/>
        <v>Nyanslutning</v>
      </c>
      <c r="J473" s="30" t="s">
        <v>69</v>
      </c>
      <c r="K473" s="41">
        <f ca="1" t="shared" si="460"/>
        <v>280</v>
      </c>
      <c r="L473" s="41">
        <f ca="1" t="shared" si="418"/>
        <v>170</v>
      </c>
      <c r="M473" s="14"/>
      <c r="N473" s="30" t="str">
        <f ca="1" t="shared" si="419"/>
        <v>Erik Johanson 473</v>
      </c>
      <c r="O473" s="30" t="str">
        <f ca="1" t="shared" si="420"/>
        <v>Anders Erikson 473</v>
      </c>
      <c r="P473" s="30" t="str">
        <f ca="1" t="shared" si="421"/>
        <v>Erik Johanson 473</v>
      </c>
      <c r="Q473" s="30" t="str">
        <f ca="1" t="shared" si="461"/>
        <v>2.Reservationsavtal</v>
      </c>
      <c r="R473" s="45" t="str">
        <f ca="1" t="shared" si="462"/>
        <v/>
      </c>
      <c r="S473" s="45" t="str">
        <f ca="1" t="shared" si="463"/>
        <v/>
      </c>
      <c r="T473" s="45" t="str">
        <f ca="1" t="shared" si="464"/>
        <v>x</v>
      </c>
      <c r="U473" s="16"/>
      <c r="V473" s="33"/>
      <c r="W473" s="49" t="str">
        <f ca="1" t="shared" si="465"/>
        <v/>
      </c>
      <c r="X473" s="50" t="str">
        <f ca="1" t="shared" si="466"/>
        <v>Ja</v>
      </c>
      <c r="Y473" s="63">
        <f ca="1" t="shared" si="422"/>
        <v>45432</v>
      </c>
      <c r="Z473" s="63">
        <f ca="1" t="shared" si="423"/>
        <v>44958</v>
      </c>
      <c r="AA473" s="67"/>
      <c r="AB473" s="64" t="str">
        <f ca="1" t="shared" si="424"/>
        <v/>
      </c>
      <c r="AC473" s="73">
        <f ca="1">INDEX(Anslutningspunkt!$A$2:$A$108,RANDBETWEEN(2,108),1)</f>
        <v>86</v>
      </c>
      <c r="AD473" s="30"/>
      <c r="AE473" s="30" t="str">
        <f ca="1" t="shared" si="467"/>
        <v>Stamnät Regionnät</v>
      </c>
      <c r="AF473" s="79"/>
      <c r="AG473" s="122"/>
      <c r="AH473" s="123"/>
      <c r="AI473" s="127"/>
      <c r="AM473" s="7">
        <f ca="1">VLOOKUP(AC473,Anslutningspunkt!A:B,2,0)+RANDBETWEEN(-10000,10000)</f>
        <v>6142416.672</v>
      </c>
      <c r="AN473" s="7">
        <f ca="1">VLOOKUP(AC473,Anslutningspunkt!A:C,3,0)+RANDBETWEEN(-10000,10000)</f>
        <v>414805.438</v>
      </c>
      <c r="AP473" s="7" t="str">
        <f ca="1" t="shared" si="425"/>
        <v>Nyanslutning</v>
      </c>
      <c r="AQ473" s="7" t="str">
        <f t="shared" si="426"/>
        <v>Konsumtion/Produktion</v>
      </c>
      <c r="AX473" s="31">
        <f ca="1" t="shared" si="427"/>
        <v>44237.1943416536</v>
      </c>
      <c r="AZ473" s="31" t="str">
        <f ca="1">IF(SUM(IF({"4.Projekteringsavtal","5.Anslutningsavtal","6.Nätavtal"}=Q473,1,0))&gt;0,EDATE(AX473,RANDBETWEEN(0,6)),"")</f>
        <v/>
      </c>
      <c r="BB473" s="21" t="str">
        <f ca="1">IF(SUM(IF({"5.Anslutningsavtal","6.Nätavtal"}=Q473,1,0))&gt;0,EDATE(AZ473,RANDBETWEEN(0,3)),"")</f>
        <v/>
      </c>
      <c r="BD473" s="21" t="str">
        <f ca="1" t="shared" si="428"/>
        <v/>
      </c>
    </row>
    <row r="474" s="7" customFormat="1" spans="1:56">
      <c r="A474" s="33" t="s">
        <v>65</v>
      </c>
      <c r="B474" s="31">
        <f ca="1" t="shared" si="455"/>
        <v>44683</v>
      </c>
      <c r="C474" s="32">
        <f ca="1" t="shared" si="415"/>
        <v>44946</v>
      </c>
      <c r="D474" s="30" t="str">
        <f t="shared" si="416"/>
        <v>Project 4474</v>
      </c>
      <c r="E474" s="30" t="str">
        <f t="shared" si="417"/>
        <v>Company AB 5474</v>
      </c>
      <c r="F474" s="30" t="str">
        <f ca="1" t="shared" si="456"/>
        <v>Eskiltuna</v>
      </c>
      <c r="G474" s="37">
        <f ca="1" t="shared" si="457"/>
        <v>34</v>
      </c>
      <c r="H474" s="38" t="str">
        <f ca="1" t="shared" si="458"/>
        <v>Nej</v>
      </c>
      <c r="I474" s="30" t="str">
        <f ca="1" t="shared" si="459"/>
        <v>Utökning</v>
      </c>
      <c r="J474" s="30" t="s">
        <v>69</v>
      </c>
      <c r="K474" s="41">
        <f ca="1" t="shared" si="460"/>
        <v>420</v>
      </c>
      <c r="L474" s="41">
        <f ca="1" t="shared" si="418"/>
        <v>70</v>
      </c>
      <c r="M474" s="14"/>
      <c r="N474" s="30" t="str">
        <f ca="1" t="shared" si="419"/>
        <v>Erik Johanson 474</v>
      </c>
      <c r="O474" s="30" t="str">
        <f ca="1" t="shared" si="420"/>
        <v>Sarah Anderson 474</v>
      </c>
      <c r="P474" s="30" t="str">
        <f ca="1" t="shared" si="421"/>
        <v>Erik Johanson 474</v>
      </c>
      <c r="Q474" s="30" t="str">
        <f ca="1" t="shared" si="461"/>
        <v>1.Anslutningsmöjlighet</v>
      </c>
      <c r="R474" s="45" t="str">
        <f ca="1" t="shared" si="462"/>
        <v>N/A</v>
      </c>
      <c r="S474" s="45" t="str">
        <f ca="1" t="shared" si="463"/>
        <v>x</v>
      </c>
      <c r="T474" s="45" t="str">
        <f ca="1" t="shared" si="464"/>
        <v/>
      </c>
      <c r="U474" s="16"/>
      <c r="V474" s="33"/>
      <c r="W474" s="49" t="str">
        <f ca="1" t="shared" si="465"/>
        <v/>
      </c>
      <c r="X474" s="50" t="str">
        <f ca="1" t="shared" si="466"/>
        <v/>
      </c>
      <c r="Y474" s="63" t="str">
        <f ca="1" t="shared" si="422"/>
        <v/>
      </c>
      <c r="Z474" s="63" t="str">
        <f ca="1" t="shared" si="423"/>
        <v/>
      </c>
      <c r="AA474" s="67"/>
      <c r="AB474" s="64" t="str">
        <f ca="1" t="shared" si="424"/>
        <v/>
      </c>
      <c r="AC474" s="73">
        <f ca="1">INDEX(Anslutningspunkt!$A$2:$A$108,RANDBETWEEN(2,108),1)</f>
        <v>5</v>
      </c>
      <c r="AD474" s="30"/>
      <c r="AE474" s="30" t="str">
        <f ca="1" t="shared" si="467"/>
        <v>Regionnät</v>
      </c>
      <c r="AF474" s="79"/>
      <c r="AG474" s="122"/>
      <c r="AH474" s="123"/>
      <c r="AI474" s="127"/>
      <c r="AM474" s="7">
        <f ca="1">VLOOKUP(AC474,Anslutningspunkt!A:B,2,0)+RANDBETWEEN(-10000,10000)</f>
        <v>6078530.672</v>
      </c>
      <c r="AN474" s="7">
        <f ca="1">VLOOKUP(AC474,Anslutningspunkt!A:C,3,0)+RANDBETWEEN(-10000,10000)</f>
        <v>282271.438</v>
      </c>
      <c r="AP474" s="7" t="str">
        <f ca="1" t="shared" si="425"/>
        <v>Utökning</v>
      </c>
      <c r="AQ474" s="7" t="str">
        <f t="shared" si="426"/>
        <v>Konsumtion/Produktion</v>
      </c>
      <c r="AX474" s="31" t="str">
        <f ca="1" t="shared" si="427"/>
        <v/>
      </c>
      <c r="AZ474" s="31" t="str">
        <f ca="1">IF(SUM(IF({"4.Projekteringsavtal","5.Anslutningsavtal","6.Nätavtal"}=Q474,1,0))&gt;0,EDATE(AX474,RANDBETWEEN(0,6)),"")</f>
        <v/>
      </c>
      <c r="BB474" s="21" t="str">
        <f ca="1">IF(SUM(IF({"5.Anslutningsavtal","6.Nätavtal"}=Q474,1,0))&gt;0,EDATE(AZ474,RANDBETWEEN(0,3)),"")</f>
        <v/>
      </c>
      <c r="BD474" s="21" t="str">
        <f ca="1" t="shared" si="428"/>
        <v/>
      </c>
    </row>
    <row r="475" s="7" customFormat="1" spans="1:56">
      <c r="A475" s="33" t="s">
        <v>65</v>
      </c>
      <c r="B475" s="31">
        <f ca="1" t="shared" si="455"/>
        <v>44393</v>
      </c>
      <c r="C475" s="32">
        <f ca="1" t="shared" si="415"/>
        <v>45556</v>
      </c>
      <c r="D475" s="30" t="str">
        <f t="shared" si="416"/>
        <v>Project 4475</v>
      </c>
      <c r="E475" s="30" t="str">
        <f t="shared" si="417"/>
        <v>Company AB 5475</v>
      </c>
      <c r="F475" s="30" t="str">
        <f ca="1" t="shared" si="456"/>
        <v>Åker</v>
      </c>
      <c r="G475" s="37">
        <f ca="1" t="shared" si="457"/>
        <v>36</v>
      </c>
      <c r="H475" s="38" t="str">
        <f ca="1" t="shared" si="458"/>
        <v>Nej</v>
      </c>
      <c r="I475" s="30" t="str">
        <f ca="1" t="shared" si="459"/>
        <v>Utökning</v>
      </c>
      <c r="J475" s="30" t="s">
        <v>69</v>
      </c>
      <c r="K475" s="41">
        <f ca="1" t="shared" si="460"/>
        <v>220</v>
      </c>
      <c r="L475" s="41">
        <f ca="1" t="shared" si="418"/>
        <v>113</v>
      </c>
      <c r="M475" s="14"/>
      <c r="N475" s="30" t="str">
        <f ca="1" t="shared" si="419"/>
        <v>Sarah Anderson 475</v>
      </c>
      <c r="O475" s="30" t="str">
        <f ca="1" t="shared" si="420"/>
        <v>Anders Erikson 475</v>
      </c>
      <c r="P475" s="30" t="str">
        <f ca="1" t="shared" si="421"/>
        <v>Lars Johnson 475</v>
      </c>
      <c r="Q475" s="30" t="str">
        <f ca="1" t="shared" si="461"/>
        <v>5.Anslutningsavtal</v>
      </c>
      <c r="R475" s="45" t="str">
        <f ca="1" t="shared" si="462"/>
        <v>nej</v>
      </c>
      <c r="S475" s="45" t="str">
        <f ca="1" t="shared" si="463"/>
        <v>x</v>
      </c>
      <c r="T475" s="45" t="str">
        <f ca="1" t="shared" si="464"/>
        <v/>
      </c>
      <c r="U475" s="16"/>
      <c r="V475" s="33"/>
      <c r="W475" s="49" t="str">
        <f ca="1" t="shared" si="465"/>
        <v>Länk</v>
      </c>
      <c r="X475" s="50" t="str">
        <f ca="1" t="shared" si="466"/>
        <v/>
      </c>
      <c r="Y475" s="63" t="str">
        <f ca="1" t="shared" si="422"/>
        <v/>
      </c>
      <c r="Z475" s="63" t="str">
        <f ca="1" t="shared" si="423"/>
        <v/>
      </c>
      <c r="AA475" s="67"/>
      <c r="AB475" s="64" t="str">
        <f ca="1" t="shared" si="424"/>
        <v/>
      </c>
      <c r="AC475" s="73">
        <f ca="1">INDEX(Anslutningspunkt!$A$2:$A$108,RANDBETWEEN(2,108),1)</f>
        <v>65</v>
      </c>
      <c r="AD475" s="30"/>
      <c r="AE475" s="30" t="str">
        <f ca="1" t="shared" si="467"/>
        <v>Stamnät</v>
      </c>
      <c r="AF475" s="79"/>
      <c r="AG475" s="122"/>
      <c r="AH475" s="123"/>
      <c r="AI475" s="127"/>
      <c r="AM475" s="7">
        <f ca="1">VLOOKUP(AC475,Anslutningspunkt!A:B,2,0)+RANDBETWEEN(-10000,10000)</f>
        <v>6148144.672</v>
      </c>
      <c r="AN475" s="7">
        <f ca="1">VLOOKUP(AC475,Anslutningspunkt!A:C,3,0)+RANDBETWEEN(-10000,10000)</f>
        <v>345145.438</v>
      </c>
      <c r="AP475" s="7" t="str">
        <f ca="1" t="shared" si="425"/>
        <v>Utökning</v>
      </c>
      <c r="AQ475" s="7" t="str">
        <f t="shared" si="426"/>
        <v>Konsumtion/Produktion</v>
      </c>
      <c r="AX475" s="31">
        <f ca="1" t="shared" si="427"/>
        <v>44876.5736115309</v>
      </c>
      <c r="AZ475" s="31">
        <f ca="1">IF(SUM(IF({"4.Projekteringsavtal","5.Anslutningsavtal","6.Nätavtal"}=Q475,1,0))&gt;0,EDATE(AX475,RANDBETWEEN(0,6)),"")</f>
        <v>44876</v>
      </c>
      <c r="BB475" s="21">
        <f ca="1">IF(SUM(IF({"5.Anslutningsavtal","6.Nätavtal"}=Q475,1,0))&gt;0,EDATE(AZ475,RANDBETWEEN(0,3)),"")</f>
        <v>44968</v>
      </c>
      <c r="BD475" s="21" t="str">
        <f ca="1" t="shared" si="428"/>
        <v/>
      </c>
    </row>
    <row r="476" s="7" customFormat="1" spans="1:56">
      <c r="A476" s="33" t="s">
        <v>65</v>
      </c>
      <c r="B476" s="31">
        <f ca="1" t="shared" si="455"/>
        <v>44445</v>
      </c>
      <c r="C476" s="32">
        <f ca="1" t="shared" si="415"/>
        <v>45408</v>
      </c>
      <c r="D476" s="30" t="str">
        <f t="shared" si="416"/>
        <v>Project 4476</v>
      </c>
      <c r="E476" s="30" t="str">
        <f t="shared" si="417"/>
        <v>Company AB 5476</v>
      </c>
      <c r="F476" s="30" t="str">
        <f ca="1" t="shared" si="456"/>
        <v>Älvkarleby</v>
      </c>
      <c r="G476" s="37">
        <f ca="1" t="shared" si="457"/>
        <v>38</v>
      </c>
      <c r="H476" s="38" t="str">
        <f ca="1" t="shared" si="458"/>
        <v/>
      </c>
      <c r="I476" s="30" t="str">
        <f ca="1" t="shared" si="459"/>
        <v>Flytt</v>
      </c>
      <c r="J476" s="30" t="s">
        <v>69</v>
      </c>
      <c r="K476" s="41">
        <f ca="1" t="shared" si="460"/>
        <v>210</v>
      </c>
      <c r="L476" s="41">
        <f ca="1" t="shared" si="418"/>
        <v>177</v>
      </c>
      <c r="M476" s="14"/>
      <c r="N476" s="30" t="str">
        <f ca="1" t="shared" si="419"/>
        <v>Sarah Anderson 476</v>
      </c>
      <c r="O476" s="30" t="str">
        <f ca="1" t="shared" si="420"/>
        <v>Sarah Anderson 476</v>
      </c>
      <c r="P476" s="30" t="str">
        <f ca="1" t="shared" si="421"/>
        <v>Anders Erikson 476</v>
      </c>
      <c r="Q476" s="30" t="str">
        <f ca="1" t="shared" si="461"/>
        <v>5.Anslutningsavtal</v>
      </c>
      <c r="R476" s="45" t="str">
        <f ca="1" t="shared" si="462"/>
        <v/>
      </c>
      <c r="S476" s="45" t="str">
        <f ca="1" t="shared" si="463"/>
        <v>x</v>
      </c>
      <c r="T476" s="45" t="str">
        <f ca="1" t="shared" si="464"/>
        <v>x</v>
      </c>
      <c r="U476" s="16"/>
      <c r="V476" s="33"/>
      <c r="W476" s="49" t="str">
        <f ca="1" t="shared" si="465"/>
        <v>Ansluts till LN 20 kV</v>
      </c>
      <c r="X476" s="50" t="str">
        <f ca="1" t="shared" si="466"/>
        <v>Ja</v>
      </c>
      <c r="Y476" s="63">
        <f ca="1" t="shared" si="422"/>
        <v>45577</v>
      </c>
      <c r="Z476" s="63">
        <f ca="1" t="shared" si="423"/>
        <v>45498</v>
      </c>
      <c r="AA476" s="67"/>
      <c r="AB476" s="64" t="str">
        <f ca="1" t="shared" si="424"/>
        <v/>
      </c>
      <c r="AC476" s="73">
        <f ca="1">INDEX(Anslutningspunkt!$A$2:$A$108,RANDBETWEEN(2,108),1)</f>
        <v>79</v>
      </c>
      <c r="AD476" s="30"/>
      <c r="AE476" s="30" t="str">
        <f ca="1" t="shared" si="467"/>
        <v>Regionnät</v>
      </c>
      <c r="AF476" s="79"/>
      <c r="AG476" s="122"/>
      <c r="AH476" s="123"/>
      <c r="AI476" s="127"/>
      <c r="AM476" s="7">
        <f ca="1">VLOOKUP(AC476,Anslutningspunkt!A:B,2,0)+RANDBETWEEN(-10000,10000)</f>
        <v>6083421.672</v>
      </c>
      <c r="AN476" s="7">
        <f ca="1">VLOOKUP(AC476,Anslutningspunkt!A:C,3,0)+RANDBETWEEN(-10000,10000)</f>
        <v>272641.438</v>
      </c>
      <c r="AP476" s="7" t="str">
        <f ca="1" t="shared" si="425"/>
        <v>Flytt</v>
      </c>
      <c r="AQ476" s="7" t="str">
        <f t="shared" si="426"/>
        <v>Konsumtion/Produktion</v>
      </c>
      <c r="AX476" s="31">
        <f ca="1" t="shared" si="427"/>
        <v>44868.405240386</v>
      </c>
      <c r="AZ476" s="31">
        <f ca="1">IF(SUM(IF({"4.Projekteringsavtal","5.Anslutningsavtal","6.Nätavtal"}=Q476,1,0))&gt;0,EDATE(AX476,RANDBETWEEN(0,6)),"")</f>
        <v>44988</v>
      </c>
      <c r="BB476" s="21">
        <f ca="1">IF(SUM(IF({"5.Anslutningsavtal","6.Nätavtal"}=Q476,1,0))&gt;0,EDATE(AZ476,RANDBETWEEN(0,3)),"")</f>
        <v>45080</v>
      </c>
      <c r="BD476" s="21" t="str">
        <f ca="1" t="shared" si="428"/>
        <v/>
      </c>
    </row>
    <row r="477" s="7" customFormat="1" spans="1:56">
      <c r="A477" s="33" t="s">
        <v>65</v>
      </c>
      <c r="B477" s="31">
        <f ca="1" t="shared" si="455"/>
        <v>44650</v>
      </c>
      <c r="C477" s="32">
        <f ca="1" t="shared" si="415"/>
        <v>45111</v>
      </c>
      <c r="D477" s="30" t="str">
        <f t="shared" si="416"/>
        <v>Project 4477</v>
      </c>
      <c r="E477" s="30" t="str">
        <f t="shared" si="417"/>
        <v>Company AB 5477</v>
      </c>
      <c r="F477" s="30" t="str">
        <f ca="1" t="shared" si="456"/>
        <v>Uppsala</v>
      </c>
      <c r="G477" s="37">
        <f ca="1" t="shared" si="457"/>
        <v>38</v>
      </c>
      <c r="H477" s="38" t="str">
        <f ca="1" t="shared" si="458"/>
        <v/>
      </c>
      <c r="I477" s="30" t="str">
        <f ca="1" t="shared" si="459"/>
        <v>Flytt</v>
      </c>
      <c r="J477" s="30" t="s">
        <v>69</v>
      </c>
      <c r="K477" s="41">
        <f ca="1" t="shared" si="460"/>
        <v>60</v>
      </c>
      <c r="L477" s="41">
        <f ca="1" t="shared" si="418"/>
        <v>37</v>
      </c>
      <c r="M477" s="14"/>
      <c r="N477" s="30" t="str">
        <f ca="1" t="shared" si="419"/>
        <v>Anders Erikson 477</v>
      </c>
      <c r="O477" s="30" t="str">
        <f ca="1" t="shared" si="420"/>
        <v>Anders Erikson 477</v>
      </c>
      <c r="P477" s="30" t="str">
        <f ca="1" t="shared" si="421"/>
        <v>Sarah Anderson 477</v>
      </c>
      <c r="Q477" s="30" t="str">
        <f ca="1" t="shared" si="461"/>
        <v>2.Reservationsavtal</v>
      </c>
      <c r="R477" s="45" t="str">
        <f ca="1" t="shared" si="462"/>
        <v/>
      </c>
      <c r="S477" s="45" t="str">
        <f ca="1" t="shared" si="463"/>
        <v/>
      </c>
      <c r="T477" s="45" t="str">
        <f ca="1" t="shared" si="464"/>
        <v>x</v>
      </c>
      <c r="U477" s="16"/>
      <c r="V477" s="33"/>
      <c r="W477" s="49" t="str">
        <f ca="1" t="shared" si="465"/>
        <v>Ansluts till LN 20 kV</v>
      </c>
      <c r="X477" s="50" t="str">
        <f ca="1" t="shared" si="466"/>
        <v>Nej</v>
      </c>
      <c r="Y477" s="63" t="str">
        <f ca="1" t="shared" si="422"/>
        <v/>
      </c>
      <c r="Z477" s="63" t="str">
        <f ca="1" t="shared" si="423"/>
        <v/>
      </c>
      <c r="AA477" s="67"/>
      <c r="AB477" s="64" t="str">
        <f ca="1" t="shared" si="424"/>
        <v/>
      </c>
      <c r="AC477" s="73">
        <f ca="1">INDEX(Anslutningspunkt!$A$2:$A$108,RANDBETWEEN(2,108),1)</f>
        <v>39</v>
      </c>
      <c r="AD477" s="30"/>
      <c r="AE477" s="30" t="str">
        <f ca="1" t="shared" si="467"/>
        <v>Regionnät</v>
      </c>
      <c r="AF477" s="79"/>
      <c r="AG477" s="122"/>
      <c r="AH477" s="123"/>
      <c r="AI477" s="127"/>
      <c r="AM477" s="7">
        <f ca="1">VLOOKUP(AC477,Anslutningspunkt!A:B,2,0)+RANDBETWEEN(-10000,10000)</f>
        <v>6021371.672</v>
      </c>
      <c r="AN477" s="7">
        <f ca="1">VLOOKUP(AC477,Anslutningspunkt!A:C,3,0)+RANDBETWEEN(-10000,10000)</f>
        <v>347764.438</v>
      </c>
      <c r="AP477" s="7" t="str">
        <f ca="1" t="shared" si="425"/>
        <v>Flytt</v>
      </c>
      <c r="AQ477" s="7" t="str">
        <f t="shared" si="426"/>
        <v>Konsumtion/Produktion</v>
      </c>
      <c r="AX477" s="31">
        <f ca="1" t="shared" si="427"/>
        <v>44999.3591239967</v>
      </c>
      <c r="AZ477" s="31" t="str">
        <f ca="1">IF(SUM(IF({"4.Projekteringsavtal","5.Anslutningsavtal","6.Nätavtal"}=Q477,1,0))&gt;0,EDATE(AX477,RANDBETWEEN(0,6)),"")</f>
        <v/>
      </c>
      <c r="BB477" s="21" t="str">
        <f ca="1">IF(SUM(IF({"5.Anslutningsavtal","6.Nätavtal"}=Q477,1,0))&gt;0,EDATE(AZ477,RANDBETWEEN(0,3)),"")</f>
        <v/>
      </c>
      <c r="BD477" s="21" t="str">
        <f ca="1" t="shared" si="428"/>
        <v/>
      </c>
    </row>
    <row r="478" s="7" customFormat="1" spans="1:56">
      <c r="A478" s="33" t="s">
        <v>65</v>
      </c>
      <c r="B478" s="31">
        <f ca="1" t="shared" si="455"/>
        <v>44758</v>
      </c>
      <c r="C478" s="32">
        <f ca="1" t="shared" si="415"/>
        <v>45236</v>
      </c>
      <c r="D478" s="30" t="str">
        <f t="shared" si="416"/>
        <v>Project 4478</v>
      </c>
      <c r="E478" s="30" t="str">
        <f t="shared" si="417"/>
        <v>Company AB 5478</v>
      </c>
      <c r="F478" s="30" t="str">
        <f ca="1" t="shared" si="456"/>
        <v>Täby</v>
      </c>
      <c r="G478" s="37">
        <f ca="1" t="shared" si="457"/>
        <v>32</v>
      </c>
      <c r="H478" s="38" t="str">
        <f ca="1" t="shared" si="458"/>
        <v>Ja</v>
      </c>
      <c r="I478" s="30" t="str">
        <f ca="1" t="shared" si="459"/>
        <v>Utökning</v>
      </c>
      <c r="J478" s="30" t="s">
        <v>69</v>
      </c>
      <c r="K478" s="41">
        <f ca="1" t="shared" si="460"/>
        <v>340</v>
      </c>
      <c r="L478" s="41">
        <f ca="1" t="shared" si="418"/>
        <v>270</v>
      </c>
      <c r="M478" s="14"/>
      <c r="N478" s="30" t="str">
        <f ca="1" t="shared" si="419"/>
        <v>Sarah Anderson 478</v>
      </c>
      <c r="O478" s="30" t="str">
        <f ca="1" t="shared" si="420"/>
        <v>Anders Erikson 478</v>
      </c>
      <c r="P478" s="30" t="str">
        <f ca="1" t="shared" si="421"/>
        <v>Anders Erikson 478</v>
      </c>
      <c r="Q478" s="30" t="str">
        <f ca="1" t="shared" si="461"/>
        <v>1.Anslutningsmöjlighet</v>
      </c>
      <c r="R478" s="45" t="str">
        <f ca="1" t="shared" si="462"/>
        <v>N/A</v>
      </c>
      <c r="S478" s="45" t="str">
        <f ca="1" t="shared" si="463"/>
        <v>x</v>
      </c>
      <c r="T478" s="45" t="str">
        <f ca="1" t="shared" si="464"/>
        <v/>
      </c>
      <c r="U478" s="16"/>
      <c r="V478" s="33"/>
      <c r="W478" s="49" t="str">
        <f ca="1" t="shared" si="465"/>
        <v/>
      </c>
      <c r="X478" s="50" t="str">
        <f ca="1" t="shared" si="466"/>
        <v>Ja</v>
      </c>
      <c r="Y478" s="63">
        <f ca="1" t="shared" si="422"/>
        <v>45579</v>
      </c>
      <c r="Z478" s="63">
        <f ca="1" t="shared" si="423"/>
        <v>45511</v>
      </c>
      <c r="AA478" s="67"/>
      <c r="AB478" s="64" t="str">
        <f ca="1" t="shared" si="424"/>
        <v/>
      </c>
      <c r="AC478" s="73">
        <f ca="1">INDEX(Anslutningspunkt!$A$2:$A$108,RANDBETWEEN(2,108),1)</f>
        <v>27</v>
      </c>
      <c r="AD478" s="30"/>
      <c r="AE478" s="30" t="str">
        <f ca="1" t="shared" si="467"/>
        <v>Stamnät Regionnät</v>
      </c>
      <c r="AF478" s="79"/>
      <c r="AG478" s="122"/>
      <c r="AH478" s="123"/>
      <c r="AI478" s="127"/>
      <c r="AM478" s="7">
        <f ca="1">VLOOKUP(AC478,Anslutningspunkt!A:B,2,0)+RANDBETWEEN(-10000,10000)</f>
        <v>6037120.672</v>
      </c>
      <c r="AN478" s="7">
        <f ca="1">VLOOKUP(AC478,Anslutningspunkt!A:C,3,0)+RANDBETWEEN(-10000,10000)</f>
        <v>383955.438</v>
      </c>
      <c r="AP478" s="7" t="str">
        <f ca="1" t="shared" si="425"/>
        <v>Utökning</v>
      </c>
      <c r="AQ478" s="7" t="str">
        <f t="shared" si="426"/>
        <v>Konsumtion/Produktion</v>
      </c>
      <c r="AX478" s="31" t="str">
        <f ca="1" t="shared" si="427"/>
        <v/>
      </c>
      <c r="AZ478" s="31" t="str">
        <f ca="1">IF(SUM(IF({"4.Projekteringsavtal","5.Anslutningsavtal","6.Nätavtal"}=Q478,1,0))&gt;0,EDATE(AX478,RANDBETWEEN(0,6)),"")</f>
        <v/>
      </c>
      <c r="BB478" s="21" t="str">
        <f ca="1">IF(SUM(IF({"5.Anslutningsavtal","6.Nätavtal"}=Q478,1,0))&gt;0,EDATE(AZ478,RANDBETWEEN(0,3)),"")</f>
        <v/>
      </c>
      <c r="BD478" s="21" t="str">
        <f ca="1" t="shared" si="428"/>
        <v/>
      </c>
    </row>
    <row r="479" s="7" customFormat="1" spans="1:56">
      <c r="A479" s="33" t="s">
        <v>65</v>
      </c>
      <c r="B479" s="31">
        <f ca="1" t="shared" si="455"/>
        <v>43116</v>
      </c>
      <c r="C479" s="32">
        <f ca="1" t="shared" si="415"/>
        <v>44850</v>
      </c>
      <c r="D479" s="30" t="str">
        <f t="shared" si="416"/>
        <v>Project 4479</v>
      </c>
      <c r="E479" s="30" t="str">
        <f t="shared" si="417"/>
        <v>Company AB 5479</v>
      </c>
      <c r="F479" s="30" t="str">
        <f ca="1" t="shared" si="456"/>
        <v>Eskiltuna</v>
      </c>
      <c r="G479" s="37">
        <f ca="1" t="shared" si="457"/>
        <v>35</v>
      </c>
      <c r="H479" s="38" t="str">
        <f ca="1" t="shared" si="458"/>
        <v>Ja</v>
      </c>
      <c r="I479" s="30" t="str">
        <f ca="1" t="shared" si="459"/>
        <v>Utökning</v>
      </c>
      <c r="J479" s="30" t="s">
        <v>69</v>
      </c>
      <c r="K479" s="41">
        <f ca="1" t="shared" si="460"/>
        <v>210</v>
      </c>
      <c r="L479" s="41">
        <f ca="1" t="shared" si="418"/>
        <v>105</v>
      </c>
      <c r="M479" s="14"/>
      <c r="N479" s="30" t="str">
        <f ca="1" t="shared" si="419"/>
        <v>Sarah Anderson 479</v>
      </c>
      <c r="O479" s="30" t="str">
        <f ca="1" t="shared" si="420"/>
        <v>Lars Johnson 479</v>
      </c>
      <c r="P479" s="30" t="str">
        <f ca="1" t="shared" si="421"/>
        <v>Sarah Anderson 479</v>
      </c>
      <c r="Q479" s="30" t="str">
        <f ca="1" t="shared" si="461"/>
        <v>2.Reservationsavtal</v>
      </c>
      <c r="R479" s="45" t="str">
        <f ca="1" t="shared" si="462"/>
        <v>n</v>
      </c>
      <c r="S479" s="45" t="str">
        <f ca="1" t="shared" si="463"/>
        <v/>
      </c>
      <c r="T479" s="45" t="str">
        <f ca="1" t="shared" si="464"/>
        <v/>
      </c>
      <c r="U479" s="16"/>
      <c r="V479" s="33"/>
      <c r="W479" s="49" t="str">
        <f ca="1" t="shared" si="465"/>
        <v>Ansluts till LN 20 kV</v>
      </c>
      <c r="X479" s="50" t="str">
        <f ca="1" t="shared" si="466"/>
        <v>Ja</v>
      </c>
      <c r="Y479" s="63">
        <f ca="1" t="shared" si="422"/>
        <v>45572</v>
      </c>
      <c r="Z479" s="63">
        <f ca="1" t="shared" si="423"/>
        <v>45554</v>
      </c>
      <c r="AA479" s="67"/>
      <c r="AB479" s="64" t="str">
        <f ca="1" t="shared" si="424"/>
        <v/>
      </c>
      <c r="AC479" s="73">
        <f ca="1">INDEX(Anslutningspunkt!$A$2:$A$108,RANDBETWEEN(2,108),1)</f>
        <v>77</v>
      </c>
      <c r="AD479" s="30"/>
      <c r="AE479" s="30" t="str">
        <f ca="1" t="shared" si="467"/>
        <v>Stamnät</v>
      </c>
      <c r="AF479" s="79"/>
      <c r="AG479" s="122"/>
      <c r="AH479" s="123"/>
      <c r="AI479" s="127"/>
      <c r="AM479" s="7">
        <f ca="1">VLOOKUP(AC479,Anslutningspunkt!A:B,2,0)+RANDBETWEEN(-10000,10000)</f>
        <v>6174586.672</v>
      </c>
      <c r="AN479" s="7">
        <f ca="1">VLOOKUP(AC479,Anslutningspunkt!A:C,3,0)+RANDBETWEEN(-10000,10000)</f>
        <v>389442.438</v>
      </c>
      <c r="AP479" s="7" t="str">
        <f ca="1" t="shared" si="425"/>
        <v>Utökning</v>
      </c>
      <c r="AQ479" s="7" t="str">
        <f t="shared" si="426"/>
        <v>Konsumtion/Produktion</v>
      </c>
      <c r="AX479" s="31">
        <f ca="1" t="shared" si="427"/>
        <v>44867.4263345578</v>
      </c>
      <c r="AZ479" s="31" t="str">
        <f ca="1">IF(SUM(IF({"4.Projekteringsavtal","5.Anslutningsavtal","6.Nätavtal"}=Q479,1,0))&gt;0,EDATE(AX479,RANDBETWEEN(0,6)),"")</f>
        <v/>
      </c>
      <c r="BB479" s="21" t="str">
        <f ca="1">IF(SUM(IF({"5.Anslutningsavtal","6.Nätavtal"}=Q479,1,0))&gt;0,EDATE(AZ479,RANDBETWEEN(0,3)),"")</f>
        <v/>
      </c>
      <c r="BD479" s="21" t="str">
        <f ca="1" t="shared" si="428"/>
        <v/>
      </c>
    </row>
    <row r="480" s="7" customFormat="1" spans="1:56">
      <c r="A480" s="33" t="s">
        <v>65</v>
      </c>
      <c r="B480" s="31">
        <f ca="1" t="shared" si="455"/>
        <v>44368</v>
      </c>
      <c r="C480" s="32">
        <f ca="1" t="shared" si="415"/>
        <v>45278</v>
      </c>
      <c r="D480" s="30" t="str">
        <f t="shared" si="416"/>
        <v>Project 4480</v>
      </c>
      <c r="E480" s="30" t="str">
        <f t="shared" si="417"/>
        <v>Company AB 5480</v>
      </c>
      <c r="F480" s="30" t="str">
        <f ca="1" t="shared" si="456"/>
        <v>Upplans Bro</v>
      </c>
      <c r="G480" s="37">
        <f ca="1" t="shared" si="457"/>
        <v>36</v>
      </c>
      <c r="H480" s="38" t="str">
        <f ca="1" t="shared" si="458"/>
        <v/>
      </c>
      <c r="I480" s="30" t="str">
        <f ca="1" t="shared" si="459"/>
        <v>Utökning</v>
      </c>
      <c r="J480" s="30" t="s">
        <v>69</v>
      </c>
      <c r="K480" s="41">
        <f ca="1" t="shared" si="460"/>
        <v>210</v>
      </c>
      <c r="L480" s="41">
        <f ca="1" t="shared" si="418"/>
        <v>172</v>
      </c>
      <c r="M480" s="14"/>
      <c r="N480" s="30" t="str">
        <f ca="1" t="shared" si="419"/>
        <v>Sarah Anderson 480</v>
      </c>
      <c r="O480" s="30" t="str">
        <f ca="1" t="shared" si="420"/>
        <v>Lars Johnson 480</v>
      </c>
      <c r="P480" s="30" t="str">
        <f ca="1" t="shared" si="421"/>
        <v>Lars Johnson 480</v>
      </c>
      <c r="Q480" s="30" t="str">
        <f ca="1" t="shared" si="461"/>
        <v>2.Reservationsavtal</v>
      </c>
      <c r="R480" s="45" t="str">
        <f ca="1" t="shared" si="462"/>
        <v>Ja</v>
      </c>
      <c r="S480" s="45" t="str">
        <f ca="1" t="shared" si="463"/>
        <v/>
      </c>
      <c r="T480" s="45" t="str">
        <f ca="1" t="shared" si="464"/>
        <v>x</v>
      </c>
      <c r="U480" s="16"/>
      <c r="V480" s="33"/>
      <c r="W480" s="49" t="str">
        <f ca="1" t="shared" si="465"/>
        <v/>
      </c>
      <c r="X480" s="50" t="str">
        <f ca="1" t="shared" si="466"/>
        <v>Ja</v>
      </c>
      <c r="Y480" s="63">
        <f ca="1" t="shared" si="422"/>
        <v>45316</v>
      </c>
      <c r="Z480" s="63">
        <f ca="1" t="shared" si="423"/>
        <v>45295</v>
      </c>
      <c r="AA480" s="67"/>
      <c r="AB480" s="64" t="str">
        <f ca="1" t="shared" si="424"/>
        <v/>
      </c>
      <c r="AC480" s="73">
        <f ca="1">INDEX(Anslutningspunkt!$A$2:$A$108,RANDBETWEEN(2,108),1)</f>
        <v>92</v>
      </c>
      <c r="AD480" s="30"/>
      <c r="AE480" s="30" t="str">
        <f ca="1" t="shared" si="467"/>
        <v/>
      </c>
      <c r="AF480" s="79"/>
      <c r="AG480" s="122"/>
      <c r="AH480" s="123"/>
      <c r="AI480" s="127"/>
      <c r="AM480" s="7">
        <f ca="1">VLOOKUP(AC480,Anslutningspunkt!A:B,2,0)+RANDBETWEEN(-10000,10000)</f>
        <v>6032112.672</v>
      </c>
      <c r="AN480" s="7">
        <f ca="1">VLOOKUP(AC480,Anslutningspunkt!A:C,3,0)+RANDBETWEEN(-10000,10000)</f>
        <v>447658.438</v>
      </c>
      <c r="AP480" s="7" t="str">
        <f ca="1" t="shared" si="425"/>
        <v>Utökning</v>
      </c>
      <c r="AQ480" s="7" t="str">
        <f t="shared" si="426"/>
        <v>Konsumtion/Produktion</v>
      </c>
      <c r="AX480" s="31">
        <f ca="1" t="shared" si="427"/>
        <v>44876.5000371035</v>
      </c>
      <c r="AZ480" s="31" t="str">
        <f ca="1">IF(SUM(IF({"4.Projekteringsavtal","5.Anslutningsavtal","6.Nätavtal"}=Q480,1,0))&gt;0,EDATE(AX480,RANDBETWEEN(0,6)),"")</f>
        <v/>
      </c>
      <c r="BB480" s="21" t="str">
        <f ca="1">IF(SUM(IF({"5.Anslutningsavtal","6.Nätavtal"}=Q480,1,0))&gt;0,EDATE(AZ480,RANDBETWEEN(0,3)),"")</f>
        <v/>
      </c>
      <c r="BD480" s="21" t="str">
        <f ca="1" t="shared" si="428"/>
        <v/>
      </c>
    </row>
    <row r="481" s="7" customFormat="1" spans="1:56">
      <c r="A481" s="33" t="s">
        <v>65</v>
      </c>
      <c r="B481" s="31">
        <f ca="1" t="shared" si="455"/>
        <v>43516</v>
      </c>
      <c r="C481" s="32">
        <f ca="1" t="shared" si="415"/>
        <v>44993</v>
      </c>
      <c r="D481" s="30" t="str">
        <f t="shared" si="416"/>
        <v>Project 4481</v>
      </c>
      <c r="E481" s="30" t="str">
        <f t="shared" si="417"/>
        <v>Company AB 5481</v>
      </c>
      <c r="F481" s="30" t="str">
        <f ca="1" t="shared" si="456"/>
        <v>Äkers Styckebruk</v>
      </c>
      <c r="G481" s="37">
        <f ca="1" t="shared" si="457"/>
        <v>33</v>
      </c>
      <c r="H481" s="38" t="str">
        <f ca="1" t="shared" si="458"/>
        <v>Ja</v>
      </c>
      <c r="I481" s="30" t="str">
        <f ca="1" t="shared" si="459"/>
        <v>Nyanslutning</v>
      </c>
      <c r="J481" s="30" t="s">
        <v>69</v>
      </c>
      <c r="K481" s="41">
        <f ca="1" t="shared" si="460"/>
        <v>480</v>
      </c>
      <c r="L481" s="41">
        <f ca="1" t="shared" si="418"/>
        <v>354</v>
      </c>
      <c r="M481" s="14"/>
      <c r="N481" s="30" t="str">
        <f ca="1" t="shared" si="419"/>
        <v>Anders Erikson 481</v>
      </c>
      <c r="O481" s="30" t="str">
        <f ca="1" t="shared" si="420"/>
        <v>Lars Johnson 481</v>
      </c>
      <c r="P481" s="30" t="str">
        <f ca="1" t="shared" si="421"/>
        <v>Erik Johanson 481</v>
      </c>
      <c r="Q481" s="30" t="str">
        <f ca="1" t="shared" si="461"/>
        <v>4.Projekteringsavtal</v>
      </c>
      <c r="R481" s="45" t="str">
        <f ca="1" t="shared" si="462"/>
        <v/>
      </c>
      <c r="S481" s="45" t="str">
        <f ca="1" t="shared" si="463"/>
        <v/>
      </c>
      <c r="T481" s="45" t="str">
        <f ca="1" t="shared" si="464"/>
        <v/>
      </c>
      <c r="U481" s="16"/>
      <c r="V481" s="33"/>
      <c r="W481" s="49" t="str">
        <f ca="1" t="shared" si="465"/>
        <v/>
      </c>
      <c r="X481" s="50" t="str">
        <f ca="1" t="shared" si="466"/>
        <v>Nej</v>
      </c>
      <c r="Y481" s="63" t="str">
        <f ca="1" t="shared" si="422"/>
        <v/>
      </c>
      <c r="Z481" s="63" t="str">
        <f ca="1" t="shared" si="423"/>
        <v/>
      </c>
      <c r="AA481" s="67"/>
      <c r="AB481" s="64" t="str">
        <f ca="1" t="shared" si="424"/>
        <v/>
      </c>
      <c r="AC481" s="73">
        <f ca="1">INDEX(Anslutningspunkt!$A$2:$A$108,RANDBETWEEN(2,108),1)</f>
        <v>17</v>
      </c>
      <c r="AD481" s="30"/>
      <c r="AE481" s="30" t="str">
        <f ca="1" t="shared" si="467"/>
        <v/>
      </c>
      <c r="AF481" s="79"/>
      <c r="AG481" s="122"/>
      <c r="AH481" s="123"/>
      <c r="AI481" s="127"/>
      <c r="AM481" s="7">
        <f ca="1">VLOOKUP(AC481,Anslutningspunkt!A:B,2,0)+RANDBETWEEN(-10000,10000)</f>
        <v>6125826.672</v>
      </c>
      <c r="AN481" s="7">
        <f ca="1">VLOOKUP(AC481,Anslutningspunkt!A:C,3,0)+RANDBETWEEN(-10000,10000)</f>
        <v>437000.438</v>
      </c>
      <c r="AP481" s="7" t="str">
        <f ca="1" t="shared" si="425"/>
        <v>Nyanslutning</v>
      </c>
      <c r="AQ481" s="7" t="str">
        <f t="shared" si="426"/>
        <v>Konsumtion/Produktion</v>
      </c>
      <c r="AX481" s="31">
        <f ca="1" t="shared" si="427"/>
        <v>44251.6577372677</v>
      </c>
      <c r="AZ481" s="31">
        <f ca="1">IF(SUM(IF({"4.Projekteringsavtal","5.Anslutningsavtal","6.Nätavtal"}=Q481,1,0))&gt;0,EDATE(AX481,RANDBETWEEN(0,6)),"")</f>
        <v>44310</v>
      </c>
      <c r="BB481" s="21" t="str">
        <f ca="1">IF(SUM(IF({"5.Anslutningsavtal","6.Nätavtal"}=Q481,1,0))&gt;0,EDATE(AZ481,RANDBETWEEN(0,3)),"")</f>
        <v/>
      </c>
      <c r="BD481" s="21" t="str">
        <f ca="1" t="shared" si="428"/>
        <v/>
      </c>
    </row>
    <row r="482" s="7" customFormat="1" spans="1:56">
      <c r="A482" s="33" t="s">
        <v>65</v>
      </c>
      <c r="B482" s="31">
        <f ca="1" t="shared" ref="B482:B491" si="468">RANDBETWEEN(DATE(2018,1,1),DATE(2022,10,20))</f>
        <v>43715</v>
      </c>
      <c r="C482" s="32">
        <f ca="1" t="shared" si="415"/>
        <v>44140</v>
      </c>
      <c r="D482" s="30" t="str">
        <f t="shared" si="416"/>
        <v>Project 4482</v>
      </c>
      <c r="E482" s="30" t="str">
        <f t="shared" si="417"/>
        <v>Company AB 5482</v>
      </c>
      <c r="F482" s="30" t="str">
        <f ca="1" t="shared" ref="F482:F491" si="46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Upplands Vsäby</v>
      </c>
      <c r="G482" s="37">
        <f ca="1" t="shared" ref="G482:G491" si="470">RANDBETWEEN(30,38)</f>
        <v>34</v>
      </c>
      <c r="H482" s="38" t="str">
        <f ca="1" t="shared" ref="H482:H491" si="471">CHOOSE(RANDBETWEEN(1,3),"Ja","Nej","")</f>
        <v/>
      </c>
      <c r="I482" s="30" t="str">
        <f ca="1" t="shared" ref="I482:I491" si="472">CHOOSE(RANDBETWEEN(1,3),"Nyanslutning","Utökning","Flytt")</f>
        <v>Flytt</v>
      </c>
      <c r="J482" s="30" t="s">
        <v>69</v>
      </c>
      <c r="K482" s="41">
        <f ca="1" t="shared" ref="K482:K491" si="473">RANDBETWEEN(1,60)*10</f>
        <v>30</v>
      </c>
      <c r="L482" s="41">
        <f ca="1" t="shared" si="418"/>
        <v>17</v>
      </c>
      <c r="M482" s="14"/>
      <c r="N482" s="30" t="str">
        <f ca="1" t="shared" si="419"/>
        <v>Sarah Anderson 482</v>
      </c>
      <c r="O482" s="30" t="str">
        <f ca="1" t="shared" si="420"/>
        <v>Anders Erikson 482</v>
      </c>
      <c r="P482" s="30" t="str">
        <f ca="1" t="shared" si="421"/>
        <v>Anders Erikson 482</v>
      </c>
      <c r="Q482" s="30" t="str">
        <f ca="1" t="shared" ref="Q482:Q491" si="474">CHOOSE(RANDBETWEEN(1,5),"5.Anslutningsavtal","4.Projekteringsavtal","6.Nätavtal","2.Reservationsavtal","1.Anslutningsmöjlighet")</f>
        <v>6.Nätavtal</v>
      </c>
      <c r="R482" s="45" t="str">
        <f ca="1" t="shared" ref="R482:R491" si="475">CHOOSE(RANDBETWEEN(1,8),"Ja","","","","n","nej","?","N/A")</f>
        <v>nej</v>
      </c>
      <c r="S482" s="45" t="str">
        <f ca="1" t="shared" ref="S482:S491" si="476">CHOOSE(RANDBETWEEN(1,3),"x","","")</f>
        <v>x</v>
      </c>
      <c r="T482" s="45" t="str">
        <f ca="1" t="shared" ref="T482:T491" si="477">CHOOSE(RANDBETWEEN(1,4),"x","","","")</f>
        <v>x</v>
      </c>
      <c r="U482" s="16"/>
      <c r="V482" s="33"/>
      <c r="W482" s="49" t="str">
        <f ca="1" t="shared" ref="W482:W491" si="478">CHOOSE(RANDBETWEEN(1,7),"Länk","","","","","Ansluts till LN 20 kV","Reservationsavtal ska tecknas")</f>
        <v>Reservationsavtal ska tecknas</v>
      </c>
      <c r="X482" s="50" t="str">
        <f ca="1" t="shared" ref="X482:X491" si="479">CHOOSE(RANDBETWEEN(1,4),"Ja","Ja","Nej","")</f>
        <v>Ja</v>
      </c>
      <c r="Y482" s="63">
        <f ca="1" t="shared" si="422"/>
        <v>45348</v>
      </c>
      <c r="Z482" s="63">
        <f ca="1" t="shared" si="423"/>
        <v>45303</v>
      </c>
      <c r="AA482" s="67"/>
      <c r="AB482" s="64" t="str">
        <f ca="1" t="shared" si="424"/>
        <v/>
      </c>
      <c r="AC482" s="73">
        <f ca="1">INDEX(Anslutningspunkt!$A$2:$A$108,RANDBETWEEN(2,108),1)</f>
        <v>63</v>
      </c>
      <c r="AD482" s="30"/>
      <c r="AE482" s="30" t="str">
        <f ca="1" t="shared" ref="AE482:AE491" si="480">CHOOSE(RANDBETWEEN(1,4),"Regionnät","Stamnät Regionnät","Stamnät","")</f>
        <v>Regionnät</v>
      </c>
      <c r="AF482" s="79"/>
      <c r="AG482" s="122"/>
      <c r="AH482" s="123"/>
      <c r="AI482" s="127"/>
      <c r="AM482" s="7">
        <f ca="1">VLOOKUP(AC482,Anslutningspunkt!A:B,2,0)+RANDBETWEEN(-10000,10000)</f>
        <v>6174422.672</v>
      </c>
      <c r="AN482" s="7">
        <f ca="1">VLOOKUP(AC482,Anslutningspunkt!A:C,3,0)+RANDBETWEEN(-10000,10000)</f>
        <v>410500.438</v>
      </c>
      <c r="AP482" s="7" t="str">
        <f ca="1" t="shared" si="425"/>
        <v>Flytt</v>
      </c>
      <c r="AQ482" s="7" t="str">
        <f t="shared" si="426"/>
        <v>Konsumtion/Produktion</v>
      </c>
      <c r="AX482" s="31">
        <f ca="1" t="shared" si="427"/>
        <v>43920.070103304</v>
      </c>
      <c r="AZ482" s="31">
        <f ca="1">IF(SUM(IF({"4.Projekteringsavtal","5.Anslutningsavtal","6.Nätavtal"}=Q482,1,0))&gt;0,EDATE(AX482,RANDBETWEEN(0,6)),"")</f>
        <v>44073</v>
      </c>
      <c r="BB482" s="21">
        <f ca="1">IF(SUM(IF({"5.Anslutningsavtal","6.Nätavtal"}=Q482,1,0))&gt;0,EDATE(AZ482,RANDBETWEEN(0,3)),"")</f>
        <v>44165</v>
      </c>
      <c r="BD482" s="21">
        <f ca="1" t="shared" si="428"/>
        <v>44195</v>
      </c>
    </row>
    <row r="483" s="7" customFormat="1" spans="1:56">
      <c r="A483" s="33" t="s">
        <v>65</v>
      </c>
      <c r="B483" s="31">
        <f ca="1" t="shared" si="468"/>
        <v>44105</v>
      </c>
      <c r="C483" s="32">
        <f ca="1" t="shared" si="415"/>
        <v>45462</v>
      </c>
      <c r="D483" s="30" t="str">
        <f t="shared" si="416"/>
        <v>Project 4483</v>
      </c>
      <c r="E483" s="30" t="str">
        <f t="shared" si="417"/>
        <v>Company AB 5483</v>
      </c>
      <c r="F483" s="30" t="str">
        <f ca="1" t="shared" si="469"/>
        <v>Eskilstuna</v>
      </c>
      <c r="G483" s="37">
        <f ca="1" t="shared" si="470"/>
        <v>34</v>
      </c>
      <c r="H483" s="38" t="str">
        <f ca="1" t="shared" si="471"/>
        <v>Ja</v>
      </c>
      <c r="I483" s="30" t="str">
        <f ca="1" t="shared" si="472"/>
        <v>Flytt</v>
      </c>
      <c r="J483" s="30" t="s">
        <v>69</v>
      </c>
      <c r="K483" s="41">
        <f ca="1" t="shared" si="473"/>
        <v>270</v>
      </c>
      <c r="L483" s="41">
        <f ca="1" t="shared" si="418"/>
        <v>58</v>
      </c>
      <c r="M483" s="14"/>
      <c r="N483" s="30" t="str">
        <f ca="1" t="shared" si="419"/>
        <v>Sarah Anderson 483</v>
      </c>
      <c r="O483" s="30" t="str">
        <f ca="1" t="shared" si="420"/>
        <v>Anders Erikson 483</v>
      </c>
      <c r="P483" s="30" t="str">
        <f ca="1" t="shared" si="421"/>
        <v>Erik Johanson 483</v>
      </c>
      <c r="Q483" s="30" t="str">
        <f ca="1" t="shared" si="474"/>
        <v>2.Reservationsavtal</v>
      </c>
      <c r="R483" s="45" t="str">
        <f ca="1" t="shared" si="475"/>
        <v>N/A</v>
      </c>
      <c r="S483" s="45" t="str">
        <f ca="1" t="shared" si="476"/>
        <v/>
      </c>
      <c r="T483" s="45" t="str">
        <f ca="1" t="shared" si="477"/>
        <v>x</v>
      </c>
      <c r="U483" s="16"/>
      <c r="V483" s="33"/>
      <c r="W483" s="49" t="str">
        <f ca="1" t="shared" si="478"/>
        <v/>
      </c>
      <c r="X483" s="50" t="str">
        <f ca="1" t="shared" si="479"/>
        <v>Ja</v>
      </c>
      <c r="Y483" s="63">
        <f ca="1" t="shared" si="422"/>
        <v>45532</v>
      </c>
      <c r="Z483" s="63">
        <f ca="1" t="shared" si="423"/>
        <v>45511</v>
      </c>
      <c r="AA483" s="67"/>
      <c r="AB483" s="64" t="str">
        <f ca="1" t="shared" si="424"/>
        <v/>
      </c>
      <c r="AC483" s="73">
        <f ca="1">INDEX(Anslutningspunkt!$A$2:$A$108,RANDBETWEEN(2,108),1)</f>
        <v>64</v>
      </c>
      <c r="AD483" s="30"/>
      <c r="AE483" s="30" t="str">
        <f ca="1" t="shared" si="480"/>
        <v>Stamnät</v>
      </c>
      <c r="AF483" s="79"/>
      <c r="AG483" s="122"/>
      <c r="AH483" s="123"/>
      <c r="AI483" s="127"/>
      <c r="AM483" s="7">
        <f ca="1">VLOOKUP(AC483,Anslutningspunkt!A:B,2,0)+RANDBETWEEN(-10000,10000)</f>
        <v>6064091.672</v>
      </c>
      <c r="AN483" s="7">
        <f ca="1">VLOOKUP(AC483,Anslutningspunkt!A:C,3,0)+RANDBETWEEN(-10000,10000)</f>
        <v>395017.438</v>
      </c>
      <c r="AP483" s="7" t="str">
        <f ca="1" t="shared" si="425"/>
        <v>Flytt</v>
      </c>
      <c r="AQ483" s="7" t="str">
        <f t="shared" si="426"/>
        <v>Konsumtion/Produktion</v>
      </c>
      <c r="AX483" s="31">
        <f ca="1" t="shared" si="427"/>
        <v>44963.930768546</v>
      </c>
      <c r="AZ483" s="31" t="str">
        <f ca="1">IF(SUM(IF({"4.Projekteringsavtal","5.Anslutningsavtal","6.Nätavtal"}=Q483,1,0))&gt;0,EDATE(AX483,RANDBETWEEN(0,6)),"")</f>
        <v/>
      </c>
      <c r="BB483" s="21" t="str">
        <f ca="1">IF(SUM(IF({"5.Anslutningsavtal","6.Nätavtal"}=Q483,1,0))&gt;0,EDATE(AZ483,RANDBETWEEN(0,3)),"")</f>
        <v/>
      </c>
      <c r="BD483" s="21" t="str">
        <f ca="1" t="shared" si="428"/>
        <v/>
      </c>
    </row>
    <row r="484" s="7" customFormat="1" spans="1:56">
      <c r="A484" s="33" t="s">
        <v>65</v>
      </c>
      <c r="B484" s="31">
        <f ca="1" t="shared" si="468"/>
        <v>43789</v>
      </c>
      <c r="C484" s="32">
        <f ca="1" t="shared" si="415"/>
        <v>44121</v>
      </c>
      <c r="D484" s="30" t="str">
        <f t="shared" si="416"/>
        <v>Project 4484</v>
      </c>
      <c r="E484" s="30" t="str">
        <f t="shared" si="417"/>
        <v>Company AB 5484</v>
      </c>
      <c r="F484" s="30" t="str">
        <f ca="1" t="shared" si="469"/>
        <v>Långshyttan</v>
      </c>
      <c r="G484" s="37">
        <f ca="1" t="shared" si="470"/>
        <v>33</v>
      </c>
      <c r="H484" s="38" t="str">
        <f ca="1" t="shared" si="471"/>
        <v/>
      </c>
      <c r="I484" s="30" t="str">
        <f ca="1" t="shared" si="472"/>
        <v>Flytt</v>
      </c>
      <c r="J484" s="30" t="s">
        <v>69</v>
      </c>
      <c r="K484" s="41">
        <f ca="1" t="shared" si="473"/>
        <v>40</v>
      </c>
      <c r="L484" s="41">
        <f ca="1" t="shared" si="418"/>
        <v>23</v>
      </c>
      <c r="M484" s="14"/>
      <c r="N484" s="30" t="str">
        <f ca="1" t="shared" si="419"/>
        <v>Lars Johnson 484</v>
      </c>
      <c r="O484" s="30" t="str">
        <f ca="1" t="shared" si="420"/>
        <v>Erik Johanson 484</v>
      </c>
      <c r="P484" s="30" t="str">
        <f ca="1" t="shared" si="421"/>
        <v>Lars Johnson 484</v>
      </c>
      <c r="Q484" s="30" t="str">
        <f ca="1" t="shared" si="474"/>
        <v>2.Reservationsavtal</v>
      </c>
      <c r="R484" s="45" t="str">
        <f ca="1" t="shared" si="475"/>
        <v>nej</v>
      </c>
      <c r="S484" s="45" t="str">
        <f ca="1" t="shared" si="476"/>
        <v/>
      </c>
      <c r="T484" s="45" t="str">
        <f ca="1" t="shared" si="477"/>
        <v>x</v>
      </c>
      <c r="U484" s="16"/>
      <c r="V484" s="33"/>
      <c r="W484" s="49" t="str">
        <f ca="1" t="shared" si="478"/>
        <v/>
      </c>
      <c r="X484" s="50" t="str">
        <f ca="1" t="shared" si="479"/>
        <v>Ja</v>
      </c>
      <c r="Y484" s="63">
        <f ca="1" t="shared" si="422"/>
        <v>45313</v>
      </c>
      <c r="Z484" s="63">
        <f ca="1" t="shared" si="423"/>
        <v>45114</v>
      </c>
      <c r="AA484" s="67"/>
      <c r="AB484" s="64" t="str">
        <f ca="1" t="shared" si="424"/>
        <v/>
      </c>
      <c r="AC484" s="73">
        <f ca="1">INDEX(Anslutningspunkt!$A$2:$A$108,RANDBETWEEN(2,108),1)</f>
        <v>104</v>
      </c>
      <c r="AD484" s="30"/>
      <c r="AE484" s="30" t="str">
        <f ca="1" t="shared" si="480"/>
        <v>Stamnät</v>
      </c>
      <c r="AF484" s="79"/>
      <c r="AG484" s="122"/>
      <c r="AH484" s="123"/>
      <c r="AI484" s="127"/>
      <c r="AM484" s="7">
        <f ca="1">VLOOKUP(AC484,Anslutningspunkt!A:B,2,0)+RANDBETWEEN(-10000,10000)</f>
        <v>6110296.672</v>
      </c>
      <c r="AN484" s="7">
        <f ca="1">VLOOKUP(AC484,Anslutningspunkt!A:C,3,0)+RANDBETWEEN(-10000,10000)</f>
        <v>255282.438</v>
      </c>
      <c r="AP484" s="7" t="str">
        <f ca="1" t="shared" si="425"/>
        <v>Flytt</v>
      </c>
      <c r="AQ484" s="7" t="str">
        <f t="shared" si="426"/>
        <v>Konsumtion/Produktion</v>
      </c>
      <c r="AX484" s="31">
        <f ca="1" t="shared" si="427"/>
        <v>43801.2037424728</v>
      </c>
      <c r="AZ484" s="31" t="str">
        <f ca="1">IF(SUM(IF({"4.Projekteringsavtal","5.Anslutningsavtal","6.Nätavtal"}=Q484,1,0))&gt;0,EDATE(AX484,RANDBETWEEN(0,6)),"")</f>
        <v/>
      </c>
      <c r="BB484" s="21" t="str">
        <f ca="1">IF(SUM(IF({"5.Anslutningsavtal","6.Nätavtal"}=Q484,1,0))&gt;0,EDATE(AZ484,RANDBETWEEN(0,3)),"")</f>
        <v/>
      </c>
      <c r="BD484" s="21" t="str">
        <f ca="1" t="shared" si="428"/>
        <v/>
      </c>
    </row>
    <row r="485" s="7" customFormat="1" spans="1:56">
      <c r="A485" s="33" t="s">
        <v>65</v>
      </c>
      <c r="B485" s="31">
        <f ca="1" t="shared" si="468"/>
        <v>43931</v>
      </c>
      <c r="C485" s="32">
        <f ca="1" t="shared" si="415"/>
        <v>44673</v>
      </c>
      <c r="D485" s="30" t="str">
        <f t="shared" si="416"/>
        <v>Project 4485</v>
      </c>
      <c r="E485" s="30" t="str">
        <f t="shared" si="417"/>
        <v>Company AB 5485</v>
      </c>
      <c r="F485" s="30" t="str">
        <f ca="1" t="shared" si="469"/>
        <v>Upplands Väsby</v>
      </c>
      <c r="G485" s="37">
        <f ca="1" t="shared" si="470"/>
        <v>34</v>
      </c>
      <c r="H485" s="38" t="str">
        <f ca="1" t="shared" si="471"/>
        <v/>
      </c>
      <c r="I485" s="30" t="str">
        <f ca="1" t="shared" si="472"/>
        <v>Utökning</v>
      </c>
      <c r="J485" s="30" t="s">
        <v>69</v>
      </c>
      <c r="K485" s="41">
        <f ca="1" t="shared" si="473"/>
        <v>580</v>
      </c>
      <c r="L485" s="41">
        <f ca="1" t="shared" si="418"/>
        <v>29</v>
      </c>
      <c r="M485" s="14"/>
      <c r="N485" s="30" t="str">
        <f ca="1" t="shared" si="419"/>
        <v>Anders Erikson 485</v>
      </c>
      <c r="O485" s="30" t="str">
        <f ca="1" t="shared" si="420"/>
        <v>Anders Erikson 485</v>
      </c>
      <c r="P485" s="30" t="str">
        <f ca="1" t="shared" si="421"/>
        <v>Lars Johnson 485</v>
      </c>
      <c r="Q485" s="30" t="str">
        <f ca="1" t="shared" si="474"/>
        <v>6.Nätavtal</v>
      </c>
      <c r="R485" s="45" t="str">
        <f ca="1" t="shared" si="475"/>
        <v>?</v>
      </c>
      <c r="S485" s="45" t="str">
        <f ca="1" t="shared" si="476"/>
        <v>x</v>
      </c>
      <c r="T485" s="45" t="str">
        <f ca="1" t="shared" si="477"/>
        <v/>
      </c>
      <c r="U485" s="16"/>
      <c r="V485" s="33"/>
      <c r="W485" s="49" t="str">
        <f ca="1" t="shared" si="478"/>
        <v>Ansluts till LN 20 kV</v>
      </c>
      <c r="X485" s="50" t="str">
        <f ca="1" t="shared" si="479"/>
        <v>Ja</v>
      </c>
      <c r="Y485" s="63">
        <f ca="1" t="shared" si="422"/>
        <v>45099</v>
      </c>
      <c r="Z485" s="63">
        <f ca="1" t="shared" si="423"/>
        <v>44744</v>
      </c>
      <c r="AA485" s="67"/>
      <c r="AB485" s="64" t="str">
        <f ca="1" t="shared" si="424"/>
        <v/>
      </c>
      <c r="AC485" s="73">
        <f ca="1">INDEX(Anslutningspunkt!$A$2:$A$108,RANDBETWEEN(2,108),1)</f>
        <v>61</v>
      </c>
      <c r="AD485" s="30"/>
      <c r="AE485" s="30" t="str">
        <f ca="1" t="shared" si="480"/>
        <v>Stamnät</v>
      </c>
      <c r="AF485" s="79"/>
      <c r="AG485" s="122"/>
      <c r="AH485" s="123"/>
      <c r="AI485" s="127"/>
      <c r="AM485" s="7">
        <f ca="1">VLOOKUP(AC485,Anslutningspunkt!A:B,2,0)+RANDBETWEEN(-10000,10000)</f>
        <v>6125512.672</v>
      </c>
      <c r="AN485" s="7">
        <f ca="1">VLOOKUP(AC485,Anslutningspunkt!A:C,3,0)+RANDBETWEEN(-10000,10000)</f>
        <v>335113.438</v>
      </c>
      <c r="AP485" s="7" t="str">
        <f ca="1" t="shared" si="425"/>
        <v>Utökning</v>
      </c>
      <c r="AQ485" s="7" t="str">
        <f t="shared" si="426"/>
        <v>Konsumtion/Produktion</v>
      </c>
      <c r="AX485" s="31">
        <f ca="1" t="shared" si="427"/>
        <v>44569.9347718168</v>
      </c>
      <c r="AZ485" s="31">
        <f ca="1">IF(SUM(IF({"4.Projekteringsavtal","5.Anslutningsavtal","6.Nätavtal"}=Q485,1,0))&gt;0,EDATE(AX485,RANDBETWEEN(0,6)),"")</f>
        <v>44689</v>
      </c>
      <c r="BB485" s="21">
        <f ca="1">IF(SUM(IF({"5.Anslutningsavtal","6.Nätavtal"}=Q485,1,0))&gt;0,EDATE(AZ485,RANDBETWEEN(0,3)),"")</f>
        <v>44781</v>
      </c>
      <c r="BD485" s="21">
        <f ca="1" t="shared" si="428"/>
        <v>44812</v>
      </c>
    </row>
    <row r="486" s="7" customFormat="1" spans="1:56">
      <c r="A486" s="33" t="s">
        <v>65</v>
      </c>
      <c r="B486" s="31">
        <f ca="1" t="shared" si="468"/>
        <v>44417</v>
      </c>
      <c r="C486" s="32">
        <f ca="1" t="shared" si="415"/>
        <v>44708</v>
      </c>
      <c r="D486" s="30" t="str">
        <f t="shared" si="416"/>
        <v>Project 4486</v>
      </c>
      <c r="E486" s="30" t="str">
        <f t="shared" si="417"/>
        <v>Company AB 5486</v>
      </c>
      <c r="F486" s="30" t="str">
        <f ca="1" t="shared" si="469"/>
        <v>Äkers Styckebruk</v>
      </c>
      <c r="G486" s="37">
        <f ca="1" t="shared" si="470"/>
        <v>38</v>
      </c>
      <c r="H486" s="38" t="str">
        <f ca="1" t="shared" si="471"/>
        <v/>
      </c>
      <c r="I486" s="30" t="str">
        <f ca="1" t="shared" si="472"/>
        <v>Nyanslutning</v>
      </c>
      <c r="J486" s="30" t="s">
        <v>69</v>
      </c>
      <c r="K486" s="41">
        <f ca="1" t="shared" si="473"/>
        <v>260</v>
      </c>
      <c r="L486" s="41">
        <f ca="1" t="shared" si="418"/>
        <v>80</v>
      </c>
      <c r="M486" s="14"/>
      <c r="N486" s="30" t="str">
        <f ca="1" t="shared" si="419"/>
        <v>Sarah Anderson 486</v>
      </c>
      <c r="O486" s="30" t="str">
        <f ca="1" t="shared" si="420"/>
        <v>Sarah Anderson 486</v>
      </c>
      <c r="P486" s="30" t="str">
        <f ca="1" t="shared" si="421"/>
        <v>Anders Erikson 486</v>
      </c>
      <c r="Q486" s="30" t="str">
        <f ca="1" t="shared" si="474"/>
        <v>1.Anslutningsmöjlighet</v>
      </c>
      <c r="R486" s="45" t="str">
        <f ca="1" t="shared" si="475"/>
        <v>n</v>
      </c>
      <c r="S486" s="45" t="str">
        <f ca="1" t="shared" si="476"/>
        <v/>
      </c>
      <c r="T486" s="45" t="str">
        <f ca="1" t="shared" si="477"/>
        <v/>
      </c>
      <c r="U486" s="16"/>
      <c r="V486" s="33"/>
      <c r="W486" s="49" t="str">
        <f ca="1" t="shared" si="478"/>
        <v>Reservationsavtal ska tecknas</v>
      </c>
      <c r="X486" s="50" t="str">
        <f ca="1" t="shared" si="479"/>
        <v>Ja</v>
      </c>
      <c r="Y486" s="63">
        <f ca="1" t="shared" si="422"/>
        <v>45341</v>
      </c>
      <c r="Z486" s="63">
        <f ca="1" t="shared" si="423"/>
        <v>45140</v>
      </c>
      <c r="AA486" s="67"/>
      <c r="AB486" s="64" t="str">
        <f ca="1" t="shared" si="424"/>
        <v/>
      </c>
      <c r="AC486" s="73">
        <f ca="1">INDEX(Anslutningspunkt!$A$2:$A$108,RANDBETWEEN(2,108),1)</f>
        <v>56</v>
      </c>
      <c r="AD486" s="30"/>
      <c r="AE486" s="30" t="str">
        <f ca="1" t="shared" si="480"/>
        <v/>
      </c>
      <c r="AF486" s="79"/>
      <c r="AG486" s="122"/>
      <c r="AH486" s="123"/>
      <c r="AI486" s="127"/>
      <c r="AM486" s="7">
        <f ca="1">VLOOKUP(AC486,Anslutningspunkt!A:B,2,0)+RANDBETWEEN(-10000,10000)</f>
        <v>6014845.672</v>
      </c>
      <c r="AN486" s="7">
        <f ca="1">VLOOKUP(AC486,Anslutningspunkt!A:C,3,0)+RANDBETWEEN(-10000,10000)</f>
        <v>339852.438</v>
      </c>
      <c r="AP486" s="7" t="str">
        <f ca="1" t="shared" si="425"/>
        <v>Nyanslutning</v>
      </c>
      <c r="AQ486" s="7" t="str">
        <f t="shared" si="426"/>
        <v>Konsumtion/Produktion</v>
      </c>
      <c r="AX486" s="31" t="str">
        <f ca="1" t="shared" si="427"/>
        <v/>
      </c>
      <c r="AZ486" s="31" t="str">
        <f ca="1">IF(SUM(IF({"4.Projekteringsavtal","5.Anslutningsavtal","6.Nätavtal"}=Q486,1,0))&gt;0,EDATE(AX486,RANDBETWEEN(0,6)),"")</f>
        <v/>
      </c>
      <c r="BB486" s="21" t="str">
        <f ca="1">IF(SUM(IF({"5.Anslutningsavtal","6.Nätavtal"}=Q486,1,0))&gt;0,EDATE(AZ486,RANDBETWEEN(0,3)),"")</f>
        <v/>
      </c>
      <c r="BD486" s="21" t="str">
        <f ca="1" t="shared" si="428"/>
        <v/>
      </c>
    </row>
    <row r="487" s="7" customFormat="1" spans="1:56">
      <c r="A487" s="33" t="s">
        <v>65</v>
      </c>
      <c r="B487" s="31">
        <f ca="1" t="shared" si="468"/>
        <v>43370</v>
      </c>
      <c r="C487" s="32">
        <f ca="1" t="shared" si="415"/>
        <v>44909</v>
      </c>
      <c r="D487" s="30" t="str">
        <f t="shared" si="416"/>
        <v>Project 4487</v>
      </c>
      <c r="E487" s="30" t="str">
        <f t="shared" si="417"/>
        <v>Company AB 5487</v>
      </c>
      <c r="F487" s="30" t="str">
        <f ca="1" t="shared" si="469"/>
        <v>Enköping</v>
      </c>
      <c r="G487" s="37">
        <f ca="1" t="shared" si="470"/>
        <v>31</v>
      </c>
      <c r="H487" s="38" t="str">
        <f ca="1" t="shared" si="471"/>
        <v/>
      </c>
      <c r="I487" s="30" t="str">
        <f ca="1" t="shared" si="472"/>
        <v>Nyanslutning</v>
      </c>
      <c r="J487" s="30" t="s">
        <v>69</v>
      </c>
      <c r="K487" s="41">
        <f ca="1" t="shared" si="473"/>
        <v>20</v>
      </c>
      <c r="L487" s="41">
        <f ca="1" t="shared" si="418"/>
        <v>2</v>
      </c>
      <c r="M487" s="14"/>
      <c r="N487" s="30" t="str">
        <f ca="1" t="shared" si="419"/>
        <v>Erik Johanson 487</v>
      </c>
      <c r="O487" s="30" t="str">
        <f ca="1" t="shared" si="420"/>
        <v>Anders Erikson 487</v>
      </c>
      <c r="P487" s="30" t="str">
        <f ca="1" t="shared" si="421"/>
        <v>Sarah Anderson 487</v>
      </c>
      <c r="Q487" s="30" t="str">
        <f ca="1" t="shared" si="474"/>
        <v>4.Projekteringsavtal</v>
      </c>
      <c r="R487" s="45" t="str">
        <f ca="1" t="shared" si="475"/>
        <v>?</v>
      </c>
      <c r="S487" s="45" t="str">
        <f ca="1" t="shared" si="476"/>
        <v/>
      </c>
      <c r="T487" s="45" t="str">
        <f ca="1" t="shared" si="477"/>
        <v>x</v>
      </c>
      <c r="U487" s="16"/>
      <c r="V487" s="33"/>
      <c r="W487" s="49" t="str">
        <f ca="1" t="shared" si="478"/>
        <v/>
      </c>
      <c r="X487" s="50" t="str">
        <f ca="1" t="shared" si="479"/>
        <v>Nej</v>
      </c>
      <c r="Y487" s="63" t="str">
        <f ca="1" t="shared" si="422"/>
        <v/>
      </c>
      <c r="Z487" s="63" t="str">
        <f ca="1" t="shared" si="423"/>
        <v/>
      </c>
      <c r="AA487" s="67"/>
      <c r="AB487" s="64" t="str">
        <f ca="1" t="shared" si="424"/>
        <v/>
      </c>
      <c r="AC487" s="73">
        <f ca="1">INDEX(Anslutningspunkt!$A$2:$A$108,RANDBETWEEN(2,108),1)</f>
        <v>88</v>
      </c>
      <c r="AD487" s="30"/>
      <c r="AE487" s="30" t="str">
        <f ca="1" t="shared" si="480"/>
        <v>Stamnät Regionnät</v>
      </c>
      <c r="AF487" s="79"/>
      <c r="AG487" s="122"/>
      <c r="AH487" s="123"/>
      <c r="AI487" s="127"/>
      <c r="AM487" s="7">
        <f ca="1">VLOOKUP(AC487,Anslutningspunkt!A:B,2,0)+RANDBETWEEN(-10000,10000)</f>
        <v>6128596.672</v>
      </c>
      <c r="AN487" s="7">
        <f ca="1">VLOOKUP(AC487,Anslutningspunkt!A:C,3,0)+RANDBETWEEN(-10000,10000)</f>
        <v>363976.438</v>
      </c>
      <c r="AP487" s="7" t="str">
        <f ca="1" t="shared" si="425"/>
        <v>Nyanslutning</v>
      </c>
      <c r="AQ487" s="7" t="str">
        <f t="shared" si="426"/>
        <v>Konsumtion/Produktion</v>
      </c>
      <c r="AX487" s="31">
        <f ca="1" t="shared" si="427"/>
        <v>44213.1119015737</v>
      </c>
      <c r="AZ487" s="31">
        <f ca="1">IF(SUM(IF({"4.Projekteringsavtal","5.Anslutningsavtal","6.Nätavtal"}=Q487,1,0))&gt;0,EDATE(AX487,RANDBETWEEN(0,6)),"")</f>
        <v>44333</v>
      </c>
      <c r="BB487" s="21" t="str">
        <f ca="1">IF(SUM(IF({"5.Anslutningsavtal","6.Nätavtal"}=Q487,1,0))&gt;0,EDATE(AZ487,RANDBETWEEN(0,3)),"")</f>
        <v/>
      </c>
      <c r="BD487" s="21" t="str">
        <f ca="1" t="shared" si="428"/>
        <v/>
      </c>
    </row>
    <row r="488" s="7" customFormat="1" spans="1:56">
      <c r="A488" s="33" t="s">
        <v>65</v>
      </c>
      <c r="B488" s="31">
        <f ca="1" t="shared" si="468"/>
        <v>44837</v>
      </c>
      <c r="C488" s="32">
        <f ca="1" t="shared" si="415"/>
        <v>45175</v>
      </c>
      <c r="D488" s="30" t="str">
        <f t="shared" si="416"/>
        <v>Project 4488</v>
      </c>
      <c r="E488" s="30" t="str">
        <f t="shared" si="417"/>
        <v>Company AB 5488</v>
      </c>
      <c r="F488" s="30" t="str">
        <f ca="1" t="shared" si="469"/>
        <v>Botkyrka</v>
      </c>
      <c r="G488" s="37">
        <f ca="1" t="shared" si="470"/>
        <v>31</v>
      </c>
      <c r="H488" s="38" t="str">
        <f ca="1" t="shared" si="471"/>
        <v/>
      </c>
      <c r="I488" s="30" t="str">
        <f ca="1" t="shared" si="472"/>
        <v>Nyanslutning</v>
      </c>
      <c r="J488" s="30" t="s">
        <v>69</v>
      </c>
      <c r="K488" s="41">
        <f ca="1" t="shared" si="473"/>
        <v>440</v>
      </c>
      <c r="L488" s="41">
        <f ca="1" t="shared" si="418"/>
        <v>91</v>
      </c>
      <c r="M488" s="14"/>
      <c r="N488" s="30" t="str">
        <f ca="1" t="shared" si="419"/>
        <v>Anders Erikson 488</v>
      </c>
      <c r="O488" s="30" t="str">
        <f ca="1" t="shared" si="420"/>
        <v>Erik Johanson 488</v>
      </c>
      <c r="P488" s="30" t="str">
        <f ca="1" t="shared" si="421"/>
        <v>Sarah Anderson 488</v>
      </c>
      <c r="Q488" s="30" t="str">
        <f ca="1" t="shared" si="474"/>
        <v>1.Anslutningsmöjlighet</v>
      </c>
      <c r="R488" s="45" t="str">
        <f ca="1" t="shared" si="475"/>
        <v>N/A</v>
      </c>
      <c r="S488" s="45" t="str">
        <f ca="1" t="shared" si="476"/>
        <v/>
      </c>
      <c r="T488" s="45" t="str">
        <f ca="1" t="shared" si="477"/>
        <v/>
      </c>
      <c r="U488" s="16"/>
      <c r="V488" s="33"/>
      <c r="W488" s="49" t="str">
        <f ca="1" t="shared" si="478"/>
        <v>Länk</v>
      </c>
      <c r="X488" s="50" t="str">
        <f ca="1" t="shared" si="479"/>
        <v>Ja</v>
      </c>
      <c r="Y488" s="63">
        <f ca="1" t="shared" si="422"/>
        <v>45335</v>
      </c>
      <c r="Z488" s="63">
        <f ca="1" t="shared" si="423"/>
        <v>45267</v>
      </c>
      <c r="AA488" s="67"/>
      <c r="AB488" s="64">
        <f ca="1" t="shared" si="424"/>
        <v>45184.9961629785</v>
      </c>
      <c r="AC488" s="73">
        <f ca="1">INDEX(Anslutningspunkt!$A$2:$A$108,RANDBETWEEN(2,108),1)</f>
        <v>26</v>
      </c>
      <c r="AD488" s="30"/>
      <c r="AE488" s="30" t="str">
        <f ca="1" t="shared" si="480"/>
        <v/>
      </c>
      <c r="AF488" s="79"/>
      <c r="AG488" s="122"/>
      <c r="AH488" s="123"/>
      <c r="AI488" s="127"/>
      <c r="AM488" s="7">
        <f ca="1">VLOOKUP(AC488,Anslutningspunkt!A:B,2,0)+RANDBETWEEN(-10000,10000)</f>
        <v>6112576.672</v>
      </c>
      <c r="AN488" s="7">
        <f ca="1">VLOOKUP(AC488,Anslutningspunkt!A:C,3,0)+RANDBETWEEN(-10000,10000)</f>
        <v>389888.438</v>
      </c>
      <c r="AP488" s="7" t="str">
        <f ca="1" t="shared" si="425"/>
        <v>Nyanslutning</v>
      </c>
      <c r="AQ488" s="7" t="str">
        <f t="shared" si="426"/>
        <v>Konsumtion/Produktion</v>
      </c>
      <c r="AX488" s="31" t="str">
        <f ca="1" t="shared" si="427"/>
        <v/>
      </c>
      <c r="AZ488" s="31" t="str">
        <f ca="1">IF(SUM(IF({"4.Projekteringsavtal","5.Anslutningsavtal","6.Nätavtal"}=Q488,1,0))&gt;0,EDATE(AX488,RANDBETWEEN(0,6)),"")</f>
        <v/>
      </c>
      <c r="BB488" s="21" t="str">
        <f ca="1">IF(SUM(IF({"5.Anslutningsavtal","6.Nätavtal"}=Q488,1,0))&gt;0,EDATE(AZ488,RANDBETWEEN(0,3)),"")</f>
        <v/>
      </c>
      <c r="BD488" s="21" t="str">
        <f ca="1" t="shared" si="428"/>
        <v/>
      </c>
    </row>
    <row r="489" s="7" customFormat="1" spans="1:56">
      <c r="A489" s="33" t="s">
        <v>65</v>
      </c>
      <c r="B489" s="31">
        <f ca="1" t="shared" si="468"/>
        <v>44612</v>
      </c>
      <c r="C489" s="32">
        <f ca="1" t="shared" si="415"/>
        <v>45293</v>
      </c>
      <c r="D489" s="30" t="str">
        <f t="shared" si="416"/>
        <v>Project 4489</v>
      </c>
      <c r="E489" s="30" t="str">
        <f t="shared" si="417"/>
        <v>Company AB 5489</v>
      </c>
      <c r="F489" s="30" t="str">
        <f ca="1" t="shared" si="469"/>
        <v>Kungsör</v>
      </c>
      <c r="G489" s="37">
        <f ca="1" t="shared" si="470"/>
        <v>38</v>
      </c>
      <c r="H489" s="38" t="str">
        <f ca="1" t="shared" si="471"/>
        <v/>
      </c>
      <c r="I489" s="30" t="str">
        <f ca="1" t="shared" si="472"/>
        <v>Nyanslutning</v>
      </c>
      <c r="J489" s="30" t="s">
        <v>69</v>
      </c>
      <c r="K489" s="41">
        <f ca="1" t="shared" si="473"/>
        <v>370</v>
      </c>
      <c r="L489" s="41">
        <f ca="1" t="shared" si="418"/>
        <v>292</v>
      </c>
      <c r="M489" s="14"/>
      <c r="N489" s="30" t="str">
        <f ca="1" t="shared" si="419"/>
        <v>Sarah Anderson 489</v>
      </c>
      <c r="O489" s="30" t="str">
        <f ca="1" t="shared" si="420"/>
        <v>Sarah Anderson 489</v>
      </c>
      <c r="P489" s="30" t="str">
        <f ca="1" t="shared" si="421"/>
        <v>Anders Erikson 489</v>
      </c>
      <c r="Q489" s="30" t="str">
        <f ca="1" t="shared" si="474"/>
        <v>1.Anslutningsmöjlighet</v>
      </c>
      <c r="R489" s="45" t="str">
        <f ca="1" t="shared" si="475"/>
        <v>nej</v>
      </c>
      <c r="S489" s="45" t="str">
        <f ca="1" t="shared" si="476"/>
        <v/>
      </c>
      <c r="T489" s="45" t="str">
        <f ca="1" t="shared" si="477"/>
        <v/>
      </c>
      <c r="U489" s="16"/>
      <c r="V489" s="33"/>
      <c r="W489" s="49" t="str">
        <f ca="1" t="shared" si="478"/>
        <v>Ansluts till LN 20 kV</v>
      </c>
      <c r="X489" s="50" t="str">
        <f ca="1" t="shared" si="479"/>
        <v/>
      </c>
      <c r="Y489" s="63" t="str">
        <f ca="1" t="shared" si="422"/>
        <v/>
      </c>
      <c r="Z489" s="63" t="str">
        <f ca="1" t="shared" si="423"/>
        <v/>
      </c>
      <c r="AA489" s="67"/>
      <c r="AB489" s="64">
        <f ca="1" t="shared" si="424"/>
        <v>45096.3001703945</v>
      </c>
      <c r="AC489" s="73">
        <f ca="1">INDEX(Anslutningspunkt!$A$2:$A$108,RANDBETWEEN(2,108),1)</f>
        <v>21</v>
      </c>
      <c r="AD489" s="30"/>
      <c r="AE489" s="30" t="str">
        <f ca="1" t="shared" si="480"/>
        <v>Stamnät</v>
      </c>
      <c r="AF489" s="79"/>
      <c r="AG489" s="122"/>
      <c r="AH489" s="123"/>
      <c r="AI489" s="127"/>
      <c r="AM489" s="7">
        <f ca="1">VLOOKUP(AC489,Anslutningspunkt!A:B,2,0)+RANDBETWEEN(-10000,10000)</f>
        <v>6189156.672</v>
      </c>
      <c r="AN489" s="7">
        <f ca="1">VLOOKUP(AC489,Anslutningspunkt!A:C,3,0)+RANDBETWEEN(-10000,10000)</f>
        <v>301367.438</v>
      </c>
      <c r="AP489" s="7" t="str">
        <f ca="1" t="shared" si="425"/>
        <v>Nyanslutning</v>
      </c>
      <c r="AQ489" s="7" t="str">
        <f t="shared" si="426"/>
        <v>Konsumtion/Produktion</v>
      </c>
      <c r="AX489" s="31" t="str">
        <f ca="1" t="shared" si="427"/>
        <v/>
      </c>
      <c r="AZ489" s="31" t="str">
        <f ca="1">IF(SUM(IF({"4.Projekteringsavtal","5.Anslutningsavtal","6.Nätavtal"}=Q489,1,0))&gt;0,EDATE(AX489,RANDBETWEEN(0,6)),"")</f>
        <v/>
      </c>
      <c r="BB489" s="21" t="str">
        <f ca="1">IF(SUM(IF({"5.Anslutningsavtal","6.Nätavtal"}=Q489,1,0))&gt;0,EDATE(AZ489,RANDBETWEEN(0,3)),"")</f>
        <v/>
      </c>
      <c r="BD489" s="21" t="str">
        <f ca="1" t="shared" si="428"/>
        <v/>
      </c>
    </row>
    <row r="490" s="7" customFormat="1" spans="1:56">
      <c r="A490" s="33" t="s">
        <v>65</v>
      </c>
      <c r="B490" s="31">
        <f ca="1" t="shared" si="468"/>
        <v>43666</v>
      </c>
      <c r="C490" s="32">
        <f ca="1" t="shared" si="415"/>
        <v>44575</v>
      </c>
      <c r="D490" s="30" t="str">
        <f t="shared" si="416"/>
        <v>Project 4490</v>
      </c>
      <c r="E490" s="30" t="str">
        <f t="shared" si="417"/>
        <v>Company AB 5490</v>
      </c>
      <c r="F490" s="30" t="str">
        <f ca="1" t="shared" si="469"/>
        <v>Falun</v>
      </c>
      <c r="G490" s="37">
        <f ca="1" t="shared" si="470"/>
        <v>37</v>
      </c>
      <c r="H490" s="38" t="str">
        <f ca="1" t="shared" si="471"/>
        <v>Ja</v>
      </c>
      <c r="I490" s="30" t="str">
        <f ca="1" t="shared" si="472"/>
        <v>Nyanslutning</v>
      </c>
      <c r="J490" s="30" t="s">
        <v>69</v>
      </c>
      <c r="K490" s="41">
        <f ca="1" t="shared" si="473"/>
        <v>90</v>
      </c>
      <c r="L490" s="41">
        <f ca="1" t="shared" si="418"/>
        <v>31</v>
      </c>
      <c r="M490" s="14"/>
      <c r="N490" s="30" t="str">
        <f ca="1" t="shared" si="419"/>
        <v>Lars Johnson 490</v>
      </c>
      <c r="O490" s="30" t="str">
        <f ca="1" t="shared" si="420"/>
        <v>Anders Erikson 490</v>
      </c>
      <c r="P490" s="30" t="str">
        <f ca="1" t="shared" si="421"/>
        <v>Sarah Anderson 490</v>
      </c>
      <c r="Q490" s="30" t="str">
        <f ca="1" t="shared" si="474"/>
        <v>2.Reservationsavtal</v>
      </c>
      <c r="R490" s="45" t="str">
        <f ca="1" t="shared" si="475"/>
        <v>nej</v>
      </c>
      <c r="S490" s="45" t="str">
        <f ca="1" t="shared" si="476"/>
        <v>x</v>
      </c>
      <c r="T490" s="45" t="str">
        <f ca="1" t="shared" si="477"/>
        <v/>
      </c>
      <c r="U490" s="16"/>
      <c r="V490" s="33"/>
      <c r="W490" s="49" t="str">
        <f ca="1" t="shared" si="478"/>
        <v>Länk</v>
      </c>
      <c r="X490" s="50" t="str">
        <f ca="1" t="shared" si="479"/>
        <v>Ja</v>
      </c>
      <c r="Y490" s="63">
        <f ca="1" t="shared" si="422"/>
        <v>45514</v>
      </c>
      <c r="Z490" s="63">
        <f ca="1" t="shared" si="423"/>
        <v>45086</v>
      </c>
      <c r="AA490" s="67"/>
      <c r="AB490" s="64" t="str">
        <f ca="1" t="shared" si="424"/>
        <v/>
      </c>
      <c r="AC490" s="73">
        <f ca="1">INDEX(Anslutningspunkt!$A$2:$A$108,RANDBETWEEN(2,108),1)</f>
        <v>96</v>
      </c>
      <c r="AD490" s="30"/>
      <c r="AE490" s="30" t="str">
        <f ca="1" t="shared" si="480"/>
        <v/>
      </c>
      <c r="AF490" s="79"/>
      <c r="AG490" s="122"/>
      <c r="AH490" s="123"/>
      <c r="AI490" s="127"/>
      <c r="AM490" s="7">
        <f ca="1">VLOOKUP(AC490,Anslutningspunkt!A:B,2,0)+RANDBETWEEN(-10000,10000)</f>
        <v>6075374.672</v>
      </c>
      <c r="AN490" s="7">
        <f ca="1">VLOOKUP(AC490,Anslutningspunkt!A:C,3,0)+RANDBETWEEN(-10000,10000)</f>
        <v>351162.438</v>
      </c>
      <c r="AP490" s="7" t="str">
        <f ca="1" t="shared" si="425"/>
        <v>Nyanslutning</v>
      </c>
      <c r="AQ490" s="7" t="str">
        <f t="shared" si="426"/>
        <v>Konsumtion/Produktion</v>
      </c>
      <c r="AX490" s="31">
        <f ca="1" t="shared" si="427"/>
        <v>43737.908064034</v>
      </c>
      <c r="AZ490" s="31" t="str">
        <f ca="1">IF(SUM(IF({"4.Projekteringsavtal","5.Anslutningsavtal","6.Nätavtal"}=Q490,1,0))&gt;0,EDATE(AX490,RANDBETWEEN(0,6)),"")</f>
        <v/>
      </c>
      <c r="BB490" s="21" t="str">
        <f ca="1">IF(SUM(IF({"5.Anslutningsavtal","6.Nätavtal"}=Q490,1,0))&gt;0,EDATE(AZ490,RANDBETWEEN(0,3)),"")</f>
        <v/>
      </c>
      <c r="BD490" s="21" t="str">
        <f ca="1" t="shared" si="428"/>
        <v/>
      </c>
    </row>
    <row r="491" s="7" customFormat="1" spans="1:56">
      <c r="A491" s="33" t="s">
        <v>65</v>
      </c>
      <c r="B491" s="31">
        <f ca="1" t="shared" si="468"/>
        <v>43403</v>
      </c>
      <c r="C491" s="32">
        <f ca="1" t="shared" si="415"/>
        <v>44765</v>
      </c>
      <c r="D491" s="30" t="str">
        <f t="shared" si="416"/>
        <v>Project 4491</v>
      </c>
      <c r="E491" s="30" t="str">
        <f t="shared" si="417"/>
        <v>Company AB 5491</v>
      </c>
      <c r="F491" s="30" t="str">
        <f ca="1" t="shared" si="469"/>
        <v>Upplans Bro</v>
      </c>
      <c r="G491" s="37">
        <f ca="1" t="shared" si="470"/>
        <v>36</v>
      </c>
      <c r="H491" s="38" t="str">
        <f ca="1" t="shared" si="471"/>
        <v>Ja</v>
      </c>
      <c r="I491" s="30" t="str">
        <f ca="1" t="shared" si="472"/>
        <v>Nyanslutning</v>
      </c>
      <c r="J491" s="30" t="s">
        <v>69</v>
      </c>
      <c r="K491" s="41">
        <f ca="1" t="shared" si="473"/>
        <v>380</v>
      </c>
      <c r="L491" s="41">
        <f ca="1" t="shared" si="418"/>
        <v>113</v>
      </c>
      <c r="M491" s="14"/>
      <c r="N491" s="30" t="str">
        <f ca="1" t="shared" si="419"/>
        <v>Anders Erikson 491</v>
      </c>
      <c r="O491" s="30" t="str">
        <f ca="1" t="shared" si="420"/>
        <v>Anders Erikson 491</v>
      </c>
      <c r="P491" s="30" t="str">
        <f ca="1" t="shared" si="421"/>
        <v>Anders Erikson 491</v>
      </c>
      <c r="Q491" s="30" t="str">
        <f ca="1" t="shared" si="474"/>
        <v>5.Anslutningsavtal</v>
      </c>
      <c r="R491" s="45" t="str">
        <f ca="1" t="shared" si="475"/>
        <v>nej</v>
      </c>
      <c r="S491" s="45" t="str">
        <f ca="1" t="shared" si="476"/>
        <v>x</v>
      </c>
      <c r="T491" s="45" t="str">
        <f ca="1" t="shared" si="477"/>
        <v/>
      </c>
      <c r="U491" s="16"/>
      <c r="V491" s="33"/>
      <c r="W491" s="49" t="str">
        <f ca="1" t="shared" si="478"/>
        <v>Länk</v>
      </c>
      <c r="X491" s="50" t="str">
        <f ca="1" t="shared" si="479"/>
        <v>Nej</v>
      </c>
      <c r="Y491" s="63" t="str">
        <f ca="1" t="shared" si="422"/>
        <v/>
      </c>
      <c r="Z491" s="63" t="str">
        <f ca="1" t="shared" si="423"/>
        <v/>
      </c>
      <c r="AA491" s="67"/>
      <c r="AB491" s="64" t="str">
        <f ca="1" t="shared" si="424"/>
        <v/>
      </c>
      <c r="AC491" s="73">
        <f ca="1">INDEX(Anslutningspunkt!$A$2:$A$108,RANDBETWEEN(2,108),1)</f>
        <v>94</v>
      </c>
      <c r="AD491" s="30"/>
      <c r="AE491" s="30" t="str">
        <f ca="1" t="shared" si="480"/>
        <v>Regionnät</v>
      </c>
      <c r="AF491" s="79"/>
      <c r="AG491" s="122"/>
      <c r="AH491" s="123"/>
      <c r="AI491" s="127"/>
      <c r="AM491" s="7">
        <f ca="1">VLOOKUP(AC491,Anslutningspunkt!A:B,2,0)+RANDBETWEEN(-10000,10000)</f>
        <v>6175308.672</v>
      </c>
      <c r="AN491" s="7">
        <f ca="1">VLOOKUP(AC491,Anslutningspunkt!A:C,3,0)+RANDBETWEEN(-10000,10000)</f>
        <v>266943.438</v>
      </c>
      <c r="AP491" s="7" t="str">
        <f ca="1" t="shared" si="425"/>
        <v>Nyanslutning</v>
      </c>
      <c r="AQ491" s="7" t="str">
        <f t="shared" si="426"/>
        <v>Konsumtion/Produktion</v>
      </c>
      <c r="AX491" s="31">
        <f ca="1" t="shared" si="427"/>
        <v>44646.6947900801</v>
      </c>
      <c r="AZ491" s="31">
        <f ca="1">IF(SUM(IF({"4.Projekteringsavtal","5.Anslutningsavtal","6.Nätavtal"}=Q491,1,0))&gt;0,EDATE(AX491,RANDBETWEEN(0,6)),"")</f>
        <v>44830</v>
      </c>
      <c r="BB491" s="21">
        <f ca="1">IF(SUM(IF({"5.Anslutningsavtal","6.Nätavtal"}=Q491,1,0))&gt;0,EDATE(AZ491,RANDBETWEEN(0,3)),"")</f>
        <v>44891</v>
      </c>
      <c r="BD491" s="21" t="str">
        <f ca="1" t="shared" si="428"/>
        <v/>
      </c>
    </row>
    <row r="492" s="7" customFormat="1" spans="1:56">
      <c r="A492" s="33" t="s">
        <v>65</v>
      </c>
      <c r="B492" s="31">
        <f ca="1" t="shared" ref="B492:B501" si="481">RANDBETWEEN(DATE(2018,1,1),DATE(2022,10,20))</f>
        <v>43665</v>
      </c>
      <c r="C492" s="32">
        <f ca="1" t="shared" si="415"/>
        <v>44416</v>
      </c>
      <c r="D492" s="30" t="str">
        <f t="shared" si="416"/>
        <v>Project 4492</v>
      </c>
      <c r="E492" s="30" t="str">
        <f t="shared" si="417"/>
        <v>Company AB 5492</v>
      </c>
      <c r="F492" s="30" t="str">
        <f ca="1" t="shared" ref="F492:F501" si="48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Åker</v>
      </c>
      <c r="G492" s="37">
        <f ca="1" t="shared" ref="G492:G501" si="483">RANDBETWEEN(30,38)</f>
        <v>38</v>
      </c>
      <c r="H492" s="38" t="str">
        <f ca="1" t="shared" ref="H492:H501" si="484">CHOOSE(RANDBETWEEN(1,3),"Ja","Nej","")</f>
        <v/>
      </c>
      <c r="I492" s="30" t="str">
        <f ca="1" t="shared" ref="I492:I501" si="485">CHOOSE(RANDBETWEEN(1,3),"Nyanslutning","Utökning","Flytt")</f>
        <v>Nyanslutning</v>
      </c>
      <c r="J492" s="30" t="s">
        <v>69</v>
      </c>
      <c r="K492" s="41">
        <f ca="1" t="shared" ref="K492:K501" si="486">RANDBETWEEN(1,60)*10</f>
        <v>340</v>
      </c>
      <c r="L492" s="41">
        <f ca="1" t="shared" si="418"/>
        <v>102</v>
      </c>
      <c r="M492" s="14"/>
      <c r="N492" s="30" t="str">
        <f ca="1" t="shared" si="419"/>
        <v>Lars Johnson 492</v>
      </c>
      <c r="O492" s="30" t="str">
        <f ca="1" t="shared" si="420"/>
        <v>Erik Johanson 492</v>
      </c>
      <c r="P492" s="30" t="str">
        <f ca="1" t="shared" si="421"/>
        <v>Lars Johnson 492</v>
      </c>
      <c r="Q492" s="30" t="str">
        <f ca="1" t="shared" ref="Q492:Q501" si="487">CHOOSE(RANDBETWEEN(1,5),"5.Anslutningsavtal","4.Projekteringsavtal","6.Nätavtal","2.Reservationsavtal","1.Anslutningsmöjlighet")</f>
        <v>5.Anslutningsavtal</v>
      </c>
      <c r="R492" s="45" t="str">
        <f ca="1" t="shared" ref="R492:R501" si="488">CHOOSE(RANDBETWEEN(1,8),"Ja","","","","n","nej","?","N/A")</f>
        <v>?</v>
      </c>
      <c r="S492" s="45" t="str">
        <f ca="1" t="shared" ref="S492:S501" si="489">CHOOSE(RANDBETWEEN(1,3),"x","","")</f>
        <v/>
      </c>
      <c r="T492" s="45" t="str">
        <f ca="1" t="shared" ref="T492:T501" si="490">CHOOSE(RANDBETWEEN(1,4),"x","","","")</f>
        <v/>
      </c>
      <c r="U492" s="16"/>
      <c r="V492" s="33"/>
      <c r="W492" s="49" t="str">
        <f ca="1" t="shared" ref="W492:W501" si="491">CHOOSE(RANDBETWEEN(1,7),"Länk","","","","","Ansluts till LN 20 kV","Reservationsavtal ska tecknas")</f>
        <v/>
      </c>
      <c r="X492" s="50" t="str">
        <f ca="1" t="shared" ref="X492:X501" si="492">CHOOSE(RANDBETWEEN(1,4),"Ja","Ja","Nej","")</f>
        <v>Ja</v>
      </c>
      <c r="Y492" s="63">
        <f ca="1" t="shared" si="422"/>
        <v>44702</v>
      </c>
      <c r="Z492" s="63">
        <f ca="1" t="shared" si="423"/>
        <v>44566</v>
      </c>
      <c r="AA492" s="67"/>
      <c r="AB492" s="64" t="str">
        <f ca="1" t="shared" si="424"/>
        <v/>
      </c>
      <c r="AC492" s="73">
        <f ca="1">INDEX(Anslutningspunkt!$A$2:$A$108,RANDBETWEEN(2,108),1)</f>
        <v>53</v>
      </c>
      <c r="AD492" s="30"/>
      <c r="AE492" s="30" t="str">
        <f ca="1" t="shared" ref="AE492:AE501" si="493">CHOOSE(RANDBETWEEN(1,4),"Regionnät","Stamnät Regionnät","Stamnät","")</f>
        <v/>
      </c>
      <c r="AF492" s="79"/>
      <c r="AG492" s="122"/>
      <c r="AH492" s="123"/>
      <c r="AI492" s="127"/>
      <c r="AM492" s="7">
        <f ca="1">VLOOKUP(AC492,Anslutningspunkt!A:B,2,0)+RANDBETWEEN(-10000,10000)</f>
        <v>6179514.672</v>
      </c>
      <c r="AN492" s="7">
        <f ca="1">VLOOKUP(AC492,Anslutningspunkt!A:C,3,0)+RANDBETWEEN(-10000,10000)</f>
        <v>397621.438</v>
      </c>
      <c r="AP492" s="7" t="str">
        <f ca="1" t="shared" si="425"/>
        <v>Nyanslutning</v>
      </c>
      <c r="AQ492" s="7" t="str">
        <f t="shared" si="426"/>
        <v>Konsumtion/Produktion</v>
      </c>
      <c r="AX492" s="31">
        <f ca="1" t="shared" si="427"/>
        <v>43993.7238054651</v>
      </c>
      <c r="AZ492" s="31">
        <f ca="1">IF(SUM(IF({"4.Projekteringsavtal","5.Anslutningsavtal","6.Nätavtal"}=Q492,1,0))&gt;0,EDATE(AX492,RANDBETWEEN(0,6)),"")</f>
        <v>43993</v>
      </c>
      <c r="BB492" s="21">
        <f ca="1">IF(SUM(IF({"5.Anslutningsavtal","6.Nätavtal"}=Q492,1,0))&gt;0,EDATE(AZ492,RANDBETWEEN(0,3)),"")</f>
        <v>43993</v>
      </c>
      <c r="BD492" s="21" t="str">
        <f ca="1" t="shared" si="428"/>
        <v/>
      </c>
    </row>
    <row r="493" s="7" customFormat="1" spans="1:56">
      <c r="A493" s="33" t="s">
        <v>65</v>
      </c>
      <c r="B493" s="31">
        <f ca="1" t="shared" si="481"/>
        <v>43235</v>
      </c>
      <c r="C493" s="32">
        <f ca="1" t="shared" si="415"/>
        <v>44581</v>
      </c>
      <c r="D493" s="30" t="str">
        <f t="shared" si="416"/>
        <v>Project 4493</v>
      </c>
      <c r="E493" s="30" t="str">
        <f t="shared" si="417"/>
        <v>Company AB 5493</v>
      </c>
      <c r="F493" s="30" t="str">
        <f ca="1" t="shared" si="482"/>
        <v>Smedjebacken</v>
      </c>
      <c r="G493" s="37">
        <f ca="1" t="shared" si="483"/>
        <v>38</v>
      </c>
      <c r="H493" s="38" t="str">
        <f ca="1" t="shared" si="484"/>
        <v>Ja</v>
      </c>
      <c r="I493" s="30" t="str">
        <f ca="1" t="shared" si="485"/>
        <v>Utökning</v>
      </c>
      <c r="J493" s="30" t="s">
        <v>69</v>
      </c>
      <c r="K493" s="41">
        <f ca="1" t="shared" si="486"/>
        <v>220</v>
      </c>
      <c r="L493" s="41">
        <f ca="1" t="shared" si="418"/>
        <v>162</v>
      </c>
      <c r="M493" s="14"/>
      <c r="N493" s="30" t="str">
        <f ca="1" t="shared" si="419"/>
        <v>Anders Erikson 493</v>
      </c>
      <c r="O493" s="30" t="str">
        <f ca="1" t="shared" si="420"/>
        <v>Anders Erikson 493</v>
      </c>
      <c r="P493" s="30" t="str">
        <f ca="1" t="shared" si="421"/>
        <v>Lars Johnson 493</v>
      </c>
      <c r="Q493" s="30" t="str">
        <f ca="1" t="shared" si="487"/>
        <v>2.Reservationsavtal</v>
      </c>
      <c r="R493" s="45" t="str">
        <f ca="1" t="shared" si="488"/>
        <v/>
      </c>
      <c r="S493" s="45" t="str">
        <f ca="1" t="shared" si="489"/>
        <v>x</v>
      </c>
      <c r="T493" s="45" t="str">
        <f ca="1" t="shared" si="490"/>
        <v/>
      </c>
      <c r="U493" s="16"/>
      <c r="V493" s="33"/>
      <c r="W493" s="49" t="str">
        <f ca="1" t="shared" si="491"/>
        <v/>
      </c>
      <c r="X493" s="50" t="str">
        <f ca="1" t="shared" si="492"/>
        <v/>
      </c>
      <c r="Y493" s="63" t="str">
        <f ca="1" t="shared" si="422"/>
        <v/>
      </c>
      <c r="Z493" s="63" t="str">
        <f ca="1" t="shared" si="423"/>
        <v/>
      </c>
      <c r="AA493" s="67"/>
      <c r="AB493" s="64" t="str">
        <f ca="1" t="shared" si="424"/>
        <v/>
      </c>
      <c r="AC493" s="73">
        <f ca="1">INDEX(Anslutningspunkt!$A$2:$A$108,RANDBETWEEN(2,108),1)</f>
        <v>25</v>
      </c>
      <c r="AD493" s="30"/>
      <c r="AE493" s="30" t="str">
        <f ca="1" t="shared" si="493"/>
        <v/>
      </c>
      <c r="AF493" s="79"/>
      <c r="AG493" s="122"/>
      <c r="AH493" s="123"/>
      <c r="AI493" s="127"/>
      <c r="AM493" s="7">
        <f ca="1">VLOOKUP(AC493,Anslutningspunkt!A:B,2,0)+RANDBETWEEN(-10000,10000)</f>
        <v>6191674.672</v>
      </c>
      <c r="AN493" s="7">
        <f ca="1">VLOOKUP(AC493,Anslutningspunkt!A:C,3,0)+RANDBETWEEN(-10000,10000)</f>
        <v>340782.438</v>
      </c>
      <c r="AP493" s="7" t="str">
        <f ca="1" t="shared" si="425"/>
        <v>Utökning</v>
      </c>
      <c r="AQ493" s="7" t="str">
        <f t="shared" si="426"/>
        <v>Konsumtion/Produktion</v>
      </c>
      <c r="AX493" s="31">
        <f ca="1" t="shared" si="427"/>
        <v>44107.6765075094</v>
      </c>
      <c r="AZ493" s="31" t="str">
        <f ca="1">IF(SUM(IF({"4.Projekteringsavtal","5.Anslutningsavtal","6.Nätavtal"}=Q493,1,0))&gt;0,EDATE(AX493,RANDBETWEEN(0,6)),"")</f>
        <v/>
      </c>
      <c r="BB493" s="21" t="str">
        <f ca="1">IF(SUM(IF({"5.Anslutningsavtal","6.Nätavtal"}=Q493,1,0))&gt;0,EDATE(AZ493,RANDBETWEEN(0,3)),"")</f>
        <v/>
      </c>
      <c r="BD493" s="21" t="str">
        <f ca="1" t="shared" si="428"/>
        <v/>
      </c>
    </row>
    <row r="494" s="7" customFormat="1" spans="1:56">
      <c r="A494" s="33" t="s">
        <v>65</v>
      </c>
      <c r="B494" s="31">
        <f ca="1" t="shared" si="481"/>
        <v>43125</v>
      </c>
      <c r="C494" s="32">
        <f ca="1" t="shared" si="415"/>
        <v>45346</v>
      </c>
      <c r="D494" s="30" t="str">
        <f t="shared" si="416"/>
        <v>Project 4494</v>
      </c>
      <c r="E494" s="30" t="str">
        <f t="shared" si="417"/>
        <v>Company AB 5494</v>
      </c>
      <c r="F494" s="30" t="str">
        <f ca="1" t="shared" si="482"/>
        <v>Botkyrka</v>
      </c>
      <c r="G494" s="37">
        <f ca="1" t="shared" si="483"/>
        <v>36</v>
      </c>
      <c r="H494" s="38" t="str">
        <f ca="1" t="shared" si="484"/>
        <v>Nej</v>
      </c>
      <c r="I494" s="30" t="str">
        <f ca="1" t="shared" si="485"/>
        <v>Nyanslutning</v>
      </c>
      <c r="J494" s="30" t="s">
        <v>69</v>
      </c>
      <c r="K494" s="41">
        <f ca="1" t="shared" si="486"/>
        <v>60</v>
      </c>
      <c r="L494" s="41">
        <f ca="1" t="shared" si="418"/>
        <v>35</v>
      </c>
      <c r="M494" s="14"/>
      <c r="N494" s="30" t="str">
        <f ca="1" t="shared" si="419"/>
        <v>Sarah Anderson 494</v>
      </c>
      <c r="O494" s="30" t="str">
        <f ca="1" t="shared" si="420"/>
        <v>Anders Erikson 494</v>
      </c>
      <c r="P494" s="30" t="str">
        <f ca="1" t="shared" si="421"/>
        <v>Lars Johnson 494</v>
      </c>
      <c r="Q494" s="30" t="str">
        <f ca="1" t="shared" si="487"/>
        <v>5.Anslutningsavtal</v>
      </c>
      <c r="R494" s="45" t="str">
        <f ca="1" t="shared" si="488"/>
        <v/>
      </c>
      <c r="S494" s="45" t="str">
        <f ca="1" t="shared" si="489"/>
        <v>x</v>
      </c>
      <c r="T494" s="45" t="str">
        <f ca="1" t="shared" si="490"/>
        <v/>
      </c>
      <c r="U494" s="16"/>
      <c r="V494" s="33"/>
      <c r="W494" s="49" t="str">
        <f ca="1" t="shared" si="491"/>
        <v>Ansluts till LN 20 kV</v>
      </c>
      <c r="X494" s="50" t="str">
        <f ca="1" t="shared" si="492"/>
        <v>Nej</v>
      </c>
      <c r="Y494" s="63" t="str">
        <f ca="1" t="shared" si="422"/>
        <v/>
      </c>
      <c r="Z494" s="63" t="str">
        <f ca="1" t="shared" si="423"/>
        <v/>
      </c>
      <c r="AA494" s="67"/>
      <c r="AB494" s="64" t="str">
        <f ca="1" t="shared" si="424"/>
        <v/>
      </c>
      <c r="AC494" s="73">
        <f ca="1">INDEX(Anslutningspunkt!$A$2:$A$108,RANDBETWEEN(2,108),1)</f>
        <v>45</v>
      </c>
      <c r="AD494" s="30"/>
      <c r="AE494" s="30" t="str">
        <f ca="1" t="shared" si="493"/>
        <v/>
      </c>
      <c r="AF494" s="79"/>
      <c r="AG494" s="122"/>
      <c r="AH494" s="123"/>
      <c r="AI494" s="127"/>
      <c r="AM494" s="7">
        <f ca="1">VLOOKUP(AC494,Anslutningspunkt!A:B,2,0)+RANDBETWEEN(-10000,10000)</f>
        <v>6110562.672</v>
      </c>
      <c r="AN494" s="7">
        <f ca="1">VLOOKUP(AC494,Anslutningspunkt!A:C,3,0)+RANDBETWEEN(-10000,10000)</f>
        <v>319667.438</v>
      </c>
      <c r="AP494" s="7" t="str">
        <f ca="1" t="shared" si="425"/>
        <v>Nyanslutning</v>
      </c>
      <c r="AQ494" s="7" t="str">
        <f t="shared" si="426"/>
        <v>Konsumtion/Produktion</v>
      </c>
      <c r="AX494" s="31">
        <f ca="1" t="shared" si="427"/>
        <v>44355.7286817228</v>
      </c>
      <c r="AZ494" s="31">
        <f ca="1">IF(SUM(IF({"4.Projekteringsavtal","5.Anslutningsavtal","6.Nätavtal"}=Q494,1,0))&gt;0,EDATE(AX494,RANDBETWEEN(0,6)),"")</f>
        <v>44355</v>
      </c>
      <c r="BB494" s="21">
        <f ca="1">IF(SUM(IF({"5.Anslutningsavtal","6.Nätavtal"}=Q494,1,0))&gt;0,EDATE(AZ494,RANDBETWEEN(0,3)),"")</f>
        <v>44416</v>
      </c>
      <c r="BD494" s="21" t="str">
        <f ca="1" t="shared" si="428"/>
        <v/>
      </c>
    </row>
    <row r="495" s="7" customFormat="1" spans="1:56">
      <c r="A495" s="33" t="s">
        <v>65</v>
      </c>
      <c r="B495" s="31">
        <f ca="1" t="shared" si="481"/>
        <v>44314</v>
      </c>
      <c r="C495" s="32">
        <f ca="1" t="shared" si="415"/>
        <v>44446</v>
      </c>
      <c r="D495" s="30" t="str">
        <f t="shared" si="416"/>
        <v>Project 4495</v>
      </c>
      <c r="E495" s="30" t="str">
        <f t="shared" si="417"/>
        <v>Company AB 5495</v>
      </c>
      <c r="F495" s="30" t="str">
        <f ca="1" t="shared" si="482"/>
        <v>Nynäshamn</v>
      </c>
      <c r="G495" s="37">
        <f ca="1" t="shared" si="483"/>
        <v>35</v>
      </c>
      <c r="H495" s="38" t="str">
        <f ca="1" t="shared" si="484"/>
        <v/>
      </c>
      <c r="I495" s="30" t="str">
        <f ca="1" t="shared" si="485"/>
        <v>Nyanslutning</v>
      </c>
      <c r="J495" s="30" t="s">
        <v>69</v>
      </c>
      <c r="K495" s="41">
        <f ca="1" t="shared" si="486"/>
        <v>560</v>
      </c>
      <c r="L495" s="41">
        <f ca="1" t="shared" si="418"/>
        <v>214</v>
      </c>
      <c r="M495" s="14"/>
      <c r="N495" s="30" t="str">
        <f ca="1" t="shared" si="419"/>
        <v>Sarah Anderson 495</v>
      </c>
      <c r="O495" s="30" t="str">
        <f ca="1" t="shared" si="420"/>
        <v>Anders Erikson 495</v>
      </c>
      <c r="P495" s="30" t="str">
        <f ca="1" t="shared" si="421"/>
        <v>Erik Johanson 495</v>
      </c>
      <c r="Q495" s="30" t="str">
        <f ca="1" t="shared" si="487"/>
        <v>2.Reservationsavtal</v>
      </c>
      <c r="R495" s="45" t="str">
        <f ca="1" t="shared" si="488"/>
        <v>N/A</v>
      </c>
      <c r="S495" s="45" t="str">
        <f ca="1" t="shared" si="489"/>
        <v/>
      </c>
      <c r="T495" s="45" t="str">
        <f ca="1" t="shared" si="490"/>
        <v/>
      </c>
      <c r="U495" s="16"/>
      <c r="V495" s="33"/>
      <c r="W495" s="49" t="str">
        <f ca="1" t="shared" si="491"/>
        <v>Reservationsavtal ska tecknas</v>
      </c>
      <c r="X495" s="50" t="str">
        <f ca="1" t="shared" si="492"/>
        <v>Ja</v>
      </c>
      <c r="Y495" s="63">
        <f ca="1" t="shared" si="422"/>
        <v>44718</v>
      </c>
      <c r="Z495" s="63">
        <f ca="1" t="shared" si="423"/>
        <v>44578</v>
      </c>
      <c r="AA495" s="67"/>
      <c r="AB495" s="64" t="str">
        <f ca="1" t="shared" si="424"/>
        <v/>
      </c>
      <c r="AC495" s="73">
        <f ca="1">INDEX(Anslutningspunkt!$A$2:$A$108,RANDBETWEEN(2,108),1)</f>
        <v>47</v>
      </c>
      <c r="AD495" s="30"/>
      <c r="AE495" s="30" t="str">
        <f ca="1" t="shared" si="493"/>
        <v>Stamnät Regionnät</v>
      </c>
      <c r="AF495" s="79"/>
      <c r="AG495" s="122"/>
      <c r="AH495" s="123"/>
      <c r="AI495" s="127"/>
      <c r="AM495" s="7">
        <f ca="1">VLOOKUP(AC495,Anslutningspunkt!A:B,2,0)+RANDBETWEEN(-10000,10000)</f>
        <v>6032768.672</v>
      </c>
      <c r="AN495" s="7">
        <f ca="1">VLOOKUP(AC495,Anslutningspunkt!A:C,3,0)+RANDBETWEEN(-10000,10000)</f>
        <v>448756.438</v>
      </c>
      <c r="AP495" s="7" t="str">
        <f ca="1" t="shared" si="425"/>
        <v>Nyanslutning</v>
      </c>
      <c r="AQ495" s="7" t="str">
        <f t="shared" si="426"/>
        <v>Konsumtion/Produktion</v>
      </c>
      <c r="AX495" s="31">
        <f ca="1" t="shared" si="427"/>
        <v>44322.1757034018</v>
      </c>
      <c r="AZ495" s="31" t="str">
        <f ca="1">IF(SUM(IF({"4.Projekteringsavtal","5.Anslutningsavtal","6.Nätavtal"}=Q495,1,0))&gt;0,EDATE(AX495,RANDBETWEEN(0,6)),"")</f>
        <v/>
      </c>
      <c r="BB495" s="21" t="str">
        <f ca="1">IF(SUM(IF({"5.Anslutningsavtal","6.Nätavtal"}=Q495,1,0))&gt;0,EDATE(AZ495,RANDBETWEEN(0,3)),"")</f>
        <v/>
      </c>
      <c r="BD495" s="21" t="str">
        <f ca="1" t="shared" si="428"/>
        <v/>
      </c>
    </row>
    <row r="496" s="7" customFormat="1" spans="1:56">
      <c r="A496" s="33" t="s">
        <v>65</v>
      </c>
      <c r="B496" s="31">
        <f ca="1" t="shared" si="481"/>
        <v>44823</v>
      </c>
      <c r="C496" s="32">
        <f ca="1" t="shared" si="415"/>
        <v>45215</v>
      </c>
      <c r="D496" s="30" t="str">
        <f t="shared" si="416"/>
        <v>Project 4496</v>
      </c>
      <c r="E496" s="30" t="str">
        <f t="shared" si="417"/>
        <v>Company AB 5496</v>
      </c>
      <c r="F496" s="30" t="str">
        <f ca="1" t="shared" si="482"/>
        <v>Katrineholm</v>
      </c>
      <c r="G496" s="37">
        <f ca="1" t="shared" si="483"/>
        <v>38</v>
      </c>
      <c r="H496" s="38" t="str">
        <f ca="1" t="shared" si="484"/>
        <v/>
      </c>
      <c r="I496" s="30" t="str">
        <f ca="1" t="shared" si="485"/>
        <v>Nyanslutning</v>
      </c>
      <c r="J496" s="30" t="s">
        <v>69</v>
      </c>
      <c r="K496" s="41">
        <f ca="1" t="shared" si="486"/>
        <v>120</v>
      </c>
      <c r="L496" s="41">
        <f ca="1" t="shared" si="418"/>
        <v>79</v>
      </c>
      <c r="M496" s="14"/>
      <c r="N496" s="30" t="str">
        <f ca="1" t="shared" si="419"/>
        <v>Lars Johnson 496</v>
      </c>
      <c r="O496" s="30" t="str">
        <f ca="1" t="shared" si="420"/>
        <v>Sarah Anderson 496</v>
      </c>
      <c r="P496" s="30" t="str">
        <f ca="1" t="shared" si="421"/>
        <v>Erik Johanson 496</v>
      </c>
      <c r="Q496" s="30" t="str">
        <f ca="1" t="shared" si="487"/>
        <v>6.Nätavtal</v>
      </c>
      <c r="R496" s="45" t="str">
        <f ca="1" t="shared" si="488"/>
        <v>N/A</v>
      </c>
      <c r="S496" s="45" t="str">
        <f ca="1" t="shared" si="489"/>
        <v/>
      </c>
      <c r="T496" s="45" t="str">
        <f ca="1" t="shared" si="490"/>
        <v/>
      </c>
      <c r="U496" s="16"/>
      <c r="V496" s="33"/>
      <c r="W496" s="49" t="str">
        <f ca="1" t="shared" si="491"/>
        <v/>
      </c>
      <c r="X496" s="50" t="str">
        <f ca="1" t="shared" si="492"/>
        <v>Ja</v>
      </c>
      <c r="Y496" s="63">
        <f ca="1" t="shared" si="422"/>
        <v>45578</v>
      </c>
      <c r="Z496" s="63">
        <f ca="1" t="shared" si="423"/>
        <v>45571</v>
      </c>
      <c r="AA496" s="67"/>
      <c r="AB496" s="64" t="str">
        <f ca="1" t="shared" si="424"/>
        <v/>
      </c>
      <c r="AC496" s="73">
        <f ca="1">INDEX(Anslutningspunkt!$A$2:$A$108,RANDBETWEEN(2,108),1)</f>
        <v>43</v>
      </c>
      <c r="AD496" s="30"/>
      <c r="AE496" s="30" t="str">
        <f ca="1" t="shared" si="493"/>
        <v/>
      </c>
      <c r="AF496" s="79"/>
      <c r="AG496" s="122"/>
      <c r="AH496" s="123"/>
      <c r="AI496" s="127"/>
      <c r="AM496" s="7">
        <f ca="1">VLOOKUP(AC496,Anslutningspunkt!A:B,2,0)+RANDBETWEEN(-10000,10000)</f>
        <v>6132893.672</v>
      </c>
      <c r="AN496" s="7">
        <f ca="1">VLOOKUP(AC496,Anslutningspunkt!A:C,3,0)+RANDBETWEEN(-10000,10000)</f>
        <v>346588.438</v>
      </c>
      <c r="AP496" s="7" t="str">
        <f ca="1" t="shared" si="425"/>
        <v>Nyanslutning</v>
      </c>
      <c r="AQ496" s="7" t="str">
        <f t="shared" si="426"/>
        <v>Konsumtion/Produktion</v>
      </c>
      <c r="AX496" s="31">
        <f ca="1" t="shared" si="427"/>
        <v>44952.3024930256</v>
      </c>
      <c r="AZ496" s="31">
        <f ca="1">IF(SUM(IF({"4.Projekteringsavtal","5.Anslutningsavtal","6.Nätavtal"}=Q496,1,0))&gt;0,EDATE(AX496,RANDBETWEEN(0,6)),"")</f>
        <v>44983</v>
      </c>
      <c r="BB496" s="21">
        <f ca="1">IF(SUM(IF({"5.Anslutningsavtal","6.Nätavtal"}=Q496,1,0))&gt;0,EDATE(AZ496,RANDBETWEEN(0,3)),"")</f>
        <v>45072</v>
      </c>
      <c r="BD496" s="21">
        <f ca="1" t="shared" si="428"/>
        <v>45133</v>
      </c>
    </row>
    <row r="497" s="7" customFormat="1" spans="1:56">
      <c r="A497" s="33" t="s">
        <v>65</v>
      </c>
      <c r="B497" s="31">
        <f ca="1" t="shared" si="481"/>
        <v>43556</v>
      </c>
      <c r="C497" s="32">
        <f ca="1" t="shared" si="415"/>
        <v>43752</v>
      </c>
      <c r="D497" s="30" t="str">
        <f t="shared" si="416"/>
        <v>Project 4497</v>
      </c>
      <c r="E497" s="30" t="str">
        <f t="shared" si="417"/>
        <v>Company AB 5497</v>
      </c>
      <c r="F497" s="30" t="str">
        <f ca="1" t="shared" si="482"/>
        <v>Gävle/Sandviken</v>
      </c>
      <c r="G497" s="37">
        <f ca="1" t="shared" si="483"/>
        <v>32</v>
      </c>
      <c r="H497" s="38" t="str">
        <f ca="1" t="shared" si="484"/>
        <v>Ja</v>
      </c>
      <c r="I497" s="30" t="str">
        <f ca="1" t="shared" si="485"/>
        <v>Nyanslutning</v>
      </c>
      <c r="J497" s="30" t="s">
        <v>69</v>
      </c>
      <c r="K497" s="41">
        <f ca="1" t="shared" si="486"/>
        <v>230</v>
      </c>
      <c r="L497" s="41">
        <f ca="1" t="shared" si="418"/>
        <v>4</v>
      </c>
      <c r="M497" s="14"/>
      <c r="N497" s="30" t="str">
        <f ca="1" t="shared" si="419"/>
        <v>Sarah Anderson 497</v>
      </c>
      <c r="O497" s="30" t="str">
        <f ca="1" t="shared" si="420"/>
        <v>Lars Johnson 497</v>
      </c>
      <c r="P497" s="30" t="str">
        <f ca="1" t="shared" si="421"/>
        <v>Anders Erikson 497</v>
      </c>
      <c r="Q497" s="30" t="str">
        <f ca="1" t="shared" si="487"/>
        <v>2.Reservationsavtal</v>
      </c>
      <c r="R497" s="45" t="str">
        <f ca="1" t="shared" si="488"/>
        <v>Ja</v>
      </c>
      <c r="S497" s="45" t="str">
        <f ca="1" t="shared" si="489"/>
        <v>x</v>
      </c>
      <c r="T497" s="45" t="str">
        <f ca="1" t="shared" si="490"/>
        <v/>
      </c>
      <c r="U497" s="16"/>
      <c r="V497" s="33"/>
      <c r="W497" s="49" t="str">
        <f ca="1" t="shared" si="491"/>
        <v/>
      </c>
      <c r="X497" s="50" t="str">
        <f ca="1" t="shared" si="492"/>
        <v>Ja</v>
      </c>
      <c r="Y497" s="63">
        <f ca="1" t="shared" si="422"/>
        <v>45396</v>
      </c>
      <c r="Z497" s="63">
        <f ca="1" t="shared" si="423"/>
        <v>45005</v>
      </c>
      <c r="AA497" s="67"/>
      <c r="AB497" s="64" t="str">
        <f ca="1" t="shared" si="424"/>
        <v/>
      </c>
      <c r="AC497" s="73">
        <f ca="1">INDEX(Anslutningspunkt!$A$2:$A$108,RANDBETWEEN(2,108),1)</f>
        <v>92</v>
      </c>
      <c r="AD497" s="30"/>
      <c r="AE497" s="30" t="str">
        <f ca="1" t="shared" si="493"/>
        <v>Regionnät</v>
      </c>
      <c r="AF497" s="79"/>
      <c r="AG497" s="122"/>
      <c r="AH497" s="123"/>
      <c r="AI497" s="127"/>
      <c r="AM497" s="7">
        <f ca="1">VLOOKUP(AC497,Anslutningspunkt!A:B,2,0)+RANDBETWEEN(-10000,10000)</f>
        <v>6033611.672</v>
      </c>
      <c r="AN497" s="7">
        <f ca="1">VLOOKUP(AC497,Anslutningspunkt!A:C,3,0)+RANDBETWEEN(-10000,10000)</f>
        <v>437548.438</v>
      </c>
      <c r="AP497" s="7" t="str">
        <f ca="1" t="shared" si="425"/>
        <v>Nyanslutning</v>
      </c>
      <c r="AQ497" s="7" t="str">
        <f t="shared" si="426"/>
        <v>Konsumtion/Produktion</v>
      </c>
      <c r="AX497" s="31">
        <f ca="1" t="shared" si="427"/>
        <v>43645.9798446754</v>
      </c>
      <c r="AZ497" s="31" t="str">
        <f ca="1">IF(SUM(IF({"4.Projekteringsavtal","5.Anslutningsavtal","6.Nätavtal"}=Q497,1,0))&gt;0,EDATE(AX497,RANDBETWEEN(0,6)),"")</f>
        <v/>
      </c>
      <c r="BB497" s="21" t="str">
        <f ca="1">IF(SUM(IF({"5.Anslutningsavtal","6.Nätavtal"}=Q497,1,0))&gt;0,EDATE(AZ497,RANDBETWEEN(0,3)),"")</f>
        <v/>
      </c>
      <c r="BD497" s="21" t="str">
        <f ca="1" t="shared" si="428"/>
        <v/>
      </c>
    </row>
    <row r="498" s="7" customFormat="1" spans="1:56">
      <c r="A498" s="33" t="s">
        <v>65</v>
      </c>
      <c r="B498" s="31">
        <f ca="1" t="shared" si="481"/>
        <v>44296</v>
      </c>
      <c r="C498" s="32">
        <f ca="1" t="shared" si="415"/>
        <v>45252</v>
      </c>
      <c r="D498" s="30" t="str">
        <f t="shared" si="416"/>
        <v>Project 4498</v>
      </c>
      <c r="E498" s="30" t="str">
        <f t="shared" si="417"/>
        <v>Company AB 5498</v>
      </c>
      <c r="F498" s="30" t="str">
        <f ca="1" t="shared" si="482"/>
        <v>Vingåker</v>
      </c>
      <c r="G498" s="37">
        <f ca="1" t="shared" si="483"/>
        <v>30</v>
      </c>
      <c r="H498" s="38" t="str">
        <f ca="1" t="shared" si="484"/>
        <v>Ja</v>
      </c>
      <c r="I498" s="30" t="str">
        <f ca="1" t="shared" si="485"/>
        <v>Nyanslutning</v>
      </c>
      <c r="J498" s="30" t="s">
        <v>69</v>
      </c>
      <c r="K498" s="41">
        <f ca="1" t="shared" si="486"/>
        <v>290</v>
      </c>
      <c r="L498" s="41">
        <f ca="1" t="shared" si="418"/>
        <v>282</v>
      </c>
      <c r="M498" s="14"/>
      <c r="N498" s="30" t="str">
        <f ca="1" t="shared" si="419"/>
        <v>Sarah Anderson 498</v>
      </c>
      <c r="O498" s="30" t="str">
        <f ca="1" t="shared" si="420"/>
        <v>Erik Johanson 498</v>
      </c>
      <c r="P498" s="30" t="str">
        <f ca="1" t="shared" si="421"/>
        <v>Sarah Anderson 498</v>
      </c>
      <c r="Q498" s="30" t="str">
        <f ca="1" t="shared" si="487"/>
        <v>5.Anslutningsavtal</v>
      </c>
      <c r="R498" s="45" t="str">
        <f ca="1" t="shared" si="488"/>
        <v/>
      </c>
      <c r="S498" s="45" t="str">
        <f ca="1" t="shared" si="489"/>
        <v/>
      </c>
      <c r="T498" s="45" t="str">
        <f ca="1" t="shared" si="490"/>
        <v/>
      </c>
      <c r="U498" s="16"/>
      <c r="V498" s="33"/>
      <c r="W498" s="49" t="str">
        <f ca="1" t="shared" si="491"/>
        <v>Länk</v>
      </c>
      <c r="X498" s="50" t="str">
        <f ca="1" t="shared" si="492"/>
        <v/>
      </c>
      <c r="Y498" s="63" t="str">
        <f ca="1" t="shared" si="422"/>
        <v/>
      </c>
      <c r="Z498" s="63" t="str">
        <f ca="1" t="shared" si="423"/>
        <v/>
      </c>
      <c r="AA498" s="67"/>
      <c r="AB498" s="64" t="str">
        <f ca="1" t="shared" si="424"/>
        <v/>
      </c>
      <c r="AC498" s="73">
        <f ca="1">INDEX(Anslutningspunkt!$A$2:$A$108,RANDBETWEEN(2,108),1)</f>
        <v>3</v>
      </c>
      <c r="AD498" s="30"/>
      <c r="AE498" s="30" t="str">
        <f ca="1" t="shared" si="493"/>
        <v/>
      </c>
      <c r="AF498" s="79"/>
      <c r="AG498" s="122"/>
      <c r="AH498" s="123"/>
      <c r="AI498" s="127"/>
      <c r="AM498" s="7">
        <f ca="1">VLOOKUP(AC498,Anslutningspunkt!A:B,2,0)+RANDBETWEEN(-10000,10000)</f>
        <v>6174503.672</v>
      </c>
      <c r="AN498" s="7">
        <f ca="1">VLOOKUP(AC498,Anslutningspunkt!A:C,3,0)+RANDBETWEEN(-10000,10000)</f>
        <v>378197.438</v>
      </c>
      <c r="AP498" s="7" t="str">
        <f ca="1" t="shared" si="425"/>
        <v>Nyanslutning</v>
      </c>
      <c r="AQ498" s="7" t="str">
        <f t="shared" si="426"/>
        <v>Konsumtion/Produktion</v>
      </c>
      <c r="AX498" s="31">
        <f ca="1" t="shared" si="427"/>
        <v>45129.9475056283</v>
      </c>
      <c r="AZ498" s="31">
        <f ca="1">IF(SUM(IF({"4.Projekteringsavtal","5.Anslutningsavtal","6.Nätavtal"}=Q498,1,0))&gt;0,EDATE(AX498,RANDBETWEEN(0,6)),"")</f>
        <v>45221</v>
      </c>
      <c r="BB498" s="21">
        <f ca="1">IF(SUM(IF({"5.Anslutningsavtal","6.Nätavtal"}=Q498,1,0))&gt;0,EDATE(AZ498,RANDBETWEEN(0,3)),"")</f>
        <v>45221</v>
      </c>
      <c r="BD498" s="21" t="str">
        <f ca="1" t="shared" si="428"/>
        <v/>
      </c>
    </row>
    <row r="499" s="7" customFormat="1" spans="1:56">
      <c r="A499" s="33" t="s">
        <v>65</v>
      </c>
      <c r="B499" s="31">
        <f ca="1" t="shared" si="481"/>
        <v>43675</v>
      </c>
      <c r="C499" s="32">
        <f ca="1" t="shared" si="415"/>
        <v>45510</v>
      </c>
      <c r="D499" s="30" t="str">
        <f t="shared" si="416"/>
        <v>Project 4499</v>
      </c>
      <c r="E499" s="30" t="str">
        <f t="shared" si="417"/>
        <v>Company AB 5499</v>
      </c>
      <c r="F499" s="30" t="str">
        <f ca="1" t="shared" si="482"/>
        <v>Vingåker</v>
      </c>
      <c r="G499" s="37">
        <f ca="1" t="shared" si="483"/>
        <v>36</v>
      </c>
      <c r="H499" s="38" t="str">
        <f ca="1" t="shared" si="484"/>
        <v>Ja</v>
      </c>
      <c r="I499" s="30" t="str">
        <f ca="1" t="shared" si="485"/>
        <v>Nyanslutning</v>
      </c>
      <c r="J499" s="30" t="s">
        <v>69</v>
      </c>
      <c r="K499" s="41">
        <f ca="1" t="shared" si="486"/>
        <v>560</v>
      </c>
      <c r="L499" s="41">
        <f ca="1" t="shared" si="418"/>
        <v>208</v>
      </c>
      <c r="M499" s="14"/>
      <c r="N499" s="30" t="str">
        <f ca="1" t="shared" si="419"/>
        <v>Sarah Anderson 499</v>
      </c>
      <c r="O499" s="30" t="str">
        <f ca="1" t="shared" si="420"/>
        <v>Erik Johanson 499</v>
      </c>
      <c r="P499" s="30" t="str">
        <f ca="1" t="shared" si="421"/>
        <v>Sarah Anderson 499</v>
      </c>
      <c r="Q499" s="30" t="str">
        <f ca="1" t="shared" si="487"/>
        <v>4.Projekteringsavtal</v>
      </c>
      <c r="R499" s="45" t="str">
        <f ca="1" t="shared" si="488"/>
        <v/>
      </c>
      <c r="S499" s="45" t="str">
        <f ca="1" t="shared" si="489"/>
        <v/>
      </c>
      <c r="T499" s="45" t="str">
        <f ca="1" t="shared" si="490"/>
        <v>x</v>
      </c>
      <c r="U499" s="16"/>
      <c r="V499" s="33"/>
      <c r="W499" s="49" t="str">
        <f ca="1" t="shared" si="491"/>
        <v/>
      </c>
      <c r="X499" s="50" t="str">
        <f ca="1" t="shared" si="492"/>
        <v>Ja</v>
      </c>
      <c r="Y499" s="63">
        <f ca="1" t="shared" si="422"/>
        <v>45530</v>
      </c>
      <c r="Z499" s="63">
        <f ca="1" t="shared" si="423"/>
        <v>45526</v>
      </c>
      <c r="AA499" s="67"/>
      <c r="AB499" s="64" t="str">
        <f ca="1" t="shared" si="424"/>
        <v/>
      </c>
      <c r="AC499" s="73">
        <f ca="1">INDEX(Anslutningspunkt!$A$2:$A$108,RANDBETWEEN(2,108),1)</f>
        <v>54</v>
      </c>
      <c r="AD499" s="30"/>
      <c r="AE499" s="30" t="str">
        <f ca="1" t="shared" si="493"/>
        <v>Stamnät</v>
      </c>
      <c r="AF499" s="79"/>
      <c r="AG499" s="122"/>
      <c r="AH499" s="123"/>
      <c r="AI499" s="127"/>
      <c r="AM499" s="7">
        <f ca="1">VLOOKUP(AC499,Anslutningspunkt!A:B,2,0)+RANDBETWEEN(-10000,10000)</f>
        <v>6123645.672</v>
      </c>
      <c r="AN499" s="7">
        <f ca="1">VLOOKUP(AC499,Anslutningspunkt!A:C,3,0)+RANDBETWEEN(-10000,10000)</f>
        <v>448636.438</v>
      </c>
      <c r="AP499" s="7" t="str">
        <f ca="1" t="shared" si="425"/>
        <v>Nyanslutning</v>
      </c>
      <c r="AQ499" s="7" t="str">
        <f t="shared" si="426"/>
        <v>Konsumtion/Produktion</v>
      </c>
      <c r="AX499" s="31">
        <f ca="1" t="shared" si="427"/>
        <v>45463.1162460816</v>
      </c>
      <c r="AZ499" s="31">
        <f ca="1">IF(SUM(IF({"4.Projekteringsavtal","5.Anslutningsavtal","6.Nätavtal"}=Q499,1,0))&gt;0,EDATE(AX499,RANDBETWEEN(0,6)),"")</f>
        <v>45555</v>
      </c>
      <c r="BB499" s="21" t="str">
        <f ca="1">IF(SUM(IF({"5.Anslutningsavtal","6.Nätavtal"}=Q499,1,0))&gt;0,EDATE(AZ499,RANDBETWEEN(0,3)),"")</f>
        <v/>
      </c>
      <c r="BD499" s="21" t="str">
        <f ca="1" t="shared" si="428"/>
        <v/>
      </c>
    </row>
    <row r="500" s="7" customFormat="1" spans="1:56">
      <c r="A500" s="33" t="s">
        <v>65</v>
      </c>
      <c r="B500" s="31">
        <f ca="1" t="shared" si="481"/>
        <v>44041</v>
      </c>
      <c r="C500" s="32">
        <f ca="1" t="shared" si="415"/>
        <v>44220</v>
      </c>
      <c r="D500" s="30" t="str">
        <f t="shared" si="416"/>
        <v>Project 4500</v>
      </c>
      <c r="E500" s="30" t="str">
        <f t="shared" si="417"/>
        <v>Company AB 5500</v>
      </c>
      <c r="F500" s="30" t="str">
        <f ca="1" t="shared" si="482"/>
        <v>Vingåker</v>
      </c>
      <c r="G500" s="37">
        <f ca="1" t="shared" si="483"/>
        <v>31</v>
      </c>
      <c r="H500" s="38" t="str">
        <f ca="1" t="shared" si="484"/>
        <v>Nej</v>
      </c>
      <c r="I500" s="30" t="str">
        <f ca="1" t="shared" si="485"/>
        <v>Flytt</v>
      </c>
      <c r="J500" s="30" t="s">
        <v>69</v>
      </c>
      <c r="K500" s="41">
        <f ca="1" t="shared" si="486"/>
        <v>300</v>
      </c>
      <c r="L500" s="41">
        <f ca="1" t="shared" si="418"/>
        <v>100</v>
      </c>
      <c r="M500" s="14"/>
      <c r="N500" s="30" t="str">
        <f ca="1" t="shared" si="419"/>
        <v>Lars Johnson 500</v>
      </c>
      <c r="O500" s="30" t="str">
        <f ca="1" t="shared" si="420"/>
        <v>Lars Johnson 500</v>
      </c>
      <c r="P500" s="30" t="str">
        <f ca="1" t="shared" si="421"/>
        <v>Lars Johnson 500</v>
      </c>
      <c r="Q500" s="30" t="str">
        <f ca="1" t="shared" si="487"/>
        <v>6.Nätavtal</v>
      </c>
      <c r="R500" s="45" t="str">
        <f ca="1" t="shared" si="488"/>
        <v>Ja</v>
      </c>
      <c r="S500" s="45" t="str">
        <f ca="1" t="shared" si="489"/>
        <v>x</v>
      </c>
      <c r="T500" s="45" t="str">
        <f ca="1" t="shared" si="490"/>
        <v>x</v>
      </c>
      <c r="U500" s="16"/>
      <c r="V500" s="33"/>
      <c r="W500" s="49" t="str">
        <f ca="1" t="shared" si="491"/>
        <v/>
      </c>
      <c r="X500" s="50" t="str">
        <f ca="1" t="shared" si="492"/>
        <v>Nej</v>
      </c>
      <c r="Y500" s="63" t="str">
        <f ca="1" t="shared" si="422"/>
        <v/>
      </c>
      <c r="Z500" s="63" t="str">
        <f ca="1" t="shared" si="423"/>
        <v/>
      </c>
      <c r="AA500" s="67"/>
      <c r="AB500" s="64" t="str">
        <f ca="1" t="shared" si="424"/>
        <v/>
      </c>
      <c r="AC500" s="73">
        <f ca="1">INDEX(Anslutningspunkt!$A$2:$A$108,RANDBETWEEN(2,108),1)</f>
        <v>78</v>
      </c>
      <c r="AD500" s="30"/>
      <c r="AE500" s="30" t="str">
        <f ca="1" t="shared" si="493"/>
        <v>Stamnät</v>
      </c>
      <c r="AF500" s="79"/>
      <c r="AG500" s="122"/>
      <c r="AH500" s="123"/>
      <c r="AI500" s="127"/>
      <c r="AM500" s="7">
        <f ca="1">VLOOKUP(AC500,Anslutningspunkt!A:B,2,0)+RANDBETWEEN(-10000,10000)</f>
        <v>6076958.672</v>
      </c>
      <c r="AN500" s="7">
        <f ca="1">VLOOKUP(AC500,Anslutningspunkt!A:C,3,0)+RANDBETWEEN(-10000,10000)</f>
        <v>330163.438</v>
      </c>
      <c r="AP500" s="7" t="str">
        <f ca="1" t="shared" si="425"/>
        <v>Flytt</v>
      </c>
      <c r="AQ500" s="7" t="str">
        <f t="shared" si="426"/>
        <v>Konsumtion/Produktion</v>
      </c>
      <c r="AX500" s="31">
        <f ca="1" t="shared" si="427"/>
        <v>44206.9303848265</v>
      </c>
      <c r="AZ500" s="31">
        <f ca="1">IF(SUM(IF({"4.Projekteringsavtal","5.Anslutningsavtal","6.Nätavtal"}=Q500,1,0))&gt;0,EDATE(AX500,RANDBETWEEN(0,6)),"")</f>
        <v>44326</v>
      </c>
      <c r="BB500" s="21">
        <f ca="1">IF(SUM(IF({"5.Anslutningsavtal","6.Nätavtal"}=Q500,1,0))&gt;0,EDATE(AZ500,RANDBETWEEN(0,3)),"")</f>
        <v>44357</v>
      </c>
      <c r="BD500" s="21">
        <f ca="1" t="shared" si="428"/>
        <v>44387</v>
      </c>
    </row>
    <row r="501" s="7" customFormat="1" spans="1:56">
      <c r="A501" s="33" t="s">
        <v>65</v>
      </c>
      <c r="B501" s="31">
        <f ca="1" t="shared" si="481"/>
        <v>43754</v>
      </c>
      <c r="C501" s="32">
        <f ca="1" t="shared" si="415"/>
        <v>43923</v>
      </c>
      <c r="D501" s="30" t="str">
        <f t="shared" si="416"/>
        <v>Project 4501</v>
      </c>
      <c r="E501" s="30" t="str">
        <f t="shared" si="417"/>
        <v>Company AB 5501</v>
      </c>
      <c r="F501" s="30" t="str">
        <f ca="1" t="shared" si="482"/>
        <v>Huddinge</v>
      </c>
      <c r="G501" s="37">
        <f ca="1" t="shared" si="483"/>
        <v>30</v>
      </c>
      <c r="H501" s="38" t="str">
        <f ca="1" t="shared" si="484"/>
        <v>Ja</v>
      </c>
      <c r="I501" s="30" t="str">
        <f ca="1" t="shared" si="485"/>
        <v>Nyanslutning</v>
      </c>
      <c r="J501" s="30" t="s">
        <v>69</v>
      </c>
      <c r="K501" s="41">
        <f ca="1" t="shared" si="486"/>
        <v>130</v>
      </c>
      <c r="L501" s="41">
        <f ca="1" t="shared" si="418"/>
        <v>81</v>
      </c>
      <c r="M501" s="14"/>
      <c r="N501" s="30" t="str">
        <f ca="1" t="shared" si="419"/>
        <v>Erik Johanson 501</v>
      </c>
      <c r="O501" s="30" t="str">
        <f ca="1" t="shared" si="420"/>
        <v>Sarah Anderson 501</v>
      </c>
      <c r="P501" s="30" t="str">
        <f ca="1" t="shared" si="421"/>
        <v>Erik Johanson 501</v>
      </c>
      <c r="Q501" s="30" t="str">
        <f ca="1" t="shared" si="487"/>
        <v>5.Anslutningsavtal</v>
      </c>
      <c r="R501" s="45" t="str">
        <f ca="1" t="shared" si="488"/>
        <v>Ja</v>
      </c>
      <c r="S501" s="45" t="str">
        <f ca="1" t="shared" si="489"/>
        <v/>
      </c>
      <c r="T501" s="45" t="str">
        <f ca="1" t="shared" si="490"/>
        <v/>
      </c>
      <c r="U501" s="16"/>
      <c r="V501" s="33"/>
      <c r="W501" s="49" t="str">
        <f ca="1" t="shared" si="491"/>
        <v/>
      </c>
      <c r="X501" s="50" t="str">
        <f ca="1" t="shared" si="492"/>
        <v/>
      </c>
      <c r="Y501" s="63" t="str">
        <f ca="1" t="shared" si="422"/>
        <v/>
      </c>
      <c r="Z501" s="63" t="str">
        <f ca="1" t="shared" si="423"/>
        <v/>
      </c>
      <c r="AA501" s="67"/>
      <c r="AB501" s="64" t="str">
        <f ca="1" t="shared" si="424"/>
        <v/>
      </c>
      <c r="AC501" s="73">
        <f ca="1">INDEX(Anslutningspunkt!$A$2:$A$108,RANDBETWEEN(2,108),1)</f>
        <v>91</v>
      </c>
      <c r="AD501" s="30"/>
      <c r="AE501" s="30" t="str">
        <f ca="1" t="shared" si="493"/>
        <v/>
      </c>
      <c r="AF501" s="79"/>
      <c r="AG501" s="122"/>
      <c r="AH501" s="123"/>
      <c r="AI501" s="127"/>
      <c r="AM501" s="7">
        <f ca="1">VLOOKUP(AC501,Anslutningspunkt!A:B,2,0)+RANDBETWEEN(-10000,10000)</f>
        <v>6168489.672</v>
      </c>
      <c r="AN501" s="7">
        <f ca="1">VLOOKUP(AC501,Anslutningspunkt!A:C,3,0)+RANDBETWEEN(-10000,10000)</f>
        <v>458671.438</v>
      </c>
      <c r="AP501" s="7" t="str">
        <f ca="1" t="shared" si="425"/>
        <v>Nyanslutning</v>
      </c>
      <c r="AQ501" s="7" t="str">
        <f t="shared" si="426"/>
        <v>Konsumtion/Produktion</v>
      </c>
      <c r="AX501" s="31">
        <f ca="1" t="shared" si="427"/>
        <v>43818.6202573664</v>
      </c>
      <c r="AZ501" s="31">
        <f ca="1">IF(SUM(IF({"4.Projekteringsavtal","5.Anslutningsavtal","6.Nätavtal"}=Q501,1,0))&gt;0,EDATE(AX501,RANDBETWEEN(0,6)),"")</f>
        <v>43880</v>
      </c>
      <c r="BB501" s="21">
        <f ca="1">IF(SUM(IF({"5.Anslutningsavtal","6.Nätavtal"}=Q501,1,0))&gt;0,EDATE(AZ501,RANDBETWEEN(0,3)),"")</f>
        <v>43909</v>
      </c>
      <c r="BD501" s="21" t="str">
        <f ca="1" t="shared" si="428"/>
        <v/>
      </c>
    </row>
    <row r="502" s="7" customFormat="1" spans="1:56">
      <c r="A502" s="33" t="s">
        <v>65</v>
      </c>
      <c r="B502" s="31">
        <f ca="1" t="shared" ref="B502:B511" si="494">RANDBETWEEN(DATE(2018,1,1),DATE(2022,10,20))</f>
        <v>43283</v>
      </c>
      <c r="C502" s="32">
        <f ca="1" t="shared" si="415"/>
        <v>43579</v>
      </c>
      <c r="D502" s="30" t="str">
        <f t="shared" si="416"/>
        <v>Project 4502</v>
      </c>
      <c r="E502" s="30" t="str">
        <f t="shared" si="417"/>
        <v>Company AB 5502</v>
      </c>
      <c r="F502" s="30" t="str">
        <f ca="1" t="shared" ref="F502:F511" si="49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Östhammar</v>
      </c>
      <c r="G502" s="37">
        <f ca="1" t="shared" ref="G502:G511" si="496">RANDBETWEEN(30,38)</f>
        <v>31</v>
      </c>
      <c r="H502" s="38" t="str">
        <f ca="1" t="shared" ref="H502:H511" si="497">CHOOSE(RANDBETWEEN(1,3),"Ja","Nej","")</f>
        <v>Nej</v>
      </c>
      <c r="I502" s="30" t="str">
        <f ca="1" t="shared" ref="I502:I511" si="498">CHOOSE(RANDBETWEEN(1,3),"Nyanslutning","Utökning","Flytt")</f>
        <v>Flytt</v>
      </c>
      <c r="J502" s="30" t="s">
        <v>69</v>
      </c>
      <c r="K502" s="41">
        <f ca="1" t="shared" ref="K502:K511" si="499">RANDBETWEEN(1,60)*10</f>
        <v>370</v>
      </c>
      <c r="L502" s="41">
        <f ca="1" t="shared" si="418"/>
        <v>72</v>
      </c>
      <c r="M502" s="14"/>
      <c r="N502" s="30" t="str">
        <f ca="1" t="shared" si="419"/>
        <v>Erik Johanson 502</v>
      </c>
      <c r="O502" s="30" t="str">
        <f ca="1" t="shared" si="420"/>
        <v>Anders Erikson 502</v>
      </c>
      <c r="P502" s="30" t="str">
        <f ca="1" t="shared" si="421"/>
        <v>Lars Johnson 502</v>
      </c>
      <c r="Q502" s="30" t="str">
        <f ca="1" t="shared" ref="Q502:Q511" si="500">CHOOSE(RANDBETWEEN(1,5),"5.Anslutningsavtal","4.Projekteringsavtal","6.Nätavtal","2.Reservationsavtal","1.Anslutningsmöjlighet")</f>
        <v>2.Reservationsavtal</v>
      </c>
      <c r="R502" s="45" t="str">
        <f ca="1" t="shared" ref="R502:R511" si="501">CHOOSE(RANDBETWEEN(1,8),"Ja","","","","n","nej","?","N/A")</f>
        <v/>
      </c>
      <c r="S502" s="45" t="str">
        <f ca="1" t="shared" ref="S502:S511" si="502">CHOOSE(RANDBETWEEN(1,3),"x","","")</f>
        <v/>
      </c>
      <c r="T502" s="45" t="str">
        <f ca="1" t="shared" ref="T502:T511" si="503">CHOOSE(RANDBETWEEN(1,4),"x","","","")</f>
        <v/>
      </c>
      <c r="U502" s="16"/>
      <c r="V502" s="33"/>
      <c r="W502" s="49" t="str">
        <f ca="1" t="shared" ref="W502:W511" si="504">CHOOSE(RANDBETWEEN(1,7),"Länk","","","","","Ansluts till LN 20 kV","Reservationsavtal ska tecknas")</f>
        <v/>
      </c>
      <c r="X502" s="50" t="str">
        <f ca="1" t="shared" ref="X502:X511" si="505">CHOOSE(RANDBETWEEN(1,4),"Ja","Ja","Nej","")</f>
        <v/>
      </c>
      <c r="Y502" s="63" t="str">
        <f ca="1" t="shared" si="422"/>
        <v/>
      </c>
      <c r="Z502" s="63" t="str">
        <f ca="1" t="shared" si="423"/>
        <v/>
      </c>
      <c r="AA502" s="67"/>
      <c r="AB502" s="64" t="str">
        <f ca="1" t="shared" si="424"/>
        <v/>
      </c>
      <c r="AC502" s="73">
        <f ca="1">INDEX(Anslutningspunkt!$A$2:$A$108,RANDBETWEEN(2,108),1)</f>
        <v>59</v>
      </c>
      <c r="AD502" s="30"/>
      <c r="AE502" s="30" t="str">
        <f ca="1" t="shared" ref="AE502:AE511" si="506">CHOOSE(RANDBETWEEN(1,4),"Regionnät","Stamnät Regionnät","Stamnät","")</f>
        <v>Stamnät Regionnät</v>
      </c>
      <c r="AF502" s="79"/>
      <c r="AG502" s="122"/>
      <c r="AH502" s="123"/>
      <c r="AI502" s="127"/>
      <c r="AM502" s="7">
        <f ca="1">VLOOKUP(AC502,Anslutningspunkt!A:B,2,0)+RANDBETWEEN(-10000,10000)</f>
        <v>6043659.672</v>
      </c>
      <c r="AN502" s="7">
        <f ca="1">VLOOKUP(AC502,Anslutningspunkt!A:C,3,0)+RANDBETWEEN(-10000,10000)</f>
        <v>397462.438</v>
      </c>
      <c r="AP502" s="7" t="str">
        <f ca="1" t="shared" si="425"/>
        <v>Flytt</v>
      </c>
      <c r="AQ502" s="7" t="str">
        <f t="shared" si="426"/>
        <v>Konsumtion/Produktion</v>
      </c>
      <c r="AX502" s="31">
        <f ca="1" t="shared" si="427"/>
        <v>43501.6100436278</v>
      </c>
      <c r="AZ502" s="31" t="str">
        <f ca="1">IF(SUM(IF({"4.Projekteringsavtal","5.Anslutningsavtal","6.Nätavtal"}=Q502,1,0))&gt;0,EDATE(AX502,RANDBETWEEN(0,6)),"")</f>
        <v/>
      </c>
      <c r="BB502" s="21" t="str">
        <f ca="1">IF(SUM(IF({"5.Anslutningsavtal","6.Nätavtal"}=Q502,1,0))&gt;0,EDATE(AZ502,RANDBETWEEN(0,3)),"")</f>
        <v/>
      </c>
      <c r="BD502" s="21" t="str">
        <f ca="1" t="shared" si="428"/>
        <v/>
      </c>
    </row>
    <row r="503" s="7" customFormat="1" spans="1:56">
      <c r="A503" s="33" t="s">
        <v>65</v>
      </c>
      <c r="B503" s="31">
        <f ca="1" t="shared" si="494"/>
        <v>44288</v>
      </c>
      <c r="C503" s="32">
        <f ca="1" t="shared" si="415"/>
        <v>44387</v>
      </c>
      <c r="D503" s="30" t="str">
        <f t="shared" si="416"/>
        <v>Project 4503</v>
      </c>
      <c r="E503" s="30" t="str">
        <f t="shared" si="417"/>
        <v>Company AB 5503</v>
      </c>
      <c r="F503" s="30" t="str">
        <f ca="1" t="shared" si="495"/>
        <v>Hedemora</v>
      </c>
      <c r="G503" s="37">
        <f ca="1" t="shared" si="496"/>
        <v>38</v>
      </c>
      <c r="H503" s="38" t="str">
        <f ca="1" t="shared" si="497"/>
        <v>Nej</v>
      </c>
      <c r="I503" s="30" t="str">
        <f ca="1" t="shared" si="498"/>
        <v>Nyanslutning</v>
      </c>
      <c r="J503" s="30" t="s">
        <v>69</v>
      </c>
      <c r="K503" s="41">
        <f ca="1" t="shared" si="499"/>
        <v>570</v>
      </c>
      <c r="L503" s="41">
        <f ca="1" t="shared" si="418"/>
        <v>322</v>
      </c>
      <c r="M503" s="14"/>
      <c r="N503" s="30" t="str">
        <f ca="1" t="shared" si="419"/>
        <v>Erik Johanson 503</v>
      </c>
      <c r="O503" s="30" t="str">
        <f ca="1" t="shared" si="420"/>
        <v>Sarah Anderson 503</v>
      </c>
      <c r="P503" s="30" t="str">
        <f ca="1" t="shared" si="421"/>
        <v>Lars Johnson 503</v>
      </c>
      <c r="Q503" s="30" t="str">
        <f ca="1" t="shared" si="500"/>
        <v>4.Projekteringsavtal</v>
      </c>
      <c r="R503" s="45" t="str">
        <f ca="1" t="shared" si="501"/>
        <v/>
      </c>
      <c r="S503" s="45" t="str">
        <f ca="1" t="shared" si="502"/>
        <v>x</v>
      </c>
      <c r="T503" s="45" t="str">
        <f ca="1" t="shared" si="503"/>
        <v/>
      </c>
      <c r="U503" s="16"/>
      <c r="V503" s="33"/>
      <c r="W503" s="49" t="str">
        <f ca="1" t="shared" si="504"/>
        <v/>
      </c>
      <c r="X503" s="50" t="str">
        <f ca="1" t="shared" si="505"/>
        <v>Nej</v>
      </c>
      <c r="Y503" s="63" t="str">
        <f ca="1" t="shared" si="422"/>
        <v/>
      </c>
      <c r="Z503" s="63" t="str">
        <f ca="1" t="shared" si="423"/>
        <v/>
      </c>
      <c r="AA503" s="67"/>
      <c r="AB503" s="64" t="str">
        <f ca="1" t="shared" si="424"/>
        <v/>
      </c>
      <c r="AC503" s="73">
        <f ca="1">INDEX(Anslutningspunkt!$A$2:$A$108,RANDBETWEEN(2,108),1)</f>
        <v>27</v>
      </c>
      <c r="AD503" s="30"/>
      <c r="AE503" s="30" t="str">
        <f ca="1" t="shared" si="506"/>
        <v>Stamnät</v>
      </c>
      <c r="AF503" s="79"/>
      <c r="AG503" s="122"/>
      <c r="AH503" s="123"/>
      <c r="AI503" s="127"/>
      <c r="AM503" s="7">
        <f ca="1">VLOOKUP(AC503,Anslutningspunkt!A:B,2,0)+RANDBETWEEN(-10000,10000)</f>
        <v>6036571.672</v>
      </c>
      <c r="AN503" s="7">
        <f ca="1">VLOOKUP(AC503,Anslutningspunkt!A:C,3,0)+RANDBETWEEN(-10000,10000)</f>
        <v>381436.438</v>
      </c>
      <c r="AP503" s="7" t="str">
        <f ca="1" t="shared" si="425"/>
        <v>Nyanslutning</v>
      </c>
      <c r="AQ503" s="7" t="str">
        <f t="shared" si="426"/>
        <v>Konsumtion/Produktion</v>
      </c>
      <c r="AX503" s="31">
        <f ca="1" t="shared" si="427"/>
        <v>44370.5469125204</v>
      </c>
      <c r="AZ503" s="31">
        <f ca="1">IF(SUM(IF({"4.Projekteringsavtal","5.Anslutningsavtal","6.Nätavtal"}=Q503,1,0))&gt;0,EDATE(AX503,RANDBETWEEN(0,6)),"")</f>
        <v>44400</v>
      </c>
      <c r="BB503" s="21" t="str">
        <f ca="1">IF(SUM(IF({"5.Anslutningsavtal","6.Nätavtal"}=Q503,1,0))&gt;0,EDATE(AZ503,RANDBETWEEN(0,3)),"")</f>
        <v/>
      </c>
      <c r="BD503" s="21" t="str">
        <f ca="1" t="shared" si="428"/>
        <v/>
      </c>
    </row>
    <row r="504" s="7" customFormat="1" spans="1:56">
      <c r="A504" s="33" t="s">
        <v>65</v>
      </c>
      <c r="B504" s="31">
        <f ca="1" t="shared" si="494"/>
        <v>44785</v>
      </c>
      <c r="C504" s="32">
        <f ca="1" t="shared" si="415"/>
        <v>45421</v>
      </c>
      <c r="D504" s="30" t="str">
        <f t="shared" si="416"/>
        <v>Project 4504</v>
      </c>
      <c r="E504" s="30" t="str">
        <f t="shared" si="417"/>
        <v>Company AB 5504</v>
      </c>
      <c r="F504" s="30" t="str">
        <f ca="1" t="shared" si="495"/>
        <v>Upplans Bro</v>
      </c>
      <c r="G504" s="37">
        <f ca="1" t="shared" si="496"/>
        <v>34</v>
      </c>
      <c r="H504" s="38" t="str">
        <f ca="1" t="shared" si="497"/>
        <v>Ja</v>
      </c>
      <c r="I504" s="30" t="str">
        <f ca="1" t="shared" si="498"/>
        <v>Nyanslutning</v>
      </c>
      <c r="J504" s="30" t="s">
        <v>69</v>
      </c>
      <c r="K504" s="41">
        <f ca="1" t="shared" si="499"/>
        <v>380</v>
      </c>
      <c r="L504" s="41">
        <f ca="1" t="shared" si="418"/>
        <v>332</v>
      </c>
      <c r="M504" s="14"/>
      <c r="N504" s="30" t="str">
        <f ca="1" t="shared" si="419"/>
        <v>Erik Johanson 504</v>
      </c>
      <c r="O504" s="30" t="str">
        <f ca="1" t="shared" si="420"/>
        <v>Anders Erikson 504</v>
      </c>
      <c r="P504" s="30" t="str">
        <f ca="1" t="shared" si="421"/>
        <v>Anders Erikson 504</v>
      </c>
      <c r="Q504" s="30" t="str">
        <f ca="1" t="shared" si="500"/>
        <v>2.Reservationsavtal</v>
      </c>
      <c r="R504" s="45" t="str">
        <f ca="1" t="shared" si="501"/>
        <v/>
      </c>
      <c r="S504" s="45" t="str">
        <f ca="1" t="shared" si="502"/>
        <v/>
      </c>
      <c r="T504" s="45" t="str">
        <f ca="1" t="shared" si="503"/>
        <v>x</v>
      </c>
      <c r="U504" s="16"/>
      <c r="V504" s="33"/>
      <c r="W504" s="49" t="str">
        <f ca="1" t="shared" si="504"/>
        <v>Reservationsavtal ska tecknas</v>
      </c>
      <c r="X504" s="50" t="str">
        <f ca="1" t="shared" si="505"/>
        <v>Nej</v>
      </c>
      <c r="Y504" s="63" t="str">
        <f ca="1" t="shared" si="422"/>
        <v/>
      </c>
      <c r="Z504" s="63" t="str">
        <f ca="1" t="shared" si="423"/>
        <v/>
      </c>
      <c r="AA504" s="67"/>
      <c r="AB504" s="64" t="str">
        <f ca="1" t="shared" si="424"/>
        <v/>
      </c>
      <c r="AC504" s="73">
        <f ca="1">INDEX(Anslutningspunkt!$A$2:$A$108,RANDBETWEEN(2,108),1)</f>
        <v>102</v>
      </c>
      <c r="AD504" s="30"/>
      <c r="AE504" s="30" t="str">
        <f ca="1" t="shared" si="506"/>
        <v/>
      </c>
      <c r="AF504" s="79"/>
      <c r="AG504" s="122"/>
      <c r="AH504" s="123"/>
      <c r="AI504" s="127"/>
      <c r="AM504" s="7">
        <f ca="1">VLOOKUP(AC504,Anslutningspunkt!A:B,2,0)+RANDBETWEEN(-10000,10000)</f>
        <v>6058757.672</v>
      </c>
      <c r="AN504" s="7">
        <f ca="1">VLOOKUP(AC504,Anslutningspunkt!A:C,3,0)+RANDBETWEEN(-10000,10000)</f>
        <v>324931.438</v>
      </c>
      <c r="AP504" s="7" t="str">
        <f ca="1" t="shared" si="425"/>
        <v>Nyanslutning</v>
      </c>
      <c r="AQ504" s="7" t="str">
        <f t="shared" si="426"/>
        <v>Konsumtion/Produktion</v>
      </c>
      <c r="AX504" s="31">
        <f ca="1" t="shared" si="427"/>
        <v>45389.0562655678</v>
      </c>
      <c r="AZ504" s="31" t="str">
        <f ca="1">IF(SUM(IF({"4.Projekteringsavtal","5.Anslutningsavtal","6.Nätavtal"}=Q504,1,0))&gt;0,EDATE(AX504,RANDBETWEEN(0,6)),"")</f>
        <v/>
      </c>
      <c r="BB504" s="21" t="str">
        <f ca="1">IF(SUM(IF({"5.Anslutningsavtal","6.Nätavtal"}=Q504,1,0))&gt;0,EDATE(AZ504,RANDBETWEEN(0,3)),"")</f>
        <v/>
      </c>
      <c r="BD504" s="21" t="str">
        <f ca="1" t="shared" si="428"/>
        <v/>
      </c>
    </row>
    <row r="505" s="7" customFormat="1" spans="1:56">
      <c r="A505" s="33" t="s">
        <v>65</v>
      </c>
      <c r="B505" s="31">
        <f ca="1" t="shared" si="494"/>
        <v>43270</v>
      </c>
      <c r="C505" s="32">
        <f ca="1" t="shared" si="415"/>
        <v>45406</v>
      </c>
      <c r="D505" s="30" t="str">
        <f t="shared" si="416"/>
        <v>Project 4505</v>
      </c>
      <c r="E505" s="30" t="str">
        <f t="shared" si="417"/>
        <v>Company AB 5505</v>
      </c>
      <c r="F505" s="30" t="str">
        <f ca="1" t="shared" si="495"/>
        <v>Kungsör</v>
      </c>
      <c r="G505" s="37">
        <f ca="1" t="shared" si="496"/>
        <v>37</v>
      </c>
      <c r="H505" s="38" t="str">
        <f ca="1" t="shared" si="497"/>
        <v>Ja</v>
      </c>
      <c r="I505" s="30" t="str">
        <f ca="1" t="shared" si="498"/>
        <v>Nyanslutning</v>
      </c>
      <c r="J505" s="30" t="s">
        <v>69</v>
      </c>
      <c r="K505" s="41">
        <f ca="1" t="shared" si="499"/>
        <v>10</v>
      </c>
      <c r="L505" s="41">
        <f ca="1" t="shared" si="418"/>
        <v>9</v>
      </c>
      <c r="M505" s="14"/>
      <c r="N505" s="30" t="str">
        <f ca="1" t="shared" si="419"/>
        <v>Lars Johnson 505</v>
      </c>
      <c r="O505" s="30" t="str">
        <f ca="1" t="shared" si="420"/>
        <v>Erik Johanson 505</v>
      </c>
      <c r="P505" s="30" t="str">
        <f ca="1" t="shared" si="421"/>
        <v>Sarah Anderson 505</v>
      </c>
      <c r="Q505" s="30" t="str">
        <f ca="1" t="shared" si="500"/>
        <v>5.Anslutningsavtal</v>
      </c>
      <c r="R505" s="45" t="str">
        <f ca="1" t="shared" si="501"/>
        <v>?</v>
      </c>
      <c r="S505" s="45" t="str">
        <f ca="1" t="shared" si="502"/>
        <v/>
      </c>
      <c r="T505" s="45" t="str">
        <f ca="1" t="shared" si="503"/>
        <v/>
      </c>
      <c r="U505" s="16"/>
      <c r="V505" s="33"/>
      <c r="W505" s="49" t="str">
        <f ca="1" t="shared" si="504"/>
        <v/>
      </c>
      <c r="X505" s="50" t="str">
        <f ca="1" t="shared" si="505"/>
        <v/>
      </c>
      <c r="Y505" s="63" t="str">
        <f ca="1" t="shared" si="422"/>
        <v/>
      </c>
      <c r="Z505" s="63" t="str">
        <f ca="1" t="shared" si="423"/>
        <v/>
      </c>
      <c r="AA505" s="67"/>
      <c r="AB505" s="64" t="str">
        <f ca="1" t="shared" si="424"/>
        <v/>
      </c>
      <c r="AC505" s="73">
        <f ca="1">INDEX(Anslutningspunkt!$A$2:$A$108,RANDBETWEEN(2,108),1)</f>
        <v>39</v>
      </c>
      <c r="AD505" s="30"/>
      <c r="AE505" s="30" t="str">
        <f ca="1" t="shared" si="506"/>
        <v>Stamnät</v>
      </c>
      <c r="AF505" s="79"/>
      <c r="AG505" s="122"/>
      <c r="AH505" s="123"/>
      <c r="AI505" s="127"/>
      <c r="AM505" s="7">
        <f ca="1">VLOOKUP(AC505,Anslutningspunkt!A:B,2,0)+RANDBETWEEN(-10000,10000)</f>
        <v>6021798.672</v>
      </c>
      <c r="AN505" s="7">
        <f ca="1">VLOOKUP(AC505,Anslutningspunkt!A:C,3,0)+RANDBETWEEN(-10000,10000)</f>
        <v>360206.438</v>
      </c>
      <c r="AP505" s="7" t="str">
        <f ca="1" t="shared" si="425"/>
        <v>Nyanslutning</v>
      </c>
      <c r="AQ505" s="7" t="str">
        <f t="shared" si="426"/>
        <v>Konsumtion/Produktion</v>
      </c>
      <c r="AX505" s="31">
        <f ca="1" t="shared" si="427"/>
        <v>43494.8499014792</v>
      </c>
      <c r="AZ505" s="31">
        <f ca="1">IF(SUM(IF({"4.Projekteringsavtal","5.Anslutningsavtal","6.Nätavtal"}=Q505,1,0))&gt;0,EDATE(AX505,RANDBETWEEN(0,6)),"")</f>
        <v>43553</v>
      </c>
      <c r="BB505" s="21">
        <f ca="1">IF(SUM(IF({"5.Anslutningsavtal","6.Nätavtal"}=Q505,1,0))&gt;0,EDATE(AZ505,RANDBETWEEN(0,3)),"")</f>
        <v>43645</v>
      </c>
      <c r="BD505" s="21" t="str">
        <f ca="1" t="shared" si="428"/>
        <v/>
      </c>
    </row>
    <row r="506" s="7" customFormat="1" spans="1:56">
      <c r="A506" s="33" t="s">
        <v>65</v>
      </c>
      <c r="B506" s="31">
        <f ca="1" t="shared" si="494"/>
        <v>43850</v>
      </c>
      <c r="C506" s="32">
        <f ca="1" t="shared" si="415"/>
        <v>44030</v>
      </c>
      <c r="D506" s="30" t="str">
        <f t="shared" si="416"/>
        <v>Project 4506</v>
      </c>
      <c r="E506" s="30" t="str">
        <f t="shared" si="417"/>
        <v>Company AB 5506</v>
      </c>
      <c r="F506" s="30" t="str">
        <f ca="1" t="shared" si="495"/>
        <v>Järfälla</v>
      </c>
      <c r="G506" s="37">
        <f ca="1" t="shared" si="496"/>
        <v>34</v>
      </c>
      <c r="H506" s="38" t="str">
        <f ca="1" t="shared" si="497"/>
        <v>Nej</v>
      </c>
      <c r="I506" s="30" t="str">
        <f ca="1" t="shared" si="498"/>
        <v>Utökning</v>
      </c>
      <c r="J506" s="30" t="s">
        <v>69</v>
      </c>
      <c r="K506" s="41">
        <f ca="1" t="shared" si="499"/>
        <v>320</v>
      </c>
      <c r="L506" s="41">
        <f ca="1" t="shared" si="418"/>
        <v>231</v>
      </c>
      <c r="M506" s="14"/>
      <c r="N506" s="30" t="str">
        <f ca="1" t="shared" si="419"/>
        <v>Lars Johnson 506</v>
      </c>
      <c r="O506" s="30" t="str">
        <f ca="1" t="shared" si="420"/>
        <v>Lars Johnson 506</v>
      </c>
      <c r="P506" s="30" t="str">
        <f ca="1" t="shared" si="421"/>
        <v>Lars Johnson 506</v>
      </c>
      <c r="Q506" s="30" t="str">
        <f ca="1" t="shared" si="500"/>
        <v>5.Anslutningsavtal</v>
      </c>
      <c r="R506" s="45" t="str">
        <f ca="1" t="shared" si="501"/>
        <v/>
      </c>
      <c r="S506" s="45" t="str">
        <f ca="1" t="shared" si="502"/>
        <v>x</v>
      </c>
      <c r="T506" s="45" t="str">
        <f ca="1" t="shared" si="503"/>
        <v/>
      </c>
      <c r="U506" s="16"/>
      <c r="V506" s="33"/>
      <c r="W506" s="49" t="str">
        <f ca="1" t="shared" si="504"/>
        <v>Reservationsavtal ska tecknas</v>
      </c>
      <c r="X506" s="50" t="str">
        <f ca="1" t="shared" si="505"/>
        <v>Ja</v>
      </c>
      <c r="Y506" s="63">
        <f ca="1" t="shared" si="422"/>
        <v>45335</v>
      </c>
      <c r="Z506" s="63">
        <f ca="1" t="shared" si="423"/>
        <v>45257</v>
      </c>
      <c r="AA506" s="67"/>
      <c r="AB506" s="64" t="str">
        <f ca="1" t="shared" si="424"/>
        <v/>
      </c>
      <c r="AC506" s="73">
        <f ca="1">INDEX(Anslutningspunkt!$A$2:$A$108,RANDBETWEEN(2,108),1)</f>
        <v>82</v>
      </c>
      <c r="AD506" s="30"/>
      <c r="AE506" s="30" t="str">
        <f ca="1" t="shared" si="506"/>
        <v>Regionnät</v>
      </c>
      <c r="AF506" s="79"/>
      <c r="AG506" s="122"/>
      <c r="AH506" s="123"/>
      <c r="AI506" s="127"/>
      <c r="AM506" s="7">
        <f ca="1">VLOOKUP(AC506,Anslutningspunkt!A:B,2,0)+RANDBETWEEN(-10000,10000)</f>
        <v>6155939.672</v>
      </c>
      <c r="AN506" s="7">
        <f ca="1">VLOOKUP(AC506,Anslutningspunkt!A:C,3,0)+RANDBETWEEN(-10000,10000)</f>
        <v>295155.438</v>
      </c>
      <c r="AP506" s="7" t="str">
        <f ca="1" t="shared" si="425"/>
        <v>Utökning</v>
      </c>
      <c r="AQ506" s="7" t="str">
        <f t="shared" si="426"/>
        <v>Konsumtion/Produktion</v>
      </c>
      <c r="AX506" s="31">
        <f ca="1" t="shared" si="427"/>
        <v>43953.8114044602</v>
      </c>
      <c r="AZ506" s="31">
        <f ca="1">IF(SUM(IF({"4.Projekteringsavtal","5.Anslutningsavtal","6.Nätavtal"}=Q506,1,0))&gt;0,EDATE(AX506,RANDBETWEEN(0,6)),"")</f>
        <v>44076</v>
      </c>
      <c r="BB506" s="21">
        <f ca="1">IF(SUM(IF({"5.Anslutningsavtal","6.Nätavtal"}=Q506,1,0))&gt;0,EDATE(AZ506,RANDBETWEEN(0,3)),"")</f>
        <v>44106</v>
      </c>
      <c r="BD506" s="21" t="str">
        <f ca="1" t="shared" si="428"/>
        <v/>
      </c>
    </row>
    <row r="507" s="7" customFormat="1" spans="1:56">
      <c r="A507" s="33" t="s">
        <v>65</v>
      </c>
      <c r="B507" s="31">
        <f ca="1" t="shared" si="494"/>
        <v>43370</v>
      </c>
      <c r="C507" s="32">
        <f ca="1" t="shared" si="415"/>
        <v>44643</v>
      </c>
      <c r="D507" s="30" t="str">
        <f t="shared" si="416"/>
        <v>Project 4507</v>
      </c>
      <c r="E507" s="30" t="str">
        <f t="shared" si="417"/>
        <v>Company AB 5507</v>
      </c>
      <c r="F507" s="30" t="str">
        <f ca="1" t="shared" si="495"/>
        <v>Järfälla</v>
      </c>
      <c r="G507" s="37">
        <f ca="1" t="shared" si="496"/>
        <v>30</v>
      </c>
      <c r="H507" s="38" t="str">
        <f ca="1" t="shared" si="497"/>
        <v>Nej</v>
      </c>
      <c r="I507" s="30" t="str">
        <f ca="1" t="shared" si="498"/>
        <v>Flytt</v>
      </c>
      <c r="J507" s="30" t="s">
        <v>69</v>
      </c>
      <c r="K507" s="41">
        <f ca="1" t="shared" si="499"/>
        <v>570</v>
      </c>
      <c r="L507" s="41">
        <f ca="1" t="shared" si="418"/>
        <v>532</v>
      </c>
      <c r="M507" s="14"/>
      <c r="N507" s="30" t="str">
        <f ca="1" t="shared" si="419"/>
        <v>Erik Johanson 507</v>
      </c>
      <c r="O507" s="30" t="str">
        <f ca="1" t="shared" si="420"/>
        <v>Sarah Anderson 507</v>
      </c>
      <c r="P507" s="30" t="str">
        <f ca="1" t="shared" si="421"/>
        <v>Anders Erikson 507</v>
      </c>
      <c r="Q507" s="30" t="str">
        <f ca="1" t="shared" si="500"/>
        <v>5.Anslutningsavtal</v>
      </c>
      <c r="R507" s="45" t="str">
        <f ca="1" t="shared" si="501"/>
        <v>n</v>
      </c>
      <c r="S507" s="45" t="str">
        <f ca="1" t="shared" si="502"/>
        <v>x</v>
      </c>
      <c r="T507" s="45" t="str">
        <f ca="1" t="shared" si="503"/>
        <v/>
      </c>
      <c r="U507" s="16"/>
      <c r="V507" s="33"/>
      <c r="W507" s="49" t="str">
        <f ca="1" t="shared" si="504"/>
        <v/>
      </c>
      <c r="X507" s="50" t="str">
        <f ca="1" t="shared" si="505"/>
        <v>Ja</v>
      </c>
      <c r="Y507" s="63">
        <f ca="1" t="shared" si="422"/>
        <v>45086</v>
      </c>
      <c r="Z507" s="63">
        <f ca="1" t="shared" si="423"/>
        <v>44718</v>
      </c>
      <c r="AA507" s="67"/>
      <c r="AB507" s="64" t="str">
        <f ca="1" t="shared" si="424"/>
        <v/>
      </c>
      <c r="AC507" s="73">
        <f ca="1">INDEX(Anslutningspunkt!$A$2:$A$108,RANDBETWEEN(2,108),1)</f>
        <v>33</v>
      </c>
      <c r="AD507" s="30"/>
      <c r="AE507" s="30" t="str">
        <f ca="1" t="shared" si="506"/>
        <v>Stamnät Regionnät</v>
      </c>
      <c r="AF507" s="79"/>
      <c r="AG507" s="122"/>
      <c r="AH507" s="123"/>
      <c r="AI507" s="127"/>
      <c r="AM507" s="7">
        <f ca="1">VLOOKUP(AC507,Anslutningspunkt!A:B,2,0)+RANDBETWEEN(-10000,10000)</f>
        <v>6063160.672</v>
      </c>
      <c r="AN507" s="7">
        <f ca="1">VLOOKUP(AC507,Anslutningspunkt!A:C,3,0)+RANDBETWEEN(-10000,10000)</f>
        <v>265866.438</v>
      </c>
      <c r="AP507" s="7" t="str">
        <f ca="1" t="shared" si="425"/>
        <v>Flytt</v>
      </c>
      <c r="AQ507" s="7" t="str">
        <f t="shared" si="426"/>
        <v>Konsumtion/Produktion</v>
      </c>
      <c r="AX507" s="31">
        <f ca="1" t="shared" si="427"/>
        <v>44627.7945771982</v>
      </c>
      <c r="AZ507" s="31">
        <f ca="1">IF(SUM(IF({"4.Projekteringsavtal","5.Anslutningsavtal","6.Nätavtal"}=Q507,1,0))&gt;0,EDATE(AX507,RANDBETWEEN(0,6)),"")</f>
        <v>44627</v>
      </c>
      <c r="BB507" s="21">
        <f ca="1">IF(SUM(IF({"5.Anslutningsavtal","6.Nätavtal"}=Q507,1,0))&gt;0,EDATE(AZ507,RANDBETWEEN(0,3)),"")</f>
        <v>44688</v>
      </c>
      <c r="BD507" s="21" t="str">
        <f ca="1" t="shared" si="428"/>
        <v/>
      </c>
    </row>
    <row r="508" s="7" customFormat="1" spans="1:56">
      <c r="A508" s="33" t="s">
        <v>65</v>
      </c>
      <c r="B508" s="31">
        <f ca="1" t="shared" si="494"/>
        <v>43377</v>
      </c>
      <c r="C508" s="32">
        <f ca="1" t="shared" ref="C508:C571" si="507">RANDBETWEEN(B508,DATE(2024,10,20))</f>
        <v>44378</v>
      </c>
      <c r="D508" s="30" t="str">
        <f t="shared" ref="D508:D571" si="508">_xlfn.CONCAT("Project ",COLUMN(D508),ROW(D508))</f>
        <v>Project 4508</v>
      </c>
      <c r="E508" s="30" t="str">
        <f t="shared" ref="E508:E571" si="509">_xlfn.CONCAT("Company AB ",COLUMN(E508),ROW(E508))</f>
        <v>Company AB 5508</v>
      </c>
      <c r="F508" s="30" t="str">
        <f ca="1" t="shared" si="495"/>
        <v>Upplands Vsäby</v>
      </c>
      <c r="G508" s="37">
        <f ca="1" t="shared" si="496"/>
        <v>34</v>
      </c>
      <c r="H508" s="38" t="str">
        <f ca="1" t="shared" si="497"/>
        <v>Nej</v>
      </c>
      <c r="I508" s="30" t="str">
        <f ca="1" t="shared" si="498"/>
        <v>Nyanslutning</v>
      </c>
      <c r="J508" s="30" t="s">
        <v>69</v>
      </c>
      <c r="K508" s="41">
        <f ca="1" t="shared" si="499"/>
        <v>400</v>
      </c>
      <c r="L508" s="41">
        <f ca="1" t="shared" ref="L508:L571" si="510">RANDBETWEEN(1,K508)</f>
        <v>34</v>
      </c>
      <c r="M508" s="14"/>
      <c r="N508" s="30" t="str">
        <f ca="1" t="shared" ref="N508:N571" si="511">_xlfn.CONCAT(CHOOSE(RANDBETWEEN(1,4),"Anders Erikson","Erik Johanson","Sarah Anderson","Lars Johnson")," ",ROW(N508))</f>
        <v>Erik Johanson 508</v>
      </c>
      <c r="O508" s="30" t="str">
        <f ca="1" t="shared" ref="O508:O571" si="512">_xlfn.CONCAT(CHOOSE(RANDBETWEEN(1,4),"Anders Erikson","Erik Johanson","Sarah Anderson","Lars Johnson")," ",ROW(O508))</f>
        <v>Sarah Anderson 508</v>
      </c>
      <c r="P508" s="30" t="str">
        <f ca="1" t="shared" ref="P508:P571" si="513">_xlfn.CONCAT(CHOOSE(RANDBETWEEN(1,4),"Anders Erikson","Erik Johanson","Sarah Anderson","Lars Johnson")," ",ROW(P508))</f>
        <v>Anders Erikson 508</v>
      </c>
      <c r="Q508" s="30" t="str">
        <f ca="1" t="shared" si="500"/>
        <v>6.Nätavtal</v>
      </c>
      <c r="R508" s="45" t="str">
        <f ca="1" t="shared" si="501"/>
        <v>n</v>
      </c>
      <c r="S508" s="45" t="str">
        <f ca="1" t="shared" si="502"/>
        <v/>
      </c>
      <c r="T508" s="45" t="str">
        <f ca="1" t="shared" si="503"/>
        <v/>
      </c>
      <c r="U508" s="16"/>
      <c r="V508" s="33"/>
      <c r="W508" s="49" t="str">
        <f ca="1" t="shared" si="504"/>
        <v>Reservationsavtal ska tecknas</v>
      </c>
      <c r="X508" s="50" t="str">
        <f ca="1" t="shared" si="505"/>
        <v>Nej</v>
      </c>
      <c r="Y508" s="63" t="str">
        <f ca="1" t="shared" ref="Y508:Y571" si="514">IF(Z508&lt;&gt;"",RANDBETWEEN(Z508,DATE(2024,10,20)),"")</f>
        <v/>
      </c>
      <c r="Z508" s="63" t="str">
        <f ca="1" t="shared" ref="Z508:Z571" si="515">IF(X508="Ja",RANDBETWEEN(C508,DATE(2024,10,20)),"")</f>
        <v/>
      </c>
      <c r="AA508" s="67"/>
      <c r="AB508" s="64" t="str">
        <f ca="1" t="shared" ref="AB508:AB571" si="516">IF(Q508="1.Anslutningsmöjlighet",IF(RAND()*10&lt;3,B508+RAND()*(EDATE(C508,1)-B508),""),"")</f>
        <v/>
      </c>
      <c r="AC508" s="73">
        <f ca="1">INDEX(Anslutningspunkt!$A$2:$A$108,RANDBETWEEN(2,108),1)</f>
        <v>36</v>
      </c>
      <c r="AD508" s="30"/>
      <c r="AE508" s="30" t="str">
        <f ca="1" t="shared" si="506"/>
        <v>Regionnät</v>
      </c>
      <c r="AF508" s="79"/>
      <c r="AG508" s="122"/>
      <c r="AH508" s="123"/>
      <c r="AI508" s="127"/>
      <c r="AM508" s="7">
        <f ca="1">VLOOKUP(AC508,Anslutningspunkt!A:B,2,0)+RANDBETWEEN(-10000,10000)</f>
        <v>6081250.672</v>
      </c>
      <c r="AN508" s="7">
        <f ca="1">VLOOKUP(AC508,Anslutningspunkt!A:C,3,0)+RANDBETWEEN(-10000,10000)</f>
        <v>346934.438</v>
      </c>
      <c r="AP508" s="7" t="str">
        <f ca="1" t="shared" ref="AP508:AP571" si="517">I508</f>
        <v>Nyanslutning</v>
      </c>
      <c r="AQ508" s="7" t="str">
        <f t="shared" ref="AQ508:AQ571" si="518">J508</f>
        <v>Konsumtion/Produktion</v>
      </c>
      <c r="AX508" s="31">
        <f ca="1" t="shared" ref="AX508:AX571" si="519">IF(Q508&lt;&gt;"1.Anslutningsmöjlighet",B508+RAND()*(EDATE(C508,1)-B508),"")</f>
        <v>43537.6154925575</v>
      </c>
      <c r="AZ508" s="31">
        <f ca="1">IF(SUM(IF({"4.Projekteringsavtal","5.Anslutningsavtal","6.Nätavtal"}=Q508,1,0))&gt;0,EDATE(AX508,RANDBETWEEN(0,6)),"")</f>
        <v>43537</v>
      </c>
      <c r="BB508" s="21">
        <f ca="1">IF(SUM(IF({"5.Anslutningsavtal","6.Nätavtal"}=Q508,1,0))&gt;0,EDATE(AZ508,RANDBETWEEN(0,3)),"")</f>
        <v>43568</v>
      </c>
      <c r="BD508" s="21">
        <f ca="1" t="shared" ref="BD508:BD571" si="520">IF("6.Nätavtal"=Q508,EDATE(BB508,RANDBETWEEN(0,3)),"")</f>
        <v>43598</v>
      </c>
    </row>
    <row r="509" s="7" customFormat="1" spans="1:56">
      <c r="A509" s="33" t="s">
        <v>65</v>
      </c>
      <c r="B509" s="31">
        <f ca="1" t="shared" si="494"/>
        <v>44345</v>
      </c>
      <c r="C509" s="32">
        <f ca="1" t="shared" si="507"/>
        <v>44473</v>
      </c>
      <c r="D509" s="30" t="str">
        <f t="shared" si="508"/>
        <v>Project 4509</v>
      </c>
      <c r="E509" s="30" t="str">
        <f t="shared" si="509"/>
        <v>Company AB 5509</v>
      </c>
      <c r="F509" s="30" t="str">
        <f ca="1" t="shared" si="495"/>
        <v>Surahamar</v>
      </c>
      <c r="G509" s="37">
        <f ca="1" t="shared" si="496"/>
        <v>34</v>
      </c>
      <c r="H509" s="38" t="str">
        <f ca="1" t="shared" si="497"/>
        <v>Ja</v>
      </c>
      <c r="I509" s="30" t="str">
        <f ca="1" t="shared" si="498"/>
        <v>Utökning</v>
      </c>
      <c r="J509" s="30" t="s">
        <v>69</v>
      </c>
      <c r="K509" s="41">
        <f ca="1" t="shared" si="499"/>
        <v>30</v>
      </c>
      <c r="L509" s="41">
        <f ca="1" t="shared" si="510"/>
        <v>21</v>
      </c>
      <c r="M509" s="14"/>
      <c r="N509" s="30" t="str">
        <f ca="1" t="shared" si="511"/>
        <v>Lars Johnson 509</v>
      </c>
      <c r="O509" s="30" t="str">
        <f ca="1" t="shared" si="512"/>
        <v>Lars Johnson 509</v>
      </c>
      <c r="P509" s="30" t="str">
        <f ca="1" t="shared" si="513"/>
        <v>Sarah Anderson 509</v>
      </c>
      <c r="Q509" s="30" t="str">
        <f ca="1" t="shared" si="500"/>
        <v>5.Anslutningsavtal</v>
      </c>
      <c r="R509" s="45" t="str">
        <f ca="1" t="shared" si="501"/>
        <v>Ja</v>
      </c>
      <c r="S509" s="45" t="str">
        <f ca="1" t="shared" si="502"/>
        <v/>
      </c>
      <c r="T509" s="45" t="str">
        <f ca="1" t="shared" si="503"/>
        <v>x</v>
      </c>
      <c r="U509" s="16"/>
      <c r="V509" s="33"/>
      <c r="W509" s="49" t="str">
        <f ca="1" t="shared" si="504"/>
        <v>Länk</v>
      </c>
      <c r="X509" s="50" t="str">
        <f ca="1" t="shared" si="505"/>
        <v/>
      </c>
      <c r="Y509" s="63" t="str">
        <f ca="1" t="shared" si="514"/>
        <v/>
      </c>
      <c r="Z509" s="63" t="str">
        <f ca="1" t="shared" si="515"/>
        <v/>
      </c>
      <c r="AA509" s="67"/>
      <c r="AB509" s="64" t="str">
        <f ca="1" t="shared" si="516"/>
        <v/>
      </c>
      <c r="AC509" s="73">
        <f ca="1">INDEX(Anslutningspunkt!$A$2:$A$108,RANDBETWEEN(2,108),1)</f>
        <v>42</v>
      </c>
      <c r="AD509" s="30"/>
      <c r="AE509" s="30" t="str">
        <f ca="1" t="shared" si="506"/>
        <v/>
      </c>
      <c r="AF509" s="79"/>
      <c r="AG509" s="122"/>
      <c r="AH509" s="123"/>
      <c r="AI509" s="127"/>
      <c r="AM509" s="7">
        <f ca="1">VLOOKUP(AC509,Anslutningspunkt!A:B,2,0)+RANDBETWEEN(-10000,10000)</f>
        <v>6032776.672</v>
      </c>
      <c r="AN509" s="7">
        <f ca="1">VLOOKUP(AC509,Anslutningspunkt!A:C,3,0)+RANDBETWEEN(-10000,10000)</f>
        <v>286650.438</v>
      </c>
      <c r="AP509" s="7" t="str">
        <f ca="1" t="shared" si="517"/>
        <v>Utökning</v>
      </c>
      <c r="AQ509" s="7" t="str">
        <f t="shared" si="518"/>
        <v>Konsumtion/Produktion</v>
      </c>
      <c r="AX509" s="31">
        <f ca="1" t="shared" si="519"/>
        <v>44502.9632280834</v>
      </c>
      <c r="AZ509" s="31">
        <f ca="1">IF(SUM(IF({"4.Projekteringsavtal","5.Anslutningsavtal","6.Nätavtal"}=Q509,1,0))&gt;0,EDATE(AX509,RANDBETWEEN(0,6)),"")</f>
        <v>44502</v>
      </c>
      <c r="BB509" s="21">
        <f ca="1">IF(SUM(IF({"5.Anslutningsavtal","6.Nätavtal"}=Q509,1,0))&gt;0,EDATE(AZ509,RANDBETWEEN(0,3)),"")</f>
        <v>44563</v>
      </c>
      <c r="BD509" s="21" t="str">
        <f ca="1" t="shared" si="520"/>
        <v/>
      </c>
    </row>
    <row r="510" s="7" customFormat="1" spans="1:56">
      <c r="A510" s="33" t="s">
        <v>65</v>
      </c>
      <c r="B510" s="31">
        <f ca="1" t="shared" si="494"/>
        <v>43921</v>
      </c>
      <c r="C510" s="32">
        <f ca="1" t="shared" si="507"/>
        <v>45073</v>
      </c>
      <c r="D510" s="30" t="str">
        <f t="shared" si="508"/>
        <v>Project 4510</v>
      </c>
      <c r="E510" s="30" t="str">
        <f t="shared" si="509"/>
        <v>Company AB 5510</v>
      </c>
      <c r="F510" s="30" t="str">
        <f ca="1" t="shared" si="495"/>
        <v>Arboga</v>
      </c>
      <c r="G510" s="37">
        <f ca="1" t="shared" si="496"/>
        <v>30</v>
      </c>
      <c r="H510" s="38" t="str">
        <f ca="1" t="shared" si="497"/>
        <v>Ja</v>
      </c>
      <c r="I510" s="30" t="str">
        <f ca="1" t="shared" si="498"/>
        <v>Nyanslutning</v>
      </c>
      <c r="J510" s="30" t="s">
        <v>69</v>
      </c>
      <c r="K510" s="41">
        <f ca="1" t="shared" si="499"/>
        <v>190</v>
      </c>
      <c r="L510" s="41">
        <f ca="1" t="shared" si="510"/>
        <v>103</v>
      </c>
      <c r="M510" s="14"/>
      <c r="N510" s="30" t="str">
        <f ca="1" t="shared" si="511"/>
        <v>Anders Erikson 510</v>
      </c>
      <c r="O510" s="30" t="str">
        <f ca="1" t="shared" si="512"/>
        <v>Lars Johnson 510</v>
      </c>
      <c r="P510" s="30" t="str">
        <f ca="1" t="shared" si="513"/>
        <v>Erik Johanson 510</v>
      </c>
      <c r="Q510" s="30" t="str">
        <f ca="1" t="shared" si="500"/>
        <v>6.Nätavtal</v>
      </c>
      <c r="R510" s="45" t="str">
        <f ca="1" t="shared" si="501"/>
        <v>Ja</v>
      </c>
      <c r="S510" s="45" t="str">
        <f ca="1" t="shared" si="502"/>
        <v/>
      </c>
      <c r="T510" s="45" t="str">
        <f ca="1" t="shared" si="503"/>
        <v/>
      </c>
      <c r="U510" s="16"/>
      <c r="V510" s="33"/>
      <c r="W510" s="49" t="str">
        <f ca="1" t="shared" si="504"/>
        <v>Länk</v>
      </c>
      <c r="X510" s="50" t="str">
        <f ca="1" t="shared" si="505"/>
        <v>Ja</v>
      </c>
      <c r="Y510" s="63">
        <f ca="1" t="shared" si="514"/>
        <v>45553</v>
      </c>
      <c r="Z510" s="63">
        <f ca="1" t="shared" si="515"/>
        <v>45443</v>
      </c>
      <c r="AA510" s="67"/>
      <c r="AB510" s="64" t="str">
        <f ca="1" t="shared" si="516"/>
        <v/>
      </c>
      <c r="AC510" s="73">
        <f ca="1">INDEX(Anslutningspunkt!$A$2:$A$108,RANDBETWEEN(2,108),1)</f>
        <v>30</v>
      </c>
      <c r="AD510" s="30"/>
      <c r="AE510" s="30" t="str">
        <f ca="1" t="shared" si="506"/>
        <v>Regionnät</v>
      </c>
      <c r="AF510" s="79"/>
      <c r="AG510" s="122"/>
      <c r="AH510" s="123"/>
      <c r="AI510" s="127"/>
      <c r="AM510" s="7">
        <f ca="1">VLOOKUP(AC510,Anslutningspunkt!A:B,2,0)+RANDBETWEEN(-10000,10000)</f>
        <v>6026813.672</v>
      </c>
      <c r="AN510" s="7">
        <f ca="1">VLOOKUP(AC510,Anslutningspunkt!A:C,3,0)+RANDBETWEEN(-10000,10000)</f>
        <v>434851.438</v>
      </c>
      <c r="AP510" s="7" t="str">
        <f ca="1" t="shared" si="517"/>
        <v>Nyanslutning</v>
      </c>
      <c r="AQ510" s="7" t="str">
        <f t="shared" si="518"/>
        <v>Konsumtion/Produktion</v>
      </c>
      <c r="AX510" s="31">
        <f ca="1" t="shared" si="519"/>
        <v>44623.4468366111</v>
      </c>
      <c r="AZ510" s="31">
        <f ca="1">IF(SUM(IF({"4.Projekteringsavtal","5.Anslutningsavtal","6.Nätavtal"}=Q510,1,0))&gt;0,EDATE(AX510,RANDBETWEEN(0,6)),"")</f>
        <v>44745</v>
      </c>
      <c r="BB510" s="21">
        <f ca="1">IF(SUM(IF({"5.Anslutningsavtal","6.Nätavtal"}=Q510,1,0))&gt;0,EDATE(AZ510,RANDBETWEEN(0,3)),"")</f>
        <v>44837</v>
      </c>
      <c r="BD510" s="21">
        <f ca="1" t="shared" si="520"/>
        <v>44868</v>
      </c>
    </row>
    <row r="511" s="7" customFormat="1" spans="1:56">
      <c r="A511" s="33" t="s">
        <v>65</v>
      </c>
      <c r="B511" s="31">
        <f ca="1" t="shared" si="494"/>
        <v>44573</v>
      </c>
      <c r="C511" s="32">
        <f ca="1" t="shared" si="507"/>
        <v>44653</v>
      </c>
      <c r="D511" s="30" t="str">
        <f t="shared" si="508"/>
        <v>Project 4511</v>
      </c>
      <c r="E511" s="30" t="str">
        <f t="shared" si="509"/>
        <v>Company AB 5511</v>
      </c>
      <c r="F511" s="30" t="str">
        <f ca="1" t="shared" si="495"/>
        <v>Katrineholm</v>
      </c>
      <c r="G511" s="37">
        <f ca="1" t="shared" si="496"/>
        <v>36</v>
      </c>
      <c r="H511" s="38" t="str">
        <f ca="1" t="shared" si="497"/>
        <v>Ja</v>
      </c>
      <c r="I511" s="30" t="str">
        <f ca="1" t="shared" si="498"/>
        <v>Nyanslutning</v>
      </c>
      <c r="J511" s="30" t="s">
        <v>69</v>
      </c>
      <c r="K511" s="41">
        <f ca="1" t="shared" si="499"/>
        <v>90</v>
      </c>
      <c r="L511" s="41">
        <f ca="1" t="shared" si="510"/>
        <v>7</v>
      </c>
      <c r="M511" s="14"/>
      <c r="N511" s="30" t="str">
        <f ca="1" t="shared" si="511"/>
        <v>Lars Johnson 511</v>
      </c>
      <c r="O511" s="30" t="str">
        <f ca="1" t="shared" si="512"/>
        <v>Lars Johnson 511</v>
      </c>
      <c r="P511" s="30" t="str">
        <f ca="1" t="shared" si="513"/>
        <v>Lars Johnson 511</v>
      </c>
      <c r="Q511" s="30" t="str">
        <f ca="1" t="shared" si="500"/>
        <v>5.Anslutningsavtal</v>
      </c>
      <c r="R511" s="45" t="str">
        <f ca="1" t="shared" si="501"/>
        <v>n</v>
      </c>
      <c r="S511" s="45" t="str">
        <f ca="1" t="shared" si="502"/>
        <v>x</v>
      </c>
      <c r="T511" s="45" t="str">
        <f ca="1" t="shared" si="503"/>
        <v/>
      </c>
      <c r="U511" s="16"/>
      <c r="V511" s="33"/>
      <c r="W511" s="49" t="str">
        <f ca="1" t="shared" si="504"/>
        <v>Reservationsavtal ska tecknas</v>
      </c>
      <c r="X511" s="50" t="str">
        <f ca="1" t="shared" si="505"/>
        <v>Nej</v>
      </c>
      <c r="Y511" s="63" t="str">
        <f ca="1" t="shared" si="514"/>
        <v/>
      </c>
      <c r="Z511" s="63" t="str">
        <f ca="1" t="shared" si="515"/>
        <v/>
      </c>
      <c r="AA511" s="67"/>
      <c r="AB511" s="64" t="str">
        <f ca="1" t="shared" si="516"/>
        <v/>
      </c>
      <c r="AC511" s="73">
        <f ca="1">INDEX(Anslutningspunkt!$A$2:$A$108,RANDBETWEEN(2,108),1)</f>
        <v>98</v>
      </c>
      <c r="AD511" s="30"/>
      <c r="AE511" s="30" t="str">
        <f ca="1" t="shared" si="506"/>
        <v>Regionnät</v>
      </c>
      <c r="AF511" s="79"/>
      <c r="AG511" s="122"/>
      <c r="AH511" s="123"/>
      <c r="AI511" s="127"/>
      <c r="AM511" s="7">
        <f ca="1">VLOOKUP(AC511,Anslutningspunkt!A:B,2,0)+RANDBETWEEN(-10000,10000)</f>
        <v>6059807.672</v>
      </c>
      <c r="AN511" s="7">
        <f ca="1">VLOOKUP(AC511,Anslutningspunkt!A:C,3,0)+RANDBETWEEN(-10000,10000)</f>
        <v>308254.438</v>
      </c>
      <c r="AP511" s="7" t="str">
        <f ca="1" t="shared" si="517"/>
        <v>Nyanslutning</v>
      </c>
      <c r="AQ511" s="7" t="str">
        <f t="shared" si="518"/>
        <v>Konsumtion/Produktion</v>
      </c>
      <c r="AX511" s="31">
        <f ca="1" t="shared" si="519"/>
        <v>44608.7645797044</v>
      </c>
      <c r="AZ511" s="31">
        <f ca="1">IF(SUM(IF({"4.Projekteringsavtal","5.Anslutningsavtal","6.Nätavtal"}=Q511,1,0))&gt;0,EDATE(AX511,RANDBETWEEN(0,6)),"")</f>
        <v>44758</v>
      </c>
      <c r="BB511" s="21">
        <f ca="1">IF(SUM(IF({"5.Anslutningsavtal","6.Nätavtal"}=Q511,1,0))&gt;0,EDATE(AZ511,RANDBETWEEN(0,3)),"")</f>
        <v>44820</v>
      </c>
      <c r="BD511" s="21" t="str">
        <f ca="1" t="shared" si="520"/>
        <v/>
      </c>
    </row>
    <row r="512" s="7" customFormat="1" spans="1:56">
      <c r="A512" s="33" t="s">
        <v>65</v>
      </c>
      <c r="B512" s="31">
        <f ca="1" t="shared" ref="B512:B521" si="521">RANDBETWEEN(DATE(2018,1,1),DATE(2022,10,20))</f>
        <v>43627</v>
      </c>
      <c r="C512" s="32">
        <f ca="1" t="shared" si="507"/>
        <v>44125</v>
      </c>
      <c r="D512" s="30" t="str">
        <f t="shared" si="508"/>
        <v>Project 4512</v>
      </c>
      <c r="E512" s="30" t="str">
        <f t="shared" si="509"/>
        <v>Company AB 5512</v>
      </c>
      <c r="F512" s="30" t="str">
        <f ca="1" t="shared" ref="F512:F521" si="52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Ludvika</v>
      </c>
      <c r="G512" s="37">
        <f ca="1" t="shared" ref="G512:G521" si="523">RANDBETWEEN(30,38)</f>
        <v>34</v>
      </c>
      <c r="H512" s="38" t="str">
        <f ca="1" t="shared" ref="H512:H521" si="524">CHOOSE(RANDBETWEEN(1,3),"Ja","Nej","")</f>
        <v/>
      </c>
      <c r="I512" s="30" t="str">
        <f ca="1" t="shared" ref="I512:I521" si="525">CHOOSE(RANDBETWEEN(1,3),"Nyanslutning","Utökning","Flytt")</f>
        <v>Utökning</v>
      </c>
      <c r="J512" s="30" t="s">
        <v>69</v>
      </c>
      <c r="K512" s="41">
        <f ca="1" t="shared" ref="K512:K521" si="526">RANDBETWEEN(1,60)*10</f>
        <v>460</v>
      </c>
      <c r="L512" s="41">
        <f ca="1" t="shared" si="510"/>
        <v>254</v>
      </c>
      <c r="M512" s="14"/>
      <c r="N512" s="30" t="str">
        <f ca="1" t="shared" si="511"/>
        <v>Erik Johanson 512</v>
      </c>
      <c r="O512" s="30" t="str">
        <f ca="1" t="shared" si="512"/>
        <v>Lars Johnson 512</v>
      </c>
      <c r="P512" s="30" t="str">
        <f ca="1" t="shared" si="513"/>
        <v>Erik Johanson 512</v>
      </c>
      <c r="Q512" s="30" t="str">
        <f ca="1" t="shared" ref="Q512:Q521" si="527">CHOOSE(RANDBETWEEN(1,5),"5.Anslutningsavtal","4.Projekteringsavtal","6.Nätavtal","2.Reservationsavtal","1.Anslutningsmöjlighet")</f>
        <v>5.Anslutningsavtal</v>
      </c>
      <c r="R512" s="45" t="str">
        <f ca="1" t="shared" ref="R512:R521" si="528">CHOOSE(RANDBETWEEN(1,8),"Ja","","","","n","nej","?","N/A")</f>
        <v/>
      </c>
      <c r="S512" s="45" t="str">
        <f ca="1" t="shared" ref="S512:S521" si="529">CHOOSE(RANDBETWEEN(1,3),"x","","")</f>
        <v/>
      </c>
      <c r="T512" s="45" t="str">
        <f ca="1" t="shared" ref="T512:T521" si="530">CHOOSE(RANDBETWEEN(1,4),"x","","","")</f>
        <v/>
      </c>
      <c r="U512" s="16"/>
      <c r="V512" s="33"/>
      <c r="W512" s="49" t="str">
        <f ca="1" t="shared" ref="W512:W521" si="531">CHOOSE(RANDBETWEEN(1,7),"Länk","","","","","Ansluts till LN 20 kV","Reservationsavtal ska tecknas")</f>
        <v>Reservationsavtal ska tecknas</v>
      </c>
      <c r="X512" s="50" t="str">
        <f ca="1" t="shared" ref="X512:X521" si="532">CHOOSE(RANDBETWEEN(1,4),"Ja","Ja","Nej","")</f>
        <v>Ja</v>
      </c>
      <c r="Y512" s="63">
        <f ca="1" t="shared" si="514"/>
        <v>45570</v>
      </c>
      <c r="Z512" s="63">
        <f ca="1" t="shared" si="515"/>
        <v>45082</v>
      </c>
      <c r="AA512" s="67"/>
      <c r="AB512" s="64" t="str">
        <f ca="1" t="shared" si="516"/>
        <v/>
      </c>
      <c r="AC512" s="73">
        <f ca="1">INDEX(Anslutningspunkt!$A$2:$A$108,RANDBETWEEN(2,108),1)</f>
        <v>9</v>
      </c>
      <c r="AD512" s="30"/>
      <c r="AE512" s="30" t="str">
        <f ca="1" t="shared" ref="AE512:AE521" si="533">CHOOSE(RANDBETWEEN(1,4),"Regionnät","Stamnät Regionnät","Stamnät","")</f>
        <v/>
      </c>
      <c r="AF512" s="79"/>
      <c r="AG512" s="122"/>
      <c r="AH512" s="123"/>
      <c r="AI512" s="127"/>
      <c r="AM512" s="7">
        <f ca="1">VLOOKUP(AC512,Anslutningspunkt!A:B,2,0)+RANDBETWEEN(-10000,10000)</f>
        <v>6046469.672</v>
      </c>
      <c r="AN512" s="7">
        <f ca="1">VLOOKUP(AC512,Anslutningspunkt!A:C,3,0)+RANDBETWEEN(-10000,10000)</f>
        <v>318937.438</v>
      </c>
      <c r="AP512" s="7" t="str">
        <f ca="1" t="shared" si="517"/>
        <v>Utökning</v>
      </c>
      <c r="AQ512" s="7" t="str">
        <f t="shared" si="518"/>
        <v>Konsumtion/Produktion</v>
      </c>
      <c r="AX512" s="31">
        <f ca="1" t="shared" si="519"/>
        <v>44071.1282350541</v>
      </c>
      <c r="AZ512" s="31">
        <f ca="1">IF(SUM(IF({"4.Projekteringsavtal","5.Anslutningsavtal","6.Nätavtal"}=Q512,1,0))&gt;0,EDATE(AX512,RANDBETWEEN(0,6)),"")</f>
        <v>44255</v>
      </c>
      <c r="BB512" s="21">
        <f ca="1">IF(SUM(IF({"5.Anslutningsavtal","6.Nätavtal"}=Q512,1,0))&gt;0,EDATE(AZ512,RANDBETWEEN(0,3)),"")</f>
        <v>44344</v>
      </c>
      <c r="BD512" s="21" t="str">
        <f ca="1" t="shared" si="520"/>
        <v/>
      </c>
    </row>
    <row r="513" s="7" customFormat="1" spans="1:56">
      <c r="A513" s="33" t="s">
        <v>65</v>
      </c>
      <c r="B513" s="31">
        <f ca="1" t="shared" si="521"/>
        <v>43984</v>
      </c>
      <c r="C513" s="32">
        <f ca="1" t="shared" si="507"/>
        <v>44878</v>
      </c>
      <c r="D513" s="30" t="str">
        <f t="shared" si="508"/>
        <v>Project 4513</v>
      </c>
      <c r="E513" s="30" t="str">
        <f t="shared" si="509"/>
        <v>Company AB 5513</v>
      </c>
      <c r="F513" s="30" t="str">
        <f ca="1" t="shared" si="522"/>
        <v>Nacka</v>
      </c>
      <c r="G513" s="37">
        <f ca="1" t="shared" si="523"/>
        <v>30</v>
      </c>
      <c r="H513" s="38" t="str">
        <f ca="1" t="shared" si="524"/>
        <v>Nej</v>
      </c>
      <c r="I513" s="30" t="str">
        <f ca="1" t="shared" si="525"/>
        <v>Utökning</v>
      </c>
      <c r="J513" s="30" t="s">
        <v>69</v>
      </c>
      <c r="K513" s="41">
        <f ca="1" t="shared" si="526"/>
        <v>80</v>
      </c>
      <c r="L513" s="41">
        <f ca="1" t="shared" si="510"/>
        <v>20</v>
      </c>
      <c r="M513" s="14"/>
      <c r="N513" s="30" t="str">
        <f ca="1" t="shared" si="511"/>
        <v>Anders Erikson 513</v>
      </c>
      <c r="O513" s="30" t="str">
        <f ca="1" t="shared" si="512"/>
        <v>Lars Johnson 513</v>
      </c>
      <c r="P513" s="30" t="str">
        <f ca="1" t="shared" si="513"/>
        <v>Anders Erikson 513</v>
      </c>
      <c r="Q513" s="30" t="str">
        <f ca="1" t="shared" si="527"/>
        <v>4.Projekteringsavtal</v>
      </c>
      <c r="R513" s="45" t="str">
        <f ca="1" t="shared" si="528"/>
        <v>Ja</v>
      </c>
      <c r="S513" s="45" t="str">
        <f ca="1" t="shared" si="529"/>
        <v/>
      </c>
      <c r="T513" s="45" t="str">
        <f ca="1" t="shared" si="530"/>
        <v/>
      </c>
      <c r="U513" s="16"/>
      <c r="V513" s="33"/>
      <c r="W513" s="49" t="str">
        <f ca="1" t="shared" si="531"/>
        <v/>
      </c>
      <c r="X513" s="50" t="str">
        <f ca="1" t="shared" si="532"/>
        <v>Nej</v>
      </c>
      <c r="Y513" s="63" t="str">
        <f ca="1" t="shared" si="514"/>
        <v/>
      </c>
      <c r="Z513" s="63" t="str">
        <f ca="1" t="shared" si="515"/>
        <v/>
      </c>
      <c r="AA513" s="67"/>
      <c r="AB513" s="64" t="str">
        <f ca="1" t="shared" si="516"/>
        <v/>
      </c>
      <c r="AC513" s="73">
        <f ca="1">INDEX(Anslutningspunkt!$A$2:$A$108,RANDBETWEEN(2,108),1)</f>
        <v>98</v>
      </c>
      <c r="AD513" s="30"/>
      <c r="AE513" s="30" t="str">
        <f ca="1" t="shared" si="533"/>
        <v>Stamnät Regionnät</v>
      </c>
      <c r="AF513" s="79"/>
      <c r="AG513" s="122"/>
      <c r="AH513" s="123"/>
      <c r="AI513" s="127"/>
      <c r="AM513" s="7">
        <f ca="1">VLOOKUP(AC513,Anslutningspunkt!A:B,2,0)+RANDBETWEEN(-10000,10000)</f>
        <v>6046500.672</v>
      </c>
      <c r="AN513" s="7">
        <f ca="1">VLOOKUP(AC513,Anslutningspunkt!A:C,3,0)+RANDBETWEEN(-10000,10000)</f>
        <v>311775.438</v>
      </c>
      <c r="AP513" s="7" t="str">
        <f ca="1" t="shared" si="517"/>
        <v>Utökning</v>
      </c>
      <c r="AQ513" s="7" t="str">
        <f t="shared" si="518"/>
        <v>Konsumtion/Produktion</v>
      </c>
      <c r="AX513" s="31">
        <f ca="1" t="shared" si="519"/>
        <v>44656.745659835</v>
      </c>
      <c r="AZ513" s="31">
        <f ca="1">IF(SUM(IF({"4.Projekteringsavtal","5.Anslutningsavtal","6.Nätavtal"}=Q513,1,0))&gt;0,EDATE(AX513,RANDBETWEEN(0,6)),"")</f>
        <v>44778</v>
      </c>
      <c r="BB513" s="21" t="str">
        <f ca="1">IF(SUM(IF({"5.Anslutningsavtal","6.Nätavtal"}=Q513,1,0))&gt;0,EDATE(AZ513,RANDBETWEEN(0,3)),"")</f>
        <v/>
      </c>
      <c r="BD513" s="21" t="str">
        <f ca="1" t="shared" si="520"/>
        <v/>
      </c>
    </row>
    <row r="514" s="7" customFormat="1" spans="1:56">
      <c r="A514" s="33" t="s">
        <v>65</v>
      </c>
      <c r="B514" s="31">
        <f ca="1" t="shared" si="521"/>
        <v>43390</v>
      </c>
      <c r="C514" s="32">
        <f ca="1" t="shared" si="507"/>
        <v>45371</v>
      </c>
      <c r="D514" s="30" t="str">
        <f t="shared" si="508"/>
        <v>Project 4514</v>
      </c>
      <c r="E514" s="30" t="str">
        <f t="shared" si="509"/>
        <v>Company AB 5514</v>
      </c>
      <c r="F514" s="30" t="str">
        <f ca="1" t="shared" si="522"/>
        <v>Järfälla</v>
      </c>
      <c r="G514" s="37">
        <f ca="1" t="shared" si="523"/>
        <v>36</v>
      </c>
      <c r="H514" s="38" t="str">
        <f ca="1" t="shared" si="524"/>
        <v>Ja</v>
      </c>
      <c r="I514" s="30" t="str">
        <f ca="1" t="shared" si="525"/>
        <v>Flytt</v>
      </c>
      <c r="J514" s="30" t="s">
        <v>69</v>
      </c>
      <c r="K514" s="41">
        <f ca="1" t="shared" si="526"/>
        <v>600</v>
      </c>
      <c r="L514" s="41">
        <f ca="1" t="shared" si="510"/>
        <v>560</v>
      </c>
      <c r="M514" s="14"/>
      <c r="N514" s="30" t="str">
        <f ca="1" t="shared" si="511"/>
        <v>Anders Erikson 514</v>
      </c>
      <c r="O514" s="30" t="str">
        <f ca="1" t="shared" si="512"/>
        <v>Sarah Anderson 514</v>
      </c>
      <c r="P514" s="30" t="str">
        <f ca="1" t="shared" si="513"/>
        <v>Erik Johanson 514</v>
      </c>
      <c r="Q514" s="30" t="str">
        <f ca="1" t="shared" si="527"/>
        <v>1.Anslutningsmöjlighet</v>
      </c>
      <c r="R514" s="45" t="str">
        <f ca="1" t="shared" si="528"/>
        <v>?</v>
      </c>
      <c r="S514" s="45" t="str">
        <f ca="1" t="shared" si="529"/>
        <v/>
      </c>
      <c r="T514" s="45" t="str">
        <f ca="1" t="shared" si="530"/>
        <v>x</v>
      </c>
      <c r="U514" s="16"/>
      <c r="V514" s="33"/>
      <c r="W514" s="49" t="str">
        <f ca="1" t="shared" si="531"/>
        <v/>
      </c>
      <c r="X514" s="50" t="str">
        <f ca="1" t="shared" si="532"/>
        <v>Nej</v>
      </c>
      <c r="Y514" s="63" t="str">
        <f ca="1" t="shared" si="514"/>
        <v/>
      </c>
      <c r="Z514" s="63" t="str">
        <f ca="1" t="shared" si="515"/>
        <v/>
      </c>
      <c r="AA514" s="67"/>
      <c r="AB514" s="64">
        <f ca="1" t="shared" si="516"/>
        <v>43938.5006611011</v>
      </c>
      <c r="AC514" s="73">
        <f ca="1">INDEX(Anslutningspunkt!$A$2:$A$108,RANDBETWEEN(2,108),1)</f>
        <v>68</v>
      </c>
      <c r="AD514" s="30"/>
      <c r="AE514" s="30" t="str">
        <f ca="1" t="shared" si="533"/>
        <v>Regionnät</v>
      </c>
      <c r="AF514" s="79"/>
      <c r="AG514" s="122"/>
      <c r="AH514" s="123"/>
      <c r="AI514" s="127"/>
      <c r="AM514" s="7">
        <f ca="1">VLOOKUP(AC514,Anslutningspunkt!A:B,2,0)+RANDBETWEEN(-10000,10000)</f>
        <v>6165026.672</v>
      </c>
      <c r="AN514" s="7">
        <f ca="1">VLOOKUP(AC514,Anslutningspunkt!A:C,3,0)+RANDBETWEEN(-10000,10000)</f>
        <v>447556.438</v>
      </c>
      <c r="AP514" s="7" t="str">
        <f ca="1" t="shared" si="517"/>
        <v>Flytt</v>
      </c>
      <c r="AQ514" s="7" t="str">
        <f t="shared" si="518"/>
        <v>Konsumtion/Produktion</v>
      </c>
      <c r="AX514" s="31" t="str">
        <f ca="1" t="shared" si="519"/>
        <v/>
      </c>
      <c r="AZ514" s="31" t="str">
        <f ca="1">IF(SUM(IF({"4.Projekteringsavtal","5.Anslutningsavtal","6.Nätavtal"}=Q514,1,0))&gt;0,EDATE(AX514,RANDBETWEEN(0,6)),"")</f>
        <v/>
      </c>
      <c r="BB514" s="21" t="str">
        <f ca="1">IF(SUM(IF({"5.Anslutningsavtal","6.Nätavtal"}=Q514,1,0))&gt;0,EDATE(AZ514,RANDBETWEEN(0,3)),"")</f>
        <v/>
      </c>
      <c r="BD514" s="21" t="str">
        <f ca="1" t="shared" si="520"/>
        <v/>
      </c>
    </row>
    <row r="515" s="7" customFormat="1" spans="1:56">
      <c r="A515" s="33" t="s">
        <v>65</v>
      </c>
      <c r="B515" s="31">
        <f ca="1" t="shared" si="521"/>
        <v>43240</v>
      </c>
      <c r="C515" s="32">
        <f ca="1" t="shared" si="507"/>
        <v>43717</v>
      </c>
      <c r="D515" s="30" t="str">
        <f t="shared" si="508"/>
        <v>Project 4515</v>
      </c>
      <c r="E515" s="30" t="str">
        <f t="shared" si="509"/>
        <v>Company AB 5515</v>
      </c>
      <c r="F515" s="30" t="str">
        <f ca="1" t="shared" si="522"/>
        <v>Tierp</v>
      </c>
      <c r="G515" s="37">
        <f ca="1" t="shared" si="523"/>
        <v>32</v>
      </c>
      <c r="H515" s="38" t="str">
        <f ca="1" t="shared" si="524"/>
        <v/>
      </c>
      <c r="I515" s="30" t="str">
        <f ca="1" t="shared" si="525"/>
        <v>Nyanslutning</v>
      </c>
      <c r="J515" s="30" t="s">
        <v>69</v>
      </c>
      <c r="K515" s="41">
        <f ca="1" t="shared" si="526"/>
        <v>440</v>
      </c>
      <c r="L515" s="41">
        <f ca="1" t="shared" si="510"/>
        <v>433</v>
      </c>
      <c r="M515" s="14"/>
      <c r="N515" s="30" t="str">
        <f ca="1" t="shared" si="511"/>
        <v>Anders Erikson 515</v>
      </c>
      <c r="O515" s="30" t="str">
        <f ca="1" t="shared" si="512"/>
        <v>Erik Johanson 515</v>
      </c>
      <c r="P515" s="30" t="str">
        <f ca="1" t="shared" si="513"/>
        <v>Anders Erikson 515</v>
      </c>
      <c r="Q515" s="30" t="str">
        <f ca="1" t="shared" si="527"/>
        <v>1.Anslutningsmöjlighet</v>
      </c>
      <c r="R515" s="45" t="str">
        <f ca="1" t="shared" si="528"/>
        <v/>
      </c>
      <c r="S515" s="45" t="str">
        <f ca="1" t="shared" si="529"/>
        <v/>
      </c>
      <c r="T515" s="45" t="str">
        <f ca="1" t="shared" si="530"/>
        <v/>
      </c>
      <c r="U515" s="16"/>
      <c r="V515" s="33"/>
      <c r="W515" s="49" t="str">
        <f ca="1" t="shared" si="531"/>
        <v/>
      </c>
      <c r="X515" s="50" t="str">
        <f ca="1" t="shared" si="532"/>
        <v>Ja</v>
      </c>
      <c r="Y515" s="63">
        <f ca="1" t="shared" si="514"/>
        <v>45576</v>
      </c>
      <c r="Z515" s="63">
        <f ca="1" t="shared" si="515"/>
        <v>45561</v>
      </c>
      <c r="AA515" s="67"/>
      <c r="AB515" s="64">
        <f ca="1" t="shared" si="516"/>
        <v>43452.9237908773</v>
      </c>
      <c r="AC515" s="73">
        <f ca="1">INDEX(Anslutningspunkt!$A$2:$A$108,RANDBETWEEN(2,108),1)</f>
        <v>98</v>
      </c>
      <c r="AD515" s="30"/>
      <c r="AE515" s="30" t="str">
        <f ca="1" t="shared" si="533"/>
        <v>Stamnät Regionnät</v>
      </c>
      <c r="AF515" s="79"/>
      <c r="AG515" s="122"/>
      <c r="AH515" s="123"/>
      <c r="AI515" s="127"/>
      <c r="AM515" s="7">
        <f ca="1">VLOOKUP(AC515,Anslutningspunkt!A:B,2,0)+RANDBETWEEN(-10000,10000)</f>
        <v>6049173.672</v>
      </c>
      <c r="AN515" s="7">
        <f ca="1">VLOOKUP(AC515,Anslutningspunkt!A:C,3,0)+RANDBETWEEN(-10000,10000)</f>
        <v>305410.438</v>
      </c>
      <c r="AP515" s="7" t="str">
        <f ca="1" t="shared" si="517"/>
        <v>Nyanslutning</v>
      </c>
      <c r="AQ515" s="7" t="str">
        <f t="shared" si="518"/>
        <v>Konsumtion/Produktion</v>
      </c>
      <c r="AX515" s="31" t="str">
        <f ca="1" t="shared" si="519"/>
        <v/>
      </c>
      <c r="AZ515" s="31" t="str">
        <f ca="1">IF(SUM(IF({"4.Projekteringsavtal","5.Anslutningsavtal","6.Nätavtal"}=Q515,1,0))&gt;0,EDATE(AX515,RANDBETWEEN(0,6)),"")</f>
        <v/>
      </c>
      <c r="BB515" s="21" t="str">
        <f ca="1">IF(SUM(IF({"5.Anslutningsavtal","6.Nätavtal"}=Q515,1,0))&gt;0,EDATE(AZ515,RANDBETWEEN(0,3)),"")</f>
        <v/>
      </c>
      <c r="BD515" s="21" t="str">
        <f ca="1" t="shared" si="520"/>
        <v/>
      </c>
    </row>
    <row r="516" s="7" customFormat="1" spans="1:56">
      <c r="A516" s="33" t="s">
        <v>65</v>
      </c>
      <c r="B516" s="31">
        <f ca="1" t="shared" si="521"/>
        <v>44294</v>
      </c>
      <c r="C516" s="32">
        <f ca="1" t="shared" si="507"/>
        <v>44357</v>
      </c>
      <c r="D516" s="30" t="str">
        <f t="shared" si="508"/>
        <v>Project 4516</v>
      </c>
      <c r="E516" s="30" t="str">
        <f t="shared" si="509"/>
        <v>Company AB 5516</v>
      </c>
      <c r="F516" s="30" t="str">
        <f ca="1" t="shared" si="522"/>
        <v>Vallentuna</v>
      </c>
      <c r="G516" s="37">
        <f ca="1" t="shared" si="523"/>
        <v>35</v>
      </c>
      <c r="H516" s="38" t="str">
        <f ca="1" t="shared" si="524"/>
        <v>Ja</v>
      </c>
      <c r="I516" s="30" t="str">
        <f ca="1" t="shared" si="525"/>
        <v>Nyanslutning</v>
      </c>
      <c r="J516" s="30" t="s">
        <v>69</v>
      </c>
      <c r="K516" s="41">
        <f ca="1" t="shared" si="526"/>
        <v>240</v>
      </c>
      <c r="L516" s="41">
        <f ca="1" t="shared" si="510"/>
        <v>54</v>
      </c>
      <c r="M516" s="14"/>
      <c r="N516" s="30" t="str">
        <f ca="1" t="shared" si="511"/>
        <v>Anders Erikson 516</v>
      </c>
      <c r="O516" s="30" t="str">
        <f ca="1" t="shared" si="512"/>
        <v>Erik Johanson 516</v>
      </c>
      <c r="P516" s="30" t="str">
        <f ca="1" t="shared" si="513"/>
        <v>Anders Erikson 516</v>
      </c>
      <c r="Q516" s="30" t="str">
        <f ca="1" t="shared" si="527"/>
        <v>1.Anslutningsmöjlighet</v>
      </c>
      <c r="R516" s="45" t="str">
        <f ca="1" t="shared" si="528"/>
        <v/>
      </c>
      <c r="S516" s="45" t="str">
        <f ca="1" t="shared" si="529"/>
        <v/>
      </c>
      <c r="T516" s="45" t="str">
        <f ca="1" t="shared" si="530"/>
        <v>x</v>
      </c>
      <c r="U516" s="16"/>
      <c r="V516" s="33"/>
      <c r="W516" s="49" t="str">
        <f ca="1" t="shared" si="531"/>
        <v/>
      </c>
      <c r="X516" s="50" t="str">
        <f ca="1" t="shared" si="532"/>
        <v>Ja</v>
      </c>
      <c r="Y516" s="63">
        <f ca="1" t="shared" si="514"/>
        <v>45491</v>
      </c>
      <c r="Z516" s="63">
        <f ca="1" t="shared" si="515"/>
        <v>45388</v>
      </c>
      <c r="AA516" s="67"/>
      <c r="AB516" s="64" t="str">
        <f ca="1" t="shared" si="516"/>
        <v/>
      </c>
      <c r="AC516" s="73">
        <f ca="1">INDEX(Anslutningspunkt!$A$2:$A$108,RANDBETWEEN(2,108),1)</f>
        <v>33</v>
      </c>
      <c r="AD516" s="30"/>
      <c r="AE516" s="30" t="str">
        <f ca="1" t="shared" si="533"/>
        <v>Regionnät</v>
      </c>
      <c r="AF516" s="79"/>
      <c r="AG516" s="122"/>
      <c r="AH516" s="123"/>
      <c r="AI516" s="127"/>
      <c r="AM516" s="7">
        <f ca="1">VLOOKUP(AC516,Anslutningspunkt!A:B,2,0)+RANDBETWEEN(-10000,10000)</f>
        <v>6060816.672</v>
      </c>
      <c r="AN516" s="7">
        <f ca="1">VLOOKUP(AC516,Anslutningspunkt!A:C,3,0)+RANDBETWEEN(-10000,10000)</f>
        <v>258561.438</v>
      </c>
      <c r="AP516" s="7" t="str">
        <f ca="1" t="shared" si="517"/>
        <v>Nyanslutning</v>
      </c>
      <c r="AQ516" s="7" t="str">
        <f t="shared" si="518"/>
        <v>Konsumtion/Produktion</v>
      </c>
      <c r="AX516" s="31" t="str">
        <f ca="1" t="shared" si="519"/>
        <v/>
      </c>
      <c r="AZ516" s="31" t="str">
        <f ca="1">IF(SUM(IF({"4.Projekteringsavtal","5.Anslutningsavtal","6.Nätavtal"}=Q516,1,0))&gt;0,EDATE(AX516,RANDBETWEEN(0,6)),"")</f>
        <v/>
      </c>
      <c r="BB516" s="21" t="str">
        <f ca="1">IF(SUM(IF({"5.Anslutningsavtal","6.Nätavtal"}=Q516,1,0))&gt;0,EDATE(AZ516,RANDBETWEEN(0,3)),"")</f>
        <v/>
      </c>
      <c r="BD516" s="21" t="str">
        <f ca="1" t="shared" si="520"/>
        <v/>
      </c>
    </row>
    <row r="517" s="7" customFormat="1" spans="1:56">
      <c r="A517" s="33" t="s">
        <v>65</v>
      </c>
      <c r="B517" s="31">
        <f ca="1" t="shared" si="521"/>
        <v>43892</v>
      </c>
      <c r="C517" s="32">
        <f ca="1" t="shared" si="507"/>
        <v>44222</v>
      </c>
      <c r="D517" s="30" t="str">
        <f t="shared" si="508"/>
        <v>Project 4517</v>
      </c>
      <c r="E517" s="30" t="str">
        <f t="shared" si="509"/>
        <v>Company AB 5517</v>
      </c>
      <c r="F517" s="30" t="str">
        <f ca="1" t="shared" si="522"/>
        <v>Nynäshamn</v>
      </c>
      <c r="G517" s="37">
        <f ca="1" t="shared" si="523"/>
        <v>34</v>
      </c>
      <c r="H517" s="38" t="str">
        <f ca="1" t="shared" si="524"/>
        <v>Ja</v>
      </c>
      <c r="I517" s="30" t="str">
        <f ca="1" t="shared" si="525"/>
        <v>Flytt</v>
      </c>
      <c r="J517" s="30" t="s">
        <v>69</v>
      </c>
      <c r="K517" s="41">
        <f ca="1" t="shared" si="526"/>
        <v>160</v>
      </c>
      <c r="L517" s="41">
        <f ca="1" t="shared" si="510"/>
        <v>126</v>
      </c>
      <c r="M517" s="14"/>
      <c r="N517" s="30" t="str">
        <f ca="1" t="shared" si="511"/>
        <v>Sarah Anderson 517</v>
      </c>
      <c r="O517" s="30" t="str">
        <f ca="1" t="shared" si="512"/>
        <v>Anders Erikson 517</v>
      </c>
      <c r="P517" s="30" t="str">
        <f ca="1" t="shared" si="513"/>
        <v>Anders Erikson 517</v>
      </c>
      <c r="Q517" s="30" t="str">
        <f ca="1" t="shared" si="527"/>
        <v>6.Nätavtal</v>
      </c>
      <c r="R517" s="45" t="str">
        <f ca="1" t="shared" si="528"/>
        <v>nej</v>
      </c>
      <c r="S517" s="45" t="str">
        <f ca="1" t="shared" si="529"/>
        <v/>
      </c>
      <c r="T517" s="45" t="str">
        <f ca="1" t="shared" si="530"/>
        <v/>
      </c>
      <c r="U517" s="16"/>
      <c r="V517" s="33"/>
      <c r="W517" s="49" t="str">
        <f ca="1" t="shared" si="531"/>
        <v/>
      </c>
      <c r="X517" s="50" t="str">
        <f ca="1" t="shared" si="532"/>
        <v/>
      </c>
      <c r="Y517" s="63" t="str">
        <f ca="1" t="shared" si="514"/>
        <v/>
      </c>
      <c r="Z517" s="63" t="str">
        <f ca="1" t="shared" si="515"/>
        <v/>
      </c>
      <c r="AA517" s="67"/>
      <c r="AB517" s="64" t="str">
        <f ca="1" t="shared" si="516"/>
        <v/>
      </c>
      <c r="AC517" s="73">
        <f ca="1">INDEX(Anslutningspunkt!$A$2:$A$108,RANDBETWEEN(2,108),1)</f>
        <v>74</v>
      </c>
      <c r="AD517" s="30"/>
      <c r="AE517" s="30" t="str">
        <f ca="1" t="shared" si="533"/>
        <v>Stamnät Regionnät</v>
      </c>
      <c r="AF517" s="79"/>
      <c r="AG517" s="122"/>
      <c r="AH517" s="123"/>
      <c r="AI517" s="127"/>
      <c r="AM517" s="7">
        <f ca="1">VLOOKUP(AC517,Anslutningspunkt!A:B,2,0)+RANDBETWEEN(-10000,10000)</f>
        <v>6114112.672</v>
      </c>
      <c r="AN517" s="7">
        <f ca="1">VLOOKUP(AC517,Anslutningspunkt!A:C,3,0)+RANDBETWEEN(-10000,10000)</f>
        <v>396413.438</v>
      </c>
      <c r="AP517" s="7" t="str">
        <f ca="1" t="shared" si="517"/>
        <v>Flytt</v>
      </c>
      <c r="AQ517" s="7" t="str">
        <f t="shared" si="518"/>
        <v>Konsumtion/Produktion</v>
      </c>
      <c r="AX517" s="31">
        <f ca="1" t="shared" si="519"/>
        <v>44205.0320615106</v>
      </c>
      <c r="AZ517" s="31">
        <f ca="1">IF(SUM(IF({"4.Projekteringsavtal","5.Anslutningsavtal","6.Nätavtal"}=Q517,1,0))&gt;0,EDATE(AX517,RANDBETWEEN(0,6)),"")</f>
        <v>44295</v>
      </c>
      <c r="BB517" s="21">
        <f ca="1">IF(SUM(IF({"5.Anslutningsavtal","6.Nätavtal"}=Q517,1,0))&gt;0,EDATE(AZ517,RANDBETWEEN(0,3)),"")</f>
        <v>44295</v>
      </c>
      <c r="BD517" s="21">
        <f ca="1" t="shared" si="520"/>
        <v>44356</v>
      </c>
    </row>
    <row r="518" s="7" customFormat="1" spans="1:56">
      <c r="A518" s="33" t="s">
        <v>65</v>
      </c>
      <c r="B518" s="31">
        <f ca="1" t="shared" si="521"/>
        <v>44820</v>
      </c>
      <c r="C518" s="32">
        <f ca="1" t="shared" si="507"/>
        <v>44988</v>
      </c>
      <c r="D518" s="30" t="str">
        <f t="shared" si="508"/>
        <v>Project 4518</v>
      </c>
      <c r="E518" s="30" t="str">
        <f t="shared" si="509"/>
        <v>Company AB 5518</v>
      </c>
      <c r="F518" s="30" t="str">
        <f ca="1" t="shared" si="522"/>
        <v>Heby</v>
      </c>
      <c r="G518" s="37">
        <f ca="1" t="shared" si="523"/>
        <v>36</v>
      </c>
      <c r="H518" s="38" t="str">
        <f ca="1" t="shared" si="524"/>
        <v>Nej</v>
      </c>
      <c r="I518" s="30" t="str">
        <f ca="1" t="shared" si="525"/>
        <v>Nyanslutning</v>
      </c>
      <c r="J518" s="30" t="s">
        <v>69</v>
      </c>
      <c r="K518" s="41">
        <f ca="1" t="shared" si="526"/>
        <v>160</v>
      </c>
      <c r="L518" s="41">
        <f ca="1" t="shared" si="510"/>
        <v>79</v>
      </c>
      <c r="M518" s="14"/>
      <c r="N518" s="30" t="str">
        <f ca="1" t="shared" si="511"/>
        <v>Sarah Anderson 518</v>
      </c>
      <c r="O518" s="30" t="str">
        <f ca="1" t="shared" si="512"/>
        <v>Erik Johanson 518</v>
      </c>
      <c r="P518" s="30" t="str">
        <f ca="1" t="shared" si="513"/>
        <v>Erik Johanson 518</v>
      </c>
      <c r="Q518" s="30" t="str">
        <f ca="1" t="shared" si="527"/>
        <v>2.Reservationsavtal</v>
      </c>
      <c r="R518" s="45" t="str">
        <f ca="1" t="shared" si="528"/>
        <v>nej</v>
      </c>
      <c r="S518" s="45" t="str">
        <f ca="1" t="shared" si="529"/>
        <v>x</v>
      </c>
      <c r="T518" s="45" t="str">
        <f ca="1" t="shared" si="530"/>
        <v/>
      </c>
      <c r="U518" s="16"/>
      <c r="V518" s="33"/>
      <c r="W518" s="49" t="str">
        <f ca="1" t="shared" si="531"/>
        <v>Länk</v>
      </c>
      <c r="X518" s="50" t="str">
        <f ca="1" t="shared" si="532"/>
        <v>Ja</v>
      </c>
      <c r="Y518" s="63">
        <f ca="1" t="shared" si="514"/>
        <v>45263</v>
      </c>
      <c r="Z518" s="63">
        <f ca="1" t="shared" si="515"/>
        <v>45128</v>
      </c>
      <c r="AA518" s="67"/>
      <c r="AB518" s="64" t="str">
        <f ca="1" t="shared" si="516"/>
        <v/>
      </c>
      <c r="AC518" s="73">
        <f ca="1">INDEX(Anslutningspunkt!$A$2:$A$108,RANDBETWEEN(2,108),1)</f>
        <v>54</v>
      </c>
      <c r="AD518" s="30"/>
      <c r="AE518" s="30" t="str">
        <f ca="1" t="shared" si="533"/>
        <v>Regionnät</v>
      </c>
      <c r="AF518" s="79"/>
      <c r="AG518" s="122"/>
      <c r="AH518" s="123"/>
      <c r="AI518" s="127"/>
      <c r="AM518" s="7">
        <f ca="1">VLOOKUP(AC518,Anslutningspunkt!A:B,2,0)+RANDBETWEEN(-10000,10000)</f>
        <v>6124102.672</v>
      </c>
      <c r="AN518" s="7">
        <f ca="1">VLOOKUP(AC518,Anslutningspunkt!A:C,3,0)+RANDBETWEEN(-10000,10000)</f>
        <v>451826.438</v>
      </c>
      <c r="AP518" s="7" t="str">
        <f ca="1" t="shared" si="517"/>
        <v>Nyanslutning</v>
      </c>
      <c r="AQ518" s="7" t="str">
        <f t="shared" si="518"/>
        <v>Konsumtion/Produktion</v>
      </c>
      <c r="AX518" s="31">
        <f ca="1" t="shared" si="519"/>
        <v>45012.6886396619</v>
      </c>
      <c r="AZ518" s="31" t="str">
        <f ca="1">IF(SUM(IF({"4.Projekteringsavtal","5.Anslutningsavtal","6.Nätavtal"}=Q518,1,0))&gt;0,EDATE(AX518,RANDBETWEEN(0,6)),"")</f>
        <v/>
      </c>
      <c r="BB518" s="21" t="str">
        <f ca="1">IF(SUM(IF({"5.Anslutningsavtal","6.Nätavtal"}=Q518,1,0))&gt;0,EDATE(AZ518,RANDBETWEEN(0,3)),"")</f>
        <v/>
      </c>
      <c r="BD518" s="21" t="str">
        <f ca="1" t="shared" si="520"/>
        <v/>
      </c>
    </row>
    <row r="519" s="7" customFormat="1" spans="1:56">
      <c r="A519" s="33" t="s">
        <v>65</v>
      </c>
      <c r="B519" s="31">
        <f ca="1" t="shared" si="521"/>
        <v>44276</v>
      </c>
      <c r="C519" s="32">
        <f ca="1" t="shared" si="507"/>
        <v>44843</v>
      </c>
      <c r="D519" s="30" t="str">
        <f t="shared" si="508"/>
        <v>Project 4519</v>
      </c>
      <c r="E519" s="30" t="str">
        <f t="shared" si="509"/>
        <v>Company AB 5519</v>
      </c>
      <c r="F519" s="30" t="str">
        <f ca="1" t="shared" si="522"/>
        <v>Gävle/Sandviken</v>
      </c>
      <c r="G519" s="37">
        <f ca="1" t="shared" si="523"/>
        <v>33</v>
      </c>
      <c r="H519" s="38" t="str">
        <f ca="1" t="shared" si="524"/>
        <v>Ja</v>
      </c>
      <c r="I519" s="30" t="str">
        <f ca="1" t="shared" si="525"/>
        <v>Flytt</v>
      </c>
      <c r="J519" s="30" t="s">
        <v>69</v>
      </c>
      <c r="K519" s="41">
        <f ca="1" t="shared" si="526"/>
        <v>450</v>
      </c>
      <c r="L519" s="41">
        <f ca="1" t="shared" si="510"/>
        <v>121</v>
      </c>
      <c r="M519" s="14"/>
      <c r="N519" s="30" t="str">
        <f ca="1" t="shared" si="511"/>
        <v>Erik Johanson 519</v>
      </c>
      <c r="O519" s="30" t="str">
        <f ca="1" t="shared" si="512"/>
        <v>Erik Johanson 519</v>
      </c>
      <c r="P519" s="30" t="str">
        <f ca="1" t="shared" si="513"/>
        <v>Anders Erikson 519</v>
      </c>
      <c r="Q519" s="30" t="str">
        <f ca="1" t="shared" si="527"/>
        <v>1.Anslutningsmöjlighet</v>
      </c>
      <c r="R519" s="45" t="str">
        <f ca="1" t="shared" si="528"/>
        <v>n</v>
      </c>
      <c r="S519" s="45" t="str">
        <f ca="1" t="shared" si="529"/>
        <v>x</v>
      </c>
      <c r="T519" s="45" t="str">
        <f ca="1" t="shared" si="530"/>
        <v/>
      </c>
      <c r="U519" s="16"/>
      <c r="V519" s="33"/>
      <c r="W519" s="49" t="str">
        <f ca="1" t="shared" si="531"/>
        <v/>
      </c>
      <c r="X519" s="50" t="str">
        <f ca="1" t="shared" si="532"/>
        <v>Ja</v>
      </c>
      <c r="Y519" s="63">
        <f ca="1" t="shared" si="514"/>
        <v>45441</v>
      </c>
      <c r="Z519" s="63">
        <f ca="1" t="shared" si="515"/>
        <v>45012</v>
      </c>
      <c r="AA519" s="67"/>
      <c r="AB519" s="64" t="str">
        <f ca="1" t="shared" si="516"/>
        <v/>
      </c>
      <c r="AC519" s="73">
        <f ca="1">INDEX(Anslutningspunkt!$A$2:$A$108,RANDBETWEEN(2,108),1)</f>
        <v>80</v>
      </c>
      <c r="AD519" s="30"/>
      <c r="AE519" s="30" t="str">
        <f ca="1" t="shared" si="533"/>
        <v>Stamnät Regionnät</v>
      </c>
      <c r="AF519" s="79"/>
      <c r="AG519" s="122"/>
      <c r="AH519" s="123"/>
      <c r="AI519" s="127"/>
      <c r="AM519" s="7">
        <f ca="1">VLOOKUP(AC519,Anslutningspunkt!A:B,2,0)+RANDBETWEEN(-10000,10000)</f>
        <v>6077013.672</v>
      </c>
      <c r="AN519" s="7">
        <f ca="1">VLOOKUP(AC519,Anslutningspunkt!A:C,3,0)+RANDBETWEEN(-10000,10000)</f>
        <v>326299.438</v>
      </c>
      <c r="AP519" s="7" t="str">
        <f ca="1" t="shared" si="517"/>
        <v>Flytt</v>
      </c>
      <c r="AQ519" s="7" t="str">
        <f t="shared" si="518"/>
        <v>Konsumtion/Produktion</v>
      </c>
      <c r="AX519" s="31" t="str">
        <f ca="1" t="shared" si="519"/>
        <v/>
      </c>
      <c r="AZ519" s="31" t="str">
        <f ca="1">IF(SUM(IF({"4.Projekteringsavtal","5.Anslutningsavtal","6.Nätavtal"}=Q519,1,0))&gt;0,EDATE(AX519,RANDBETWEEN(0,6)),"")</f>
        <v/>
      </c>
      <c r="BB519" s="21" t="str">
        <f ca="1">IF(SUM(IF({"5.Anslutningsavtal","6.Nätavtal"}=Q519,1,0))&gt;0,EDATE(AZ519,RANDBETWEEN(0,3)),"")</f>
        <v/>
      </c>
      <c r="BD519" s="21" t="str">
        <f ca="1" t="shared" si="520"/>
        <v/>
      </c>
    </row>
    <row r="520" s="7" customFormat="1" spans="1:56">
      <c r="A520" s="33" t="s">
        <v>65</v>
      </c>
      <c r="B520" s="31">
        <f ca="1" t="shared" si="521"/>
        <v>44296</v>
      </c>
      <c r="C520" s="32">
        <f ca="1" t="shared" si="507"/>
        <v>44808</v>
      </c>
      <c r="D520" s="30" t="str">
        <f t="shared" si="508"/>
        <v>Project 4520</v>
      </c>
      <c r="E520" s="30" t="str">
        <f t="shared" si="509"/>
        <v>Company AB 5520</v>
      </c>
      <c r="F520" s="30" t="str">
        <f ca="1" t="shared" si="522"/>
        <v>Österåker</v>
      </c>
      <c r="G520" s="37">
        <f ca="1" t="shared" si="523"/>
        <v>30</v>
      </c>
      <c r="H520" s="38" t="str">
        <f ca="1" t="shared" si="524"/>
        <v/>
      </c>
      <c r="I520" s="30" t="str">
        <f ca="1" t="shared" si="525"/>
        <v>Flytt</v>
      </c>
      <c r="J520" s="30" t="s">
        <v>69</v>
      </c>
      <c r="K520" s="41">
        <f ca="1" t="shared" si="526"/>
        <v>120</v>
      </c>
      <c r="L520" s="41">
        <f ca="1" t="shared" si="510"/>
        <v>30</v>
      </c>
      <c r="M520" s="14"/>
      <c r="N520" s="30" t="str">
        <f ca="1" t="shared" si="511"/>
        <v>Lars Johnson 520</v>
      </c>
      <c r="O520" s="30" t="str">
        <f ca="1" t="shared" si="512"/>
        <v>Sarah Anderson 520</v>
      </c>
      <c r="P520" s="30" t="str">
        <f ca="1" t="shared" si="513"/>
        <v>Lars Johnson 520</v>
      </c>
      <c r="Q520" s="30" t="str">
        <f ca="1" t="shared" si="527"/>
        <v>2.Reservationsavtal</v>
      </c>
      <c r="R520" s="45" t="str">
        <f ca="1" t="shared" si="528"/>
        <v>nej</v>
      </c>
      <c r="S520" s="45" t="str">
        <f ca="1" t="shared" si="529"/>
        <v/>
      </c>
      <c r="T520" s="45" t="str">
        <f ca="1" t="shared" si="530"/>
        <v/>
      </c>
      <c r="U520" s="16"/>
      <c r="V520" s="33"/>
      <c r="W520" s="49" t="str">
        <f ca="1" t="shared" si="531"/>
        <v>Reservationsavtal ska tecknas</v>
      </c>
      <c r="X520" s="50" t="str">
        <f ca="1" t="shared" si="532"/>
        <v>Nej</v>
      </c>
      <c r="Y520" s="63" t="str">
        <f ca="1" t="shared" si="514"/>
        <v/>
      </c>
      <c r="Z520" s="63" t="str">
        <f ca="1" t="shared" si="515"/>
        <v/>
      </c>
      <c r="AA520" s="67"/>
      <c r="AB520" s="64" t="str">
        <f ca="1" t="shared" si="516"/>
        <v/>
      </c>
      <c r="AC520" s="73">
        <f ca="1">INDEX(Anslutningspunkt!$A$2:$A$108,RANDBETWEEN(2,108),1)</f>
        <v>17</v>
      </c>
      <c r="AD520" s="30"/>
      <c r="AE520" s="30" t="str">
        <f ca="1" t="shared" si="533"/>
        <v>Stamnät</v>
      </c>
      <c r="AF520" s="79"/>
      <c r="AG520" s="122"/>
      <c r="AH520" s="123"/>
      <c r="AI520" s="127"/>
      <c r="AM520" s="7">
        <f ca="1">VLOOKUP(AC520,Anslutningspunkt!A:B,2,0)+RANDBETWEEN(-10000,10000)</f>
        <v>6118783.672</v>
      </c>
      <c r="AN520" s="7">
        <f ca="1">VLOOKUP(AC520,Anslutningspunkt!A:C,3,0)+RANDBETWEEN(-10000,10000)</f>
        <v>447857.438</v>
      </c>
      <c r="AP520" s="7" t="str">
        <f ca="1" t="shared" si="517"/>
        <v>Flytt</v>
      </c>
      <c r="AQ520" s="7" t="str">
        <f t="shared" si="518"/>
        <v>Konsumtion/Produktion</v>
      </c>
      <c r="AX520" s="31">
        <f ca="1" t="shared" si="519"/>
        <v>44470.9646971241</v>
      </c>
      <c r="AZ520" s="31" t="str">
        <f ca="1">IF(SUM(IF({"4.Projekteringsavtal","5.Anslutningsavtal","6.Nätavtal"}=Q520,1,0))&gt;0,EDATE(AX520,RANDBETWEEN(0,6)),"")</f>
        <v/>
      </c>
      <c r="BB520" s="21" t="str">
        <f ca="1">IF(SUM(IF({"5.Anslutningsavtal","6.Nätavtal"}=Q520,1,0))&gt;0,EDATE(AZ520,RANDBETWEEN(0,3)),"")</f>
        <v/>
      </c>
      <c r="BD520" s="21" t="str">
        <f ca="1" t="shared" si="520"/>
        <v/>
      </c>
    </row>
    <row r="521" s="7" customFormat="1" spans="1:56">
      <c r="A521" s="33" t="s">
        <v>65</v>
      </c>
      <c r="B521" s="31">
        <f ca="1" t="shared" si="521"/>
        <v>43142</v>
      </c>
      <c r="C521" s="32">
        <f ca="1" t="shared" si="507"/>
        <v>45214</v>
      </c>
      <c r="D521" s="30" t="str">
        <f t="shared" si="508"/>
        <v>Project 4521</v>
      </c>
      <c r="E521" s="30" t="str">
        <f t="shared" si="509"/>
        <v>Company AB 5521</v>
      </c>
      <c r="F521" s="30" t="str">
        <f ca="1" t="shared" si="522"/>
        <v>Köping</v>
      </c>
      <c r="G521" s="37">
        <f ca="1" t="shared" si="523"/>
        <v>38</v>
      </c>
      <c r="H521" s="38" t="str">
        <f ca="1" t="shared" si="524"/>
        <v>Nej</v>
      </c>
      <c r="I521" s="30" t="str">
        <f ca="1" t="shared" si="525"/>
        <v>Nyanslutning</v>
      </c>
      <c r="J521" s="30" t="s">
        <v>69</v>
      </c>
      <c r="K521" s="41">
        <f ca="1" t="shared" si="526"/>
        <v>220</v>
      </c>
      <c r="L521" s="41">
        <f ca="1" t="shared" si="510"/>
        <v>155</v>
      </c>
      <c r="M521" s="14"/>
      <c r="N521" s="30" t="str">
        <f ca="1" t="shared" si="511"/>
        <v>Anders Erikson 521</v>
      </c>
      <c r="O521" s="30" t="str">
        <f ca="1" t="shared" si="512"/>
        <v>Erik Johanson 521</v>
      </c>
      <c r="P521" s="30" t="str">
        <f ca="1" t="shared" si="513"/>
        <v>Lars Johnson 521</v>
      </c>
      <c r="Q521" s="30" t="str">
        <f ca="1" t="shared" si="527"/>
        <v>5.Anslutningsavtal</v>
      </c>
      <c r="R521" s="45" t="str">
        <f ca="1" t="shared" si="528"/>
        <v>n</v>
      </c>
      <c r="S521" s="45" t="str">
        <f ca="1" t="shared" si="529"/>
        <v/>
      </c>
      <c r="T521" s="45" t="str">
        <f ca="1" t="shared" si="530"/>
        <v>x</v>
      </c>
      <c r="U521" s="16"/>
      <c r="V521" s="33"/>
      <c r="W521" s="49" t="str">
        <f ca="1" t="shared" si="531"/>
        <v/>
      </c>
      <c r="X521" s="50" t="str">
        <f ca="1" t="shared" si="532"/>
        <v>Ja</v>
      </c>
      <c r="Y521" s="63">
        <f ca="1" t="shared" si="514"/>
        <v>45558</v>
      </c>
      <c r="Z521" s="63">
        <f ca="1" t="shared" si="515"/>
        <v>45552</v>
      </c>
      <c r="AA521" s="67"/>
      <c r="AB521" s="64" t="str">
        <f ca="1" t="shared" si="516"/>
        <v/>
      </c>
      <c r="AC521" s="73">
        <f ca="1">INDEX(Anslutningspunkt!$A$2:$A$108,RANDBETWEEN(2,108),1)</f>
        <v>102</v>
      </c>
      <c r="AD521" s="30"/>
      <c r="AE521" s="30" t="str">
        <f ca="1" t="shared" si="533"/>
        <v>Regionnät</v>
      </c>
      <c r="AF521" s="79"/>
      <c r="AG521" s="122"/>
      <c r="AH521" s="123"/>
      <c r="AI521" s="127"/>
      <c r="AM521" s="7">
        <f ca="1">VLOOKUP(AC521,Anslutningspunkt!A:B,2,0)+RANDBETWEEN(-10000,10000)</f>
        <v>6057196.672</v>
      </c>
      <c r="AN521" s="7">
        <f ca="1">VLOOKUP(AC521,Anslutningspunkt!A:C,3,0)+RANDBETWEEN(-10000,10000)</f>
        <v>324438.438</v>
      </c>
      <c r="AP521" s="7" t="str">
        <f ca="1" t="shared" si="517"/>
        <v>Nyanslutning</v>
      </c>
      <c r="AQ521" s="7" t="str">
        <f t="shared" si="518"/>
        <v>Konsumtion/Produktion</v>
      </c>
      <c r="AX521" s="31">
        <f ca="1" t="shared" si="519"/>
        <v>44839.6928964467</v>
      </c>
      <c r="AZ521" s="31">
        <f ca="1">IF(SUM(IF({"4.Projekteringsavtal","5.Anslutningsavtal","6.Nätavtal"}=Q521,1,0))&gt;0,EDATE(AX521,RANDBETWEEN(0,6)),"")</f>
        <v>45021</v>
      </c>
      <c r="BB521" s="21">
        <f ca="1">IF(SUM(IF({"5.Anslutningsavtal","6.Nätavtal"}=Q521,1,0))&gt;0,EDATE(AZ521,RANDBETWEEN(0,3)),"")</f>
        <v>45021</v>
      </c>
      <c r="BD521" s="21" t="str">
        <f ca="1" t="shared" si="520"/>
        <v/>
      </c>
    </row>
    <row r="522" s="7" customFormat="1" spans="1:56">
      <c r="A522" s="33" t="s">
        <v>65</v>
      </c>
      <c r="B522" s="31">
        <f ca="1" t="shared" ref="B522:B531" si="534">RANDBETWEEN(DATE(2018,1,1),DATE(2022,10,20))</f>
        <v>43413</v>
      </c>
      <c r="C522" s="32">
        <f ca="1" t="shared" si="507"/>
        <v>44723</v>
      </c>
      <c r="D522" s="30" t="str">
        <f t="shared" si="508"/>
        <v>Project 4522</v>
      </c>
      <c r="E522" s="30" t="str">
        <f t="shared" si="509"/>
        <v>Company AB 5522</v>
      </c>
      <c r="F522" s="30" t="str">
        <f ca="1" t="shared" ref="F522:F531" si="53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Älvkarleby</v>
      </c>
      <c r="G522" s="37">
        <f ca="1" t="shared" ref="G522:G531" si="536">RANDBETWEEN(30,38)</f>
        <v>31</v>
      </c>
      <c r="H522" s="38" t="str">
        <f ca="1" t="shared" ref="H522:H531" si="537">CHOOSE(RANDBETWEEN(1,3),"Ja","Nej","")</f>
        <v/>
      </c>
      <c r="I522" s="30" t="str">
        <f ca="1" t="shared" ref="I522:I531" si="538">CHOOSE(RANDBETWEEN(1,3),"Nyanslutning","Utökning","Flytt")</f>
        <v>Nyanslutning</v>
      </c>
      <c r="J522" s="30" t="s">
        <v>69</v>
      </c>
      <c r="K522" s="41">
        <f ca="1" t="shared" ref="K522:K531" si="539">RANDBETWEEN(1,60)*10</f>
        <v>540</v>
      </c>
      <c r="L522" s="41">
        <f ca="1" t="shared" si="510"/>
        <v>430</v>
      </c>
      <c r="M522" s="14"/>
      <c r="N522" s="30" t="str">
        <f ca="1" t="shared" si="511"/>
        <v>Erik Johanson 522</v>
      </c>
      <c r="O522" s="30" t="str">
        <f ca="1" t="shared" si="512"/>
        <v>Sarah Anderson 522</v>
      </c>
      <c r="P522" s="30" t="str">
        <f ca="1" t="shared" si="513"/>
        <v>Lars Johnson 522</v>
      </c>
      <c r="Q522" s="30" t="str">
        <f ca="1" t="shared" ref="Q522:Q531" si="540">CHOOSE(RANDBETWEEN(1,5),"5.Anslutningsavtal","4.Projekteringsavtal","6.Nätavtal","2.Reservationsavtal","1.Anslutningsmöjlighet")</f>
        <v>5.Anslutningsavtal</v>
      </c>
      <c r="R522" s="45" t="str">
        <f ca="1" t="shared" ref="R522:R531" si="541">CHOOSE(RANDBETWEEN(1,8),"Ja","","","","n","nej","?","N/A")</f>
        <v>nej</v>
      </c>
      <c r="S522" s="45" t="str">
        <f ca="1" t="shared" ref="S522:S531" si="542">CHOOSE(RANDBETWEEN(1,3),"x","","")</f>
        <v/>
      </c>
      <c r="T522" s="45" t="str">
        <f ca="1" t="shared" ref="T522:T531" si="543">CHOOSE(RANDBETWEEN(1,4),"x","","","")</f>
        <v/>
      </c>
      <c r="U522" s="16"/>
      <c r="V522" s="33"/>
      <c r="W522" s="49" t="str">
        <f ca="1" t="shared" ref="W522:W531" si="544">CHOOSE(RANDBETWEEN(1,7),"Länk","","","","","Ansluts till LN 20 kV","Reservationsavtal ska tecknas")</f>
        <v>Reservationsavtal ska tecknas</v>
      </c>
      <c r="X522" s="50" t="str">
        <f ca="1" t="shared" ref="X522:X531" si="545">CHOOSE(RANDBETWEEN(1,4),"Ja","Ja","Nej","")</f>
        <v/>
      </c>
      <c r="Y522" s="63" t="str">
        <f ca="1" t="shared" si="514"/>
        <v/>
      </c>
      <c r="Z522" s="63" t="str">
        <f ca="1" t="shared" si="515"/>
        <v/>
      </c>
      <c r="AA522" s="67"/>
      <c r="AB522" s="64" t="str">
        <f ca="1" t="shared" si="516"/>
        <v/>
      </c>
      <c r="AC522" s="73">
        <f ca="1">INDEX(Anslutningspunkt!$A$2:$A$108,RANDBETWEEN(2,108),1)</f>
        <v>52</v>
      </c>
      <c r="AD522" s="30"/>
      <c r="AE522" s="30" t="str">
        <f ca="1" t="shared" ref="AE522:AE531" si="546">CHOOSE(RANDBETWEEN(1,4),"Regionnät","Stamnät Regionnät","Stamnät","")</f>
        <v/>
      </c>
      <c r="AF522" s="79"/>
      <c r="AG522" s="122"/>
      <c r="AH522" s="123"/>
      <c r="AI522" s="127"/>
      <c r="AM522" s="7">
        <f ca="1">VLOOKUP(AC522,Anslutningspunkt!A:B,2,0)+RANDBETWEEN(-10000,10000)</f>
        <v>6035456.672</v>
      </c>
      <c r="AN522" s="7">
        <f ca="1">VLOOKUP(AC522,Anslutningspunkt!A:C,3,0)+RANDBETWEEN(-10000,10000)</f>
        <v>395342.438</v>
      </c>
      <c r="AP522" s="7" t="str">
        <f ca="1" t="shared" si="517"/>
        <v>Nyanslutning</v>
      </c>
      <c r="AQ522" s="7" t="str">
        <f t="shared" si="518"/>
        <v>Konsumtion/Produktion</v>
      </c>
      <c r="AX522" s="31">
        <f ca="1" t="shared" si="519"/>
        <v>43832.0776158935</v>
      </c>
      <c r="AZ522" s="31">
        <f ca="1">IF(SUM(IF({"4.Projekteringsavtal","5.Anslutningsavtal","6.Nätavtal"}=Q522,1,0))&gt;0,EDATE(AX522,RANDBETWEEN(0,6)),"")</f>
        <v>43953</v>
      </c>
      <c r="BB522" s="21">
        <f ca="1">IF(SUM(IF({"5.Anslutningsavtal","6.Nätavtal"}=Q522,1,0))&gt;0,EDATE(AZ522,RANDBETWEEN(0,3)),"")</f>
        <v>44045</v>
      </c>
      <c r="BD522" s="21" t="str">
        <f ca="1" t="shared" si="520"/>
        <v/>
      </c>
    </row>
    <row r="523" s="7" customFormat="1" spans="1:56">
      <c r="A523" s="33" t="s">
        <v>65</v>
      </c>
      <c r="B523" s="31">
        <f ca="1" t="shared" si="534"/>
        <v>43543</v>
      </c>
      <c r="C523" s="32">
        <f ca="1" t="shared" si="507"/>
        <v>44604</v>
      </c>
      <c r="D523" s="30" t="str">
        <f t="shared" si="508"/>
        <v>Project 4523</v>
      </c>
      <c r="E523" s="30" t="str">
        <f t="shared" si="509"/>
        <v>Company AB 5523</v>
      </c>
      <c r="F523" s="30" t="str">
        <f ca="1" t="shared" si="535"/>
        <v>Järfälla</v>
      </c>
      <c r="G523" s="37">
        <f ca="1" t="shared" si="536"/>
        <v>35</v>
      </c>
      <c r="H523" s="38" t="str">
        <f ca="1" t="shared" si="537"/>
        <v/>
      </c>
      <c r="I523" s="30" t="str">
        <f ca="1" t="shared" si="538"/>
        <v>Flytt</v>
      </c>
      <c r="J523" s="30" t="s">
        <v>69</v>
      </c>
      <c r="K523" s="41">
        <f ca="1" t="shared" si="539"/>
        <v>130</v>
      </c>
      <c r="L523" s="41">
        <f ca="1" t="shared" si="510"/>
        <v>25</v>
      </c>
      <c r="M523" s="14"/>
      <c r="N523" s="30" t="str">
        <f ca="1" t="shared" si="511"/>
        <v>Anders Erikson 523</v>
      </c>
      <c r="O523" s="30" t="str">
        <f ca="1" t="shared" si="512"/>
        <v>Sarah Anderson 523</v>
      </c>
      <c r="P523" s="30" t="str">
        <f ca="1" t="shared" si="513"/>
        <v>Anders Erikson 523</v>
      </c>
      <c r="Q523" s="30" t="str">
        <f ca="1" t="shared" si="540"/>
        <v>5.Anslutningsavtal</v>
      </c>
      <c r="R523" s="45" t="str">
        <f ca="1" t="shared" si="541"/>
        <v>nej</v>
      </c>
      <c r="S523" s="45" t="str">
        <f ca="1" t="shared" si="542"/>
        <v/>
      </c>
      <c r="T523" s="45" t="str">
        <f ca="1" t="shared" si="543"/>
        <v/>
      </c>
      <c r="U523" s="16"/>
      <c r="V523" s="33"/>
      <c r="W523" s="49" t="str">
        <f ca="1" t="shared" si="544"/>
        <v>Ansluts till LN 20 kV</v>
      </c>
      <c r="X523" s="50" t="str">
        <f ca="1" t="shared" si="545"/>
        <v>Ja</v>
      </c>
      <c r="Y523" s="63">
        <f ca="1" t="shared" si="514"/>
        <v>45543</v>
      </c>
      <c r="Z523" s="63">
        <f ca="1" t="shared" si="515"/>
        <v>45009</v>
      </c>
      <c r="AA523" s="67"/>
      <c r="AB523" s="64" t="str">
        <f ca="1" t="shared" si="516"/>
        <v/>
      </c>
      <c r="AC523" s="73">
        <f ca="1">INDEX(Anslutningspunkt!$A$2:$A$108,RANDBETWEEN(2,108),1)</f>
        <v>60</v>
      </c>
      <c r="AD523" s="30"/>
      <c r="AE523" s="30" t="str">
        <f ca="1" t="shared" si="546"/>
        <v>Regionnät</v>
      </c>
      <c r="AF523" s="79"/>
      <c r="AG523" s="122"/>
      <c r="AH523" s="123"/>
      <c r="AI523" s="127"/>
      <c r="AM523" s="7">
        <f ca="1">VLOOKUP(AC523,Anslutningspunkt!A:B,2,0)+RANDBETWEEN(-10000,10000)</f>
        <v>6005999.672</v>
      </c>
      <c r="AN523" s="7">
        <f ca="1">VLOOKUP(AC523,Anslutningspunkt!A:C,3,0)+RANDBETWEEN(-10000,10000)</f>
        <v>428564.438</v>
      </c>
      <c r="AP523" s="7" t="str">
        <f ca="1" t="shared" si="517"/>
        <v>Flytt</v>
      </c>
      <c r="AQ523" s="7" t="str">
        <f t="shared" si="518"/>
        <v>Konsumtion/Produktion</v>
      </c>
      <c r="AX523" s="31">
        <f ca="1" t="shared" si="519"/>
        <v>43998.395149618</v>
      </c>
      <c r="AZ523" s="31">
        <f ca="1">IF(SUM(IF({"4.Projekteringsavtal","5.Anslutningsavtal","6.Nätavtal"}=Q523,1,0))&gt;0,EDATE(AX523,RANDBETWEEN(0,6)),"")</f>
        <v>43998</v>
      </c>
      <c r="BB523" s="21">
        <f ca="1">IF(SUM(IF({"5.Anslutningsavtal","6.Nätavtal"}=Q523,1,0))&gt;0,EDATE(AZ523,RANDBETWEEN(0,3)),"")</f>
        <v>44090</v>
      </c>
      <c r="BD523" s="21" t="str">
        <f ca="1" t="shared" si="520"/>
        <v/>
      </c>
    </row>
    <row r="524" s="7" customFormat="1" spans="1:56">
      <c r="A524" s="33" t="s">
        <v>65</v>
      </c>
      <c r="B524" s="31">
        <f ca="1" t="shared" si="534"/>
        <v>44257</v>
      </c>
      <c r="C524" s="32">
        <f ca="1" t="shared" si="507"/>
        <v>44810</v>
      </c>
      <c r="D524" s="30" t="str">
        <f t="shared" si="508"/>
        <v>Project 4524</v>
      </c>
      <c r="E524" s="30" t="str">
        <f t="shared" si="509"/>
        <v>Company AB 5524</v>
      </c>
      <c r="F524" s="30" t="str">
        <f ca="1" t="shared" si="535"/>
        <v>Sala</v>
      </c>
      <c r="G524" s="37">
        <f ca="1" t="shared" si="536"/>
        <v>32</v>
      </c>
      <c r="H524" s="38" t="str">
        <f ca="1" t="shared" si="537"/>
        <v/>
      </c>
      <c r="I524" s="30" t="str">
        <f ca="1" t="shared" si="538"/>
        <v>Nyanslutning</v>
      </c>
      <c r="J524" s="30" t="s">
        <v>69</v>
      </c>
      <c r="K524" s="41">
        <f ca="1" t="shared" si="539"/>
        <v>220</v>
      </c>
      <c r="L524" s="41">
        <f ca="1" t="shared" si="510"/>
        <v>169</v>
      </c>
      <c r="M524" s="14"/>
      <c r="N524" s="30" t="str">
        <f ca="1" t="shared" si="511"/>
        <v>Sarah Anderson 524</v>
      </c>
      <c r="O524" s="30" t="str">
        <f ca="1" t="shared" si="512"/>
        <v>Lars Johnson 524</v>
      </c>
      <c r="P524" s="30" t="str">
        <f ca="1" t="shared" si="513"/>
        <v>Erik Johanson 524</v>
      </c>
      <c r="Q524" s="30" t="str">
        <f ca="1" t="shared" si="540"/>
        <v>2.Reservationsavtal</v>
      </c>
      <c r="R524" s="45" t="str">
        <f ca="1" t="shared" si="541"/>
        <v/>
      </c>
      <c r="S524" s="45" t="str">
        <f ca="1" t="shared" si="542"/>
        <v/>
      </c>
      <c r="T524" s="45" t="str">
        <f ca="1" t="shared" si="543"/>
        <v/>
      </c>
      <c r="U524" s="16"/>
      <c r="V524" s="33"/>
      <c r="W524" s="49" t="str">
        <f ca="1" t="shared" si="544"/>
        <v>Länk</v>
      </c>
      <c r="X524" s="50" t="str">
        <f ca="1" t="shared" si="545"/>
        <v/>
      </c>
      <c r="Y524" s="63" t="str">
        <f ca="1" t="shared" si="514"/>
        <v/>
      </c>
      <c r="Z524" s="63" t="str">
        <f ca="1" t="shared" si="515"/>
        <v/>
      </c>
      <c r="AA524" s="67"/>
      <c r="AB524" s="64" t="str">
        <f ca="1" t="shared" si="516"/>
        <v/>
      </c>
      <c r="AC524" s="73">
        <f ca="1">INDEX(Anslutningspunkt!$A$2:$A$108,RANDBETWEEN(2,108),1)</f>
        <v>95</v>
      </c>
      <c r="AD524" s="30"/>
      <c r="AE524" s="30" t="str">
        <f ca="1" t="shared" si="546"/>
        <v>Stamnät Regionnät</v>
      </c>
      <c r="AF524" s="79"/>
      <c r="AG524" s="122"/>
      <c r="AH524" s="123"/>
      <c r="AI524" s="127"/>
      <c r="AM524" s="7">
        <f ca="1">VLOOKUP(AC524,Anslutningspunkt!A:B,2,0)+RANDBETWEEN(-10000,10000)</f>
        <v>6160639.672</v>
      </c>
      <c r="AN524" s="7">
        <f ca="1">VLOOKUP(AC524,Anslutningspunkt!A:C,3,0)+RANDBETWEEN(-10000,10000)</f>
        <v>382205.438</v>
      </c>
      <c r="AP524" s="7" t="str">
        <f ca="1" t="shared" si="517"/>
        <v>Nyanslutning</v>
      </c>
      <c r="AQ524" s="7" t="str">
        <f t="shared" si="518"/>
        <v>Konsumtion/Produktion</v>
      </c>
      <c r="AX524" s="31">
        <f ca="1" t="shared" si="519"/>
        <v>44653.9874719594</v>
      </c>
      <c r="AZ524" s="31" t="str">
        <f ca="1">IF(SUM(IF({"4.Projekteringsavtal","5.Anslutningsavtal","6.Nätavtal"}=Q524,1,0))&gt;0,EDATE(AX524,RANDBETWEEN(0,6)),"")</f>
        <v/>
      </c>
      <c r="BB524" s="21" t="str">
        <f ca="1">IF(SUM(IF({"5.Anslutningsavtal","6.Nätavtal"}=Q524,1,0))&gt;0,EDATE(AZ524,RANDBETWEEN(0,3)),"")</f>
        <v/>
      </c>
      <c r="BD524" s="21" t="str">
        <f ca="1" t="shared" si="520"/>
        <v/>
      </c>
    </row>
    <row r="525" s="7" customFormat="1" spans="1:56">
      <c r="A525" s="33" t="s">
        <v>65</v>
      </c>
      <c r="B525" s="31">
        <f ca="1" t="shared" si="534"/>
        <v>43384</v>
      </c>
      <c r="C525" s="32">
        <f ca="1" t="shared" si="507"/>
        <v>45401</v>
      </c>
      <c r="D525" s="30" t="str">
        <f t="shared" si="508"/>
        <v>Project 4525</v>
      </c>
      <c r="E525" s="30" t="str">
        <f t="shared" si="509"/>
        <v>Company AB 5525</v>
      </c>
      <c r="F525" s="30" t="str">
        <f ca="1" t="shared" si="535"/>
        <v>Järfälla</v>
      </c>
      <c r="G525" s="37">
        <f ca="1" t="shared" si="536"/>
        <v>38</v>
      </c>
      <c r="H525" s="38" t="str">
        <f ca="1" t="shared" si="537"/>
        <v/>
      </c>
      <c r="I525" s="30" t="str">
        <f ca="1" t="shared" si="538"/>
        <v>Utökning</v>
      </c>
      <c r="J525" s="30" t="s">
        <v>69</v>
      </c>
      <c r="K525" s="41">
        <f ca="1" t="shared" si="539"/>
        <v>120</v>
      </c>
      <c r="L525" s="41">
        <f ca="1" t="shared" si="510"/>
        <v>53</v>
      </c>
      <c r="M525" s="14"/>
      <c r="N525" s="30" t="str">
        <f ca="1" t="shared" si="511"/>
        <v>Sarah Anderson 525</v>
      </c>
      <c r="O525" s="30" t="str">
        <f ca="1" t="shared" si="512"/>
        <v>Anders Erikson 525</v>
      </c>
      <c r="P525" s="30" t="str">
        <f ca="1" t="shared" si="513"/>
        <v>Sarah Anderson 525</v>
      </c>
      <c r="Q525" s="30" t="str">
        <f ca="1" t="shared" si="540"/>
        <v>4.Projekteringsavtal</v>
      </c>
      <c r="R525" s="45" t="str">
        <f ca="1" t="shared" si="541"/>
        <v>n</v>
      </c>
      <c r="S525" s="45" t="str">
        <f ca="1" t="shared" si="542"/>
        <v/>
      </c>
      <c r="T525" s="45" t="str">
        <f ca="1" t="shared" si="543"/>
        <v/>
      </c>
      <c r="U525" s="16"/>
      <c r="V525" s="33"/>
      <c r="W525" s="49" t="str">
        <f ca="1" t="shared" si="544"/>
        <v/>
      </c>
      <c r="X525" s="50" t="str">
        <f ca="1" t="shared" si="545"/>
        <v>Nej</v>
      </c>
      <c r="Y525" s="63" t="str">
        <f ca="1" t="shared" si="514"/>
        <v/>
      </c>
      <c r="Z525" s="63" t="str">
        <f ca="1" t="shared" si="515"/>
        <v/>
      </c>
      <c r="AA525" s="67"/>
      <c r="AB525" s="64" t="str">
        <f ca="1" t="shared" si="516"/>
        <v/>
      </c>
      <c r="AC525" s="73">
        <f ca="1">INDEX(Anslutningspunkt!$A$2:$A$108,RANDBETWEEN(2,108),1)</f>
        <v>94</v>
      </c>
      <c r="AD525" s="30"/>
      <c r="AE525" s="30" t="str">
        <f ca="1" t="shared" si="546"/>
        <v/>
      </c>
      <c r="AF525" s="79"/>
      <c r="AG525" s="122"/>
      <c r="AH525" s="123"/>
      <c r="AI525" s="127"/>
      <c r="AM525" s="7">
        <f ca="1">VLOOKUP(AC525,Anslutningspunkt!A:B,2,0)+RANDBETWEEN(-10000,10000)</f>
        <v>6181027.672</v>
      </c>
      <c r="AN525" s="7">
        <f ca="1">VLOOKUP(AC525,Anslutningspunkt!A:C,3,0)+RANDBETWEEN(-10000,10000)</f>
        <v>274815.438</v>
      </c>
      <c r="AP525" s="7" t="str">
        <f ca="1" t="shared" si="517"/>
        <v>Utökning</v>
      </c>
      <c r="AQ525" s="7" t="str">
        <f t="shared" si="518"/>
        <v>Konsumtion/Produktion</v>
      </c>
      <c r="AX525" s="31">
        <f ca="1" t="shared" si="519"/>
        <v>44445.8580941478</v>
      </c>
      <c r="AZ525" s="31">
        <f ca="1">IF(SUM(IF({"4.Projekteringsavtal","5.Anslutningsavtal","6.Nätavtal"}=Q525,1,0))&gt;0,EDATE(AX525,RANDBETWEEN(0,6)),"")</f>
        <v>44598</v>
      </c>
      <c r="BB525" s="21" t="str">
        <f ca="1">IF(SUM(IF({"5.Anslutningsavtal","6.Nätavtal"}=Q525,1,0))&gt;0,EDATE(AZ525,RANDBETWEEN(0,3)),"")</f>
        <v/>
      </c>
      <c r="BD525" s="21" t="str">
        <f ca="1" t="shared" si="520"/>
        <v/>
      </c>
    </row>
    <row r="526" s="7" customFormat="1" spans="1:56">
      <c r="A526" s="33" t="s">
        <v>65</v>
      </c>
      <c r="B526" s="31">
        <f ca="1" t="shared" si="534"/>
        <v>43948</v>
      </c>
      <c r="C526" s="32">
        <f ca="1" t="shared" si="507"/>
        <v>44950</v>
      </c>
      <c r="D526" s="30" t="str">
        <f t="shared" si="508"/>
        <v>Project 4526</v>
      </c>
      <c r="E526" s="30" t="str">
        <f t="shared" si="509"/>
        <v>Company AB 5526</v>
      </c>
      <c r="F526" s="30" t="str">
        <f ca="1" t="shared" si="535"/>
        <v>Uppsala</v>
      </c>
      <c r="G526" s="37">
        <f ca="1" t="shared" si="536"/>
        <v>34</v>
      </c>
      <c r="H526" s="38" t="str">
        <f ca="1" t="shared" si="537"/>
        <v>Nej</v>
      </c>
      <c r="I526" s="30" t="str">
        <f ca="1" t="shared" si="538"/>
        <v>Flytt</v>
      </c>
      <c r="J526" s="30" t="s">
        <v>69</v>
      </c>
      <c r="K526" s="41">
        <f ca="1" t="shared" si="539"/>
        <v>330</v>
      </c>
      <c r="L526" s="41">
        <f ca="1" t="shared" si="510"/>
        <v>122</v>
      </c>
      <c r="M526" s="14"/>
      <c r="N526" s="30" t="str">
        <f ca="1" t="shared" si="511"/>
        <v>Sarah Anderson 526</v>
      </c>
      <c r="O526" s="30" t="str">
        <f ca="1" t="shared" si="512"/>
        <v>Sarah Anderson 526</v>
      </c>
      <c r="P526" s="30" t="str">
        <f ca="1" t="shared" si="513"/>
        <v>Sarah Anderson 526</v>
      </c>
      <c r="Q526" s="30" t="str">
        <f ca="1" t="shared" si="540"/>
        <v>5.Anslutningsavtal</v>
      </c>
      <c r="R526" s="45" t="str">
        <f ca="1" t="shared" si="541"/>
        <v>nej</v>
      </c>
      <c r="S526" s="45" t="str">
        <f ca="1" t="shared" si="542"/>
        <v>x</v>
      </c>
      <c r="T526" s="45" t="str">
        <f ca="1" t="shared" si="543"/>
        <v/>
      </c>
      <c r="U526" s="16"/>
      <c r="V526" s="33"/>
      <c r="W526" s="49" t="str">
        <f ca="1" t="shared" si="544"/>
        <v/>
      </c>
      <c r="X526" s="50" t="str">
        <f ca="1" t="shared" si="545"/>
        <v>Ja</v>
      </c>
      <c r="Y526" s="63">
        <f ca="1" t="shared" si="514"/>
        <v>45545</v>
      </c>
      <c r="Z526" s="63">
        <f ca="1" t="shared" si="515"/>
        <v>45090</v>
      </c>
      <c r="AA526" s="67"/>
      <c r="AB526" s="64" t="str">
        <f ca="1" t="shared" si="516"/>
        <v/>
      </c>
      <c r="AC526" s="73">
        <f ca="1">INDEX(Anslutningspunkt!$A$2:$A$108,RANDBETWEEN(2,108),1)</f>
        <v>80</v>
      </c>
      <c r="AD526" s="30"/>
      <c r="AE526" s="30" t="str">
        <f ca="1" t="shared" si="546"/>
        <v>Regionnät</v>
      </c>
      <c r="AF526" s="79"/>
      <c r="AG526" s="122"/>
      <c r="AH526" s="123"/>
      <c r="AI526" s="127"/>
      <c r="AM526" s="7">
        <f ca="1">VLOOKUP(AC526,Anslutningspunkt!A:B,2,0)+RANDBETWEEN(-10000,10000)</f>
        <v>6080501.672</v>
      </c>
      <c r="AN526" s="7">
        <f ca="1">VLOOKUP(AC526,Anslutningspunkt!A:C,3,0)+RANDBETWEEN(-10000,10000)</f>
        <v>319357.438</v>
      </c>
      <c r="AP526" s="7" t="str">
        <f ca="1" t="shared" si="517"/>
        <v>Flytt</v>
      </c>
      <c r="AQ526" s="7" t="str">
        <f t="shared" si="518"/>
        <v>Konsumtion/Produktion</v>
      </c>
      <c r="AX526" s="31">
        <f ca="1" t="shared" si="519"/>
        <v>44929.4393408417</v>
      </c>
      <c r="AZ526" s="31">
        <f ca="1">IF(SUM(IF({"4.Projekteringsavtal","5.Anslutningsavtal","6.Nätavtal"}=Q526,1,0))&gt;0,EDATE(AX526,RANDBETWEEN(0,6)),"")</f>
        <v>44988</v>
      </c>
      <c r="BB526" s="21">
        <f ca="1">IF(SUM(IF({"5.Anslutningsavtal","6.Nätavtal"}=Q526,1,0))&gt;0,EDATE(AZ526,RANDBETWEEN(0,3)),"")</f>
        <v>45049</v>
      </c>
      <c r="BD526" s="21" t="str">
        <f ca="1" t="shared" si="520"/>
        <v/>
      </c>
    </row>
    <row r="527" s="7" customFormat="1" spans="1:56">
      <c r="A527" s="33" t="s">
        <v>65</v>
      </c>
      <c r="B527" s="31">
        <f ca="1" t="shared" si="534"/>
        <v>43251</v>
      </c>
      <c r="C527" s="32">
        <f ca="1" t="shared" si="507"/>
        <v>43743</v>
      </c>
      <c r="D527" s="30" t="str">
        <f t="shared" si="508"/>
        <v>Project 4527</v>
      </c>
      <c r="E527" s="30" t="str">
        <f t="shared" si="509"/>
        <v>Company AB 5527</v>
      </c>
      <c r="F527" s="30" t="str">
        <f ca="1" t="shared" si="535"/>
        <v>Trosa</v>
      </c>
      <c r="G527" s="37">
        <f ca="1" t="shared" si="536"/>
        <v>34</v>
      </c>
      <c r="H527" s="38" t="str">
        <f ca="1" t="shared" si="537"/>
        <v>Nej</v>
      </c>
      <c r="I527" s="30" t="str">
        <f ca="1" t="shared" si="538"/>
        <v>Utökning</v>
      </c>
      <c r="J527" s="30" t="s">
        <v>69</v>
      </c>
      <c r="K527" s="41">
        <f ca="1" t="shared" si="539"/>
        <v>210</v>
      </c>
      <c r="L527" s="41">
        <f ca="1" t="shared" si="510"/>
        <v>89</v>
      </c>
      <c r="M527" s="14"/>
      <c r="N527" s="30" t="str">
        <f ca="1" t="shared" si="511"/>
        <v>Anders Erikson 527</v>
      </c>
      <c r="O527" s="30" t="str">
        <f ca="1" t="shared" si="512"/>
        <v>Erik Johanson 527</v>
      </c>
      <c r="P527" s="30" t="str">
        <f ca="1" t="shared" si="513"/>
        <v>Anders Erikson 527</v>
      </c>
      <c r="Q527" s="30" t="str">
        <f ca="1" t="shared" si="540"/>
        <v>4.Projekteringsavtal</v>
      </c>
      <c r="R527" s="45" t="str">
        <f ca="1" t="shared" si="541"/>
        <v/>
      </c>
      <c r="S527" s="45" t="str">
        <f ca="1" t="shared" si="542"/>
        <v/>
      </c>
      <c r="T527" s="45" t="str">
        <f ca="1" t="shared" si="543"/>
        <v/>
      </c>
      <c r="U527" s="16"/>
      <c r="V527" s="33"/>
      <c r="W527" s="49" t="str">
        <f ca="1" t="shared" si="544"/>
        <v/>
      </c>
      <c r="X527" s="50" t="str">
        <f ca="1" t="shared" si="545"/>
        <v/>
      </c>
      <c r="Y527" s="63" t="str">
        <f ca="1" t="shared" si="514"/>
        <v/>
      </c>
      <c r="Z527" s="63" t="str">
        <f ca="1" t="shared" si="515"/>
        <v/>
      </c>
      <c r="AA527" s="67"/>
      <c r="AB527" s="64" t="str">
        <f ca="1" t="shared" si="516"/>
        <v/>
      </c>
      <c r="AC527" s="73">
        <f ca="1">INDEX(Anslutningspunkt!$A$2:$A$108,RANDBETWEEN(2,108),1)</f>
        <v>16</v>
      </c>
      <c r="AD527" s="30"/>
      <c r="AE527" s="30" t="str">
        <f ca="1" t="shared" si="546"/>
        <v>Stamnät</v>
      </c>
      <c r="AF527" s="79"/>
      <c r="AG527" s="122"/>
      <c r="AH527" s="123"/>
      <c r="AI527" s="127"/>
      <c r="AM527" s="7">
        <f ca="1">VLOOKUP(AC527,Anslutningspunkt!A:B,2,0)+RANDBETWEEN(-10000,10000)</f>
        <v>6052342.672</v>
      </c>
      <c r="AN527" s="7">
        <f ca="1">VLOOKUP(AC527,Anslutningspunkt!A:C,3,0)+RANDBETWEEN(-10000,10000)</f>
        <v>329432.438</v>
      </c>
      <c r="AP527" s="7" t="str">
        <f ca="1" t="shared" si="517"/>
        <v>Utökning</v>
      </c>
      <c r="AQ527" s="7" t="str">
        <f t="shared" si="518"/>
        <v>Konsumtion/Produktion</v>
      </c>
      <c r="AX527" s="31">
        <f ca="1" t="shared" si="519"/>
        <v>43383.9828089893</v>
      </c>
      <c r="AZ527" s="31">
        <f ca="1">IF(SUM(IF({"4.Projekteringsavtal","5.Anslutningsavtal","6.Nätavtal"}=Q527,1,0))&gt;0,EDATE(AX527,RANDBETWEEN(0,6)),"")</f>
        <v>43444</v>
      </c>
      <c r="BB527" s="21" t="str">
        <f ca="1">IF(SUM(IF({"5.Anslutningsavtal","6.Nätavtal"}=Q527,1,0))&gt;0,EDATE(AZ527,RANDBETWEEN(0,3)),"")</f>
        <v/>
      </c>
      <c r="BD527" s="21" t="str">
        <f ca="1" t="shared" si="520"/>
        <v/>
      </c>
    </row>
    <row r="528" s="7" customFormat="1" spans="1:56">
      <c r="A528" s="33" t="s">
        <v>65</v>
      </c>
      <c r="B528" s="31">
        <f ca="1" t="shared" si="534"/>
        <v>44157</v>
      </c>
      <c r="C528" s="32">
        <f ca="1" t="shared" si="507"/>
        <v>45109</v>
      </c>
      <c r="D528" s="30" t="str">
        <f t="shared" si="508"/>
        <v>Project 4528</v>
      </c>
      <c r="E528" s="30" t="str">
        <f t="shared" si="509"/>
        <v>Company AB 5528</v>
      </c>
      <c r="F528" s="30" t="str">
        <f ca="1" t="shared" si="535"/>
        <v>Sandviken</v>
      </c>
      <c r="G528" s="37">
        <f ca="1" t="shared" si="536"/>
        <v>32</v>
      </c>
      <c r="H528" s="38" t="str">
        <f ca="1" t="shared" si="537"/>
        <v>Ja</v>
      </c>
      <c r="I528" s="30" t="str">
        <f ca="1" t="shared" si="538"/>
        <v>Flytt</v>
      </c>
      <c r="J528" s="30" t="s">
        <v>69</v>
      </c>
      <c r="K528" s="41">
        <f ca="1" t="shared" si="539"/>
        <v>350</v>
      </c>
      <c r="L528" s="41">
        <f ca="1" t="shared" si="510"/>
        <v>32</v>
      </c>
      <c r="M528" s="14"/>
      <c r="N528" s="30" t="str">
        <f ca="1" t="shared" si="511"/>
        <v>Lars Johnson 528</v>
      </c>
      <c r="O528" s="30" t="str">
        <f ca="1" t="shared" si="512"/>
        <v>Sarah Anderson 528</v>
      </c>
      <c r="P528" s="30" t="str">
        <f ca="1" t="shared" si="513"/>
        <v>Lars Johnson 528</v>
      </c>
      <c r="Q528" s="30" t="str">
        <f ca="1" t="shared" si="540"/>
        <v>5.Anslutningsavtal</v>
      </c>
      <c r="R528" s="45" t="str">
        <f ca="1" t="shared" si="541"/>
        <v/>
      </c>
      <c r="S528" s="45" t="str">
        <f ca="1" t="shared" si="542"/>
        <v/>
      </c>
      <c r="T528" s="45" t="str">
        <f ca="1" t="shared" si="543"/>
        <v>x</v>
      </c>
      <c r="U528" s="16"/>
      <c r="V528" s="33"/>
      <c r="W528" s="49" t="str">
        <f ca="1" t="shared" si="544"/>
        <v/>
      </c>
      <c r="X528" s="50" t="str">
        <f ca="1" t="shared" si="545"/>
        <v>Nej</v>
      </c>
      <c r="Y528" s="63" t="str">
        <f ca="1" t="shared" si="514"/>
        <v/>
      </c>
      <c r="Z528" s="63" t="str">
        <f ca="1" t="shared" si="515"/>
        <v/>
      </c>
      <c r="AA528" s="67"/>
      <c r="AB528" s="64" t="str">
        <f ca="1" t="shared" si="516"/>
        <v/>
      </c>
      <c r="AC528" s="73">
        <f ca="1">INDEX(Anslutningspunkt!$A$2:$A$108,RANDBETWEEN(2,108),1)</f>
        <v>47</v>
      </c>
      <c r="AD528" s="30"/>
      <c r="AE528" s="30" t="str">
        <f ca="1" t="shared" si="546"/>
        <v>Stamnät Regionnät</v>
      </c>
      <c r="AF528" s="79"/>
      <c r="AG528" s="122"/>
      <c r="AH528" s="123"/>
      <c r="AI528" s="127"/>
      <c r="AM528" s="7">
        <f ca="1">VLOOKUP(AC528,Anslutningspunkt!A:B,2,0)+RANDBETWEEN(-10000,10000)</f>
        <v>6020176.672</v>
      </c>
      <c r="AN528" s="7">
        <f ca="1">VLOOKUP(AC528,Anslutningspunkt!A:C,3,0)+RANDBETWEEN(-10000,10000)</f>
        <v>444399.438</v>
      </c>
      <c r="AP528" s="7" t="str">
        <f ca="1" t="shared" si="517"/>
        <v>Flytt</v>
      </c>
      <c r="AQ528" s="7" t="str">
        <f t="shared" si="518"/>
        <v>Konsumtion/Produktion</v>
      </c>
      <c r="AX528" s="31">
        <f ca="1" t="shared" si="519"/>
        <v>44827.183575588</v>
      </c>
      <c r="AZ528" s="31">
        <f ca="1">IF(SUM(IF({"4.Projekteringsavtal","5.Anslutningsavtal","6.Nätavtal"}=Q528,1,0))&gt;0,EDATE(AX528,RANDBETWEEN(0,6)),"")</f>
        <v>45008</v>
      </c>
      <c r="BB528" s="21">
        <f ca="1">IF(SUM(IF({"5.Anslutningsavtal","6.Nätavtal"}=Q528,1,0))&gt;0,EDATE(AZ528,RANDBETWEEN(0,3)),"")</f>
        <v>45100</v>
      </c>
      <c r="BD528" s="21" t="str">
        <f ca="1" t="shared" si="520"/>
        <v/>
      </c>
    </row>
    <row r="529" s="7" customFormat="1" spans="1:56">
      <c r="A529" s="33" t="s">
        <v>65</v>
      </c>
      <c r="B529" s="31">
        <f ca="1" t="shared" si="534"/>
        <v>43996</v>
      </c>
      <c r="C529" s="32">
        <f ca="1" t="shared" si="507"/>
        <v>44102</v>
      </c>
      <c r="D529" s="30" t="str">
        <f t="shared" si="508"/>
        <v>Project 4529</v>
      </c>
      <c r="E529" s="30" t="str">
        <f t="shared" si="509"/>
        <v>Company AB 5529</v>
      </c>
      <c r="F529" s="30" t="str">
        <f ca="1" t="shared" si="535"/>
        <v>Falun</v>
      </c>
      <c r="G529" s="37">
        <f ca="1" t="shared" si="536"/>
        <v>30</v>
      </c>
      <c r="H529" s="38" t="str">
        <f ca="1" t="shared" si="537"/>
        <v>Ja</v>
      </c>
      <c r="I529" s="30" t="str">
        <f ca="1" t="shared" si="538"/>
        <v>Flytt</v>
      </c>
      <c r="J529" s="30" t="s">
        <v>69</v>
      </c>
      <c r="K529" s="41">
        <f ca="1" t="shared" si="539"/>
        <v>300</v>
      </c>
      <c r="L529" s="41">
        <f ca="1" t="shared" si="510"/>
        <v>200</v>
      </c>
      <c r="M529" s="14"/>
      <c r="N529" s="30" t="str">
        <f ca="1" t="shared" si="511"/>
        <v>Anders Erikson 529</v>
      </c>
      <c r="O529" s="30" t="str">
        <f ca="1" t="shared" si="512"/>
        <v>Anders Erikson 529</v>
      </c>
      <c r="P529" s="30" t="str">
        <f ca="1" t="shared" si="513"/>
        <v>Lars Johnson 529</v>
      </c>
      <c r="Q529" s="30" t="str">
        <f ca="1" t="shared" si="540"/>
        <v>4.Projekteringsavtal</v>
      </c>
      <c r="R529" s="45" t="str">
        <f ca="1" t="shared" si="541"/>
        <v/>
      </c>
      <c r="S529" s="45" t="str">
        <f ca="1" t="shared" si="542"/>
        <v/>
      </c>
      <c r="T529" s="45" t="str">
        <f ca="1" t="shared" si="543"/>
        <v>x</v>
      </c>
      <c r="U529" s="16"/>
      <c r="V529" s="33"/>
      <c r="W529" s="49" t="str">
        <f ca="1" t="shared" si="544"/>
        <v/>
      </c>
      <c r="X529" s="50" t="str">
        <f ca="1" t="shared" si="545"/>
        <v>Ja</v>
      </c>
      <c r="Y529" s="63">
        <f ca="1" t="shared" si="514"/>
        <v>45315</v>
      </c>
      <c r="Z529" s="63">
        <f ca="1" t="shared" si="515"/>
        <v>44373</v>
      </c>
      <c r="AA529" s="67"/>
      <c r="AB529" s="64" t="str">
        <f ca="1" t="shared" si="516"/>
        <v/>
      </c>
      <c r="AC529" s="73">
        <f ca="1">INDEX(Anslutningspunkt!$A$2:$A$108,RANDBETWEEN(2,108),1)</f>
        <v>76</v>
      </c>
      <c r="AD529" s="30"/>
      <c r="AE529" s="30" t="str">
        <f ca="1" t="shared" si="546"/>
        <v>Stamnät Regionnät</v>
      </c>
      <c r="AF529" s="79"/>
      <c r="AG529" s="122"/>
      <c r="AH529" s="123"/>
      <c r="AI529" s="127"/>
      <c r="AM529" s="7">
        <f ca="1">VLOOKUP(AC529,Anslutningspunkt!A:B,2,0)+RANDBETWEEN(-10000,10000)</f>
        <v>6159664.672</v>
      </c>
      <c r="AN529" s="7">
        <f ca="1">VLOOKUP(AC529,Anslutningspunkt!A:C,3,0)+RANDBETWEEN(-10000,10000)</f>
        <v>269090.438</v>
      </c>
      <c r="AP529" s="7" t="str">
        <f ca="1" t="shared" si="517"/>
        <v>Flytt</v>
      </c>
      <c r="AQ529" s="7" t="str">
        <f t="shared" si="518"/>
        <v>Konsumtion/Produktion</v>
      </c>
      <c r="AX529" s="31">
        <f ca="1" t="shared" si="519"/>
        <v>44082.3739767594</v>
      </c>
      <c r="AZ529" s="31">
        <f ca="1">IF(SUM(IF({"4.Projekteringsavtal","5.Anslutningsavtal","6.Nätavtal"}=Q529,1,0))&gt;0,EDATE(AX529,RANDBETWEEN(0,6)),"")</f>
        <v>44112</v>
      </c>
      <c r="BB529" s="21" t="str">
        <f ca="1">IF(SUM(IF({"5.Anslutningsavtal","6.Nätavtal"}=Q529,1,0))&gt;0,EDATE(AZ529,RANDBETWEEN(0,3)),"")</f>
        <v/>
      </c>
      <c r="BD529" s="21" t="str">
        <f ca="1" t="shared" si="520"/>
        <v/>
      </c>
    </row>
    <row r="530" s="7" customFormat="1" spans="1:56">
      <c r="A530" s="33" t="s">
        <v>65</v>
      </c>
      <c r="B530" s="31">
        <f ca="1" t="shared" si="534"/>
        <v>43147</v>
      </c>
      <c r="C530" s="32">
        <f ca="1" t="shared" si="507"/>
        <v>44773</v>
      </c>
      <c r="D530" s="30" t="str">
        <f t="shared" si="508"/>
        <v>Project 4530</v>
      </c>
      <c r="E530" s="30" t="str">
        <f t="shared" si="509"/>
        <v>Company AB 5530</v>
      </c>
      <c r="F530" s="30" t="str">
        <f ca="1" t="shared" si="535"/>
        <v>Gnesta</v>
      </c>
      <c r="G530" s="37">
        <f ca="1" t="shared" si="536"/>
        <v>36</v>
      </c>
      <c r="H530" s="38" t="str">
        <f ca="1" t="shared" si="537"/>
        <v/>
      </c>
      <c r="I530" s="30" t="str">
        <f ca="1" t="shared" si="538"/>
        <v>Nyanslutning</v>
      </c>
      <c r="J530" s="30" t="s">
        <v>69</v>
      </c>
      <c r="K530" s="41">
        <f ca="1" t="shared" si="539"/>
        <v>70</v>
      </c>
      <c r="L530" s="41">
        <f ca="1" t="shared" si="510"/>
        <v>54</v>
      </c>
      <c r="M530" s="14"/>
      <c r="N530" s="30" t="str">
        <f ca="1" t="shared" si="511"/>
        <v>Sarah Anderson 530</v>
      </c>
      <c r="O530" s="30" t="str">
        <f ca="1" t="shared" si="512"/>
        <v>Lars Johnson 530</v>
      </c>
      <c r="P530" s="30" t="str">
        <f ca="1" t="shared" si="513"/>
        <v>Sarah Anderson 530</v>
      </c>
      <c r="Q530" s="30" t="str">
        <f ca="1" t="shared" si="540"/>
        <v>5.Anslutningsavtal</v>
      </c>
      <c r="R530" s="45" t="str">
        <f ca="1" t="shared" si="541"/>
        <v>N/A</v>
      </c>
      <c r="S530" s="45" t="str">
        <f ca="1" t="shared" si="542"/>
        <v/>
      </c>
      <c r="T530" s="45" t="str">
        <f ca="1" t="shared" si="543"/>
        <v>x</v>
      </c>
      <c r="U530" s="16"/>
      <c r="V530" s="33"/>
      <c r="W530" s="49" t="str">
        <f ca="1" t="shared" si="544"/>
        <v/>
      </c>
      <c r="X530" s="50" t="str">
        <f ca="1" t="shared" si="545"/>
        <v/>
      </c>
      <c r="Y530" s="63" t="str">
        <f ca="1" t="shared" si="514"/>
        <v/>
      </c>
      <c r="Z530" s="63" t="str">
        <f ca="1" t="shared" si="515"/>
        <v/>
      </c>
      <c r="AA530" s="67"/>
      <c r="AB530" s="64" t="str">
        <f ca="1" t="shared" si="516"/>
        <v/>
      </c>
      <c r="AC530" s="73">
        <f ca="1">INDEX(Anslutningspunkt!$A$2:$A$108,RANDBETWEEN(2,108),1)</f>
        <v>84</v>
      </c>
      <c r="AD530" s="30"/>
      <c r="AE530" s="30" t="str">
        <f ca="1" t="shared" si="546"/>
        <v>Regionnät</v>
      </c>
      <c r="AF530" s="79"/>
      <c r="AG530" s="122"/>
      <c r="AH530" s="123"/>
      <c r="AI530" s="127"/>
      <c r="AM530" s="7">
        <f ca="1">VLOOKUP(AC530,Anslutningspunkt!A:B,2,0)+RANDBETWEEN(-10000,10000)</f>
        <v>6035125.672</v>
      </c>
      <c r="AN530" s="7">
        <f ca="1">VLOOKUP(AC530,Anslutningspunkt!A:C,3,0)+RANDBETWEEN(-10000,10000)</f>
        <v>453333.438</v>
      </c>
      <c r="AP530" s="7" t="str">
        <f ca="1" t="shared" si="517"/>
        <v>Nyanslutning</v>
      </c>
      <c r="AQ530" s="7" t="str">
        <f t="shared" si="518"/>
        <v>Konsumtion/Produktion</v>
      </c>
      <c r="AX530" s="31">
        <f ca="1" t="shared" si="519"/>
        <v>44066.3751075911</v>
      </c>
      <c r="AZ530" s="31">
        <f ca="1">IF(SUM(IF({"4.Projekteringsavtal","5.Anslutningsavtal","6.Nätavtal"}=Q530,1,0))&gt;0,EDATE(AX530,RANDBETWEEN(0,6)),"")</f>
        <v>44219</v>
      </c>
      <c r="BB530" s="21">
        <f ca="1">IF(SUM(IF({"5.Anslutningsavtal","6.Nätavtal"}=Q530,1,0))&gt;0,EDATE(AZ530,RANDBETWEEN(0,3)),"")</f>
        <v>44278</v>
      </c>
      <c r="BD530" s="21" t="str">
        <f ca="1" t="shared" si="520"/>
        <v/>
      </c>
    </row>
    <row r="531" s="7" customFormat="1" spans="1:56">
      <c r="A531" s="33" t="s">
        <v>65</v>
      </c>
      <c r="B531" s="31">
        <f ca="1" t="shared" si="534"/>
        <v>44700</v>
      </c>
      <c r="C531" s="32">
        <f ca="1" t="shared" si="507"/>
        <v>45563</v>
      </c>
      <c r="D531" s="30" t="str">
        <f t="shared" si="508"/>
        <v>Project 4531</v>
      </c>
      <c r="E531" s="30" t="str">
        <f t="shared" si="509"/>
        <v>Company AB 5531</v>
      </c>
      <c r="F531" s="30" t="str">
        <f ca="1" t="shared" si="535"/>
        <v>Upplans Bro</v>
      </c>
      <c r="G531" s="37">
        <f ca="1" t="shared" si="536"/>
        <v>35</v>
      </c>
      <c r="H531" s="38" t="str">
        <f ca="1" t="shared" si="537"/>
        <v/>
      </c>
      <c r="I531" s="30" t="str">
        <f ca="1" t="shared" si="538"/>
        <v>Utökning</v>
      </c>
      <c r="J531" s="30" t="s">
        <v>69</v>
      </c>
      <c r="K531" s="41">
        <f ca="1" t="shared" si="539"/>
        <v>170</v>
      </c>
      <c r="L531" s="41">
        <f ca="1" t="shared" si="510"/>
        <v>8</v>
      </c>
      <c r="M531" s="14"/>
      <c r="N531" s="30" t="str">
        <f ca="1" t="shared" si="511"/>
        <v>Erik Johanson 531</v>
      </c>
      <c r="O531" s="30" t="str">
        <f ca="1" t="shared" si="512"/>
        <v>Anders Erikson 531</v>
      </c>
      <c r="P531" s="30" t="str">
        <f ca="1" t="shared" si="513"/>
        <v>Sarah Anderson 531</v>
      </c>
      <c r="Q531" s="30" t="str">
        <f ca="1" t="shared" si="540"/>
        <v>1.Anslutningsmöjlighet</v>
      </c>
      <c r="R531" s="45" t="str">
        <f ca="1" t="shared" si="541"/>
        <v>Ja</v>
      </c>
      <c r="S531" s="45" t="str">
        <f ca="1" t="shared" si="542"/>
        <v>x</v>
      </c>
      <c r="T531" s="45" t="str">
        <f ca="1" t="shared" si="543"/>
        <v/>
      </c>
      <c r="U531" s="16"/>
      <c r="V531" s="33"/>
      <c r="W531" s="49" t="str">
        <f ca="1" t="shared" si="544"/>
        <v>Reservationsavtal ska tecknas</v>
      </c>
      <c r="X531" s="50" t="str">
        <f ca="1" t="shared" si="545"/>
        <v>Ja</v>
      </c>
      <c r="Y531" s="63">
        <f ca="1" t="shared" si="514"/>
        <v>45584</v>
      </c>
      <c r="Z531" s="63">
        <f ca="1" t="shared" si="515"/>
        <v>45584</v>
      </c>
      <c r="AA531" s="67"/>
      <c r="AB531" s="64" t="str">
        <f ca="1" t="shared" si="516"/>
        <v/>
      </c>
      <c r="AC531" s="73">
        <f ca="1">INDEX(Anslutningspunkt!$A$2:$A$108,RANDBETWEEN(2,108),1)</f>
        <v>3</v>
      </c>
      <c r="AD531" s="30"/>
      <c r="AE531" s="30" t="str">
        <f ca="1" t="shared" si="546"/>
        <v>Stamnät Regionnät</v>
      </c>
      <c r="AF531" s="79"/>
      <c r="AG531" s="122"/>
      <c r="AH531" s="123"/>
      <c r="AI531" s="127"/>
      <c r="AM531" s="7">
        <f ca="1">VLOOKUP(AC531,Anslutningspunkt!A:B,2,0)+RANDBETWEEN(-10000,10000)</f>
        <v>6169810.672</v>
      </c>
      <c r="AN531" s="7">
        <f ca="1">VLOOKUP(AC531,Anslutningspunkt!A:C,3,0)+RANDBETWEEN(-10000,10000)</f>
        <v>395795.438</v>
      </c>
      <c r="AP531" s="7" t="str">
        <f ca="1" t="shared" si="517"/>
        <v>Utökning</v>
      </c>
      <c r="AQ531" s="7" t="str">
        <f t="shared" si="518"/>
        <v>Konsumtion/Produktion</v>
      </c>
      <c r="AX531" s="31" t="str">
        <f ca="1" t="shared" si="519"/>
        <v/>
      </c>
      <c r="AZ531" s="31" t="str">
        <f ca="1">IF(SUM(IF({"4.Projekteringsavtal","5.Anslutningsavtal","6.Nätavtal"}=Q531,1,0))&gt;0,EDATE(AX531,RANDBETWEEN(0,6)),"")</f>
        <v/>
      </c>
      <c r="BB531" s="21" t="str">
        <f ca="1">IF(SUM(IF({"5.Anslutningsavtal","6.Nätavtal"}=Q531,1,0))&gt;0,EDATE(AZ531,RANDBETWEEN(0,3)),"")</f>
        <v/>
      </c>
      <c r="BD531" s="21" t="str">
        <f ca="1" t="shared" si="520"/>
        <v/>
      </c>
    </row>
    <row r="532" s="7" customFormat="1" spans="1:56">
      <c r="A532" s="33" t="s">
        <v>65</v>
      </c>
      <c r="B532" s="31">
        <f ca="1" t="shared" ref="B532:B541" si="547">RANDBETWEEN(DATE(2018,1,1),DATE(2022,10,20))</f>
        <v>43720</v>
      </c>
      <c r="C532" s="32">
        <f ca="1" t="shared" si="507"/>
        <v>44267</v>
      </c>
      <c r="D532" s="30" t="str">
        <f t="shared" si="508"/>
        <v>Project 4532</v>
      </c>
      <c r="E532" s="30" t="str">
        <f t="shared" si="509"/>
        <v>Company AB 5532</v>
      </c>
      <c r="F532" s="30" t="str">
        <f ca="1" t="shared" ref="F532:F541" si="54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Nynäshamn</v>
      </c>
      <c r="G532" s="37">
        <f ca="1" t="shared" ref="G532:G541" si="549">RANDBETWEEN(30,38)</f>
        <v>35</v>
      </c>
      <c r="H532" s="38" t="str">
        <f ca="1" t="shared" ref="H532:H541" si="550">CHOOSE(RANDBETWEEN(1,3),"Ja","Nej","")</f>
        <v>Ja</v>
      </c>
      <c r="I532" s="30" t="str">
        <f ca="1" t="shared" ref="I532:I541" si="551">CHOOSE(RANDBETWEEN(1,3),"Nyanslutning","Utökning","Flytt")</f>
        <v>Nyanslutning</v>
      </c>
      <c r="J532" s="30" t="s">
        <v>69</v>
      </c>
      <c r="K532" s="41">
        <f ca="1" t="shared" ref="K532:K541" si="552">RANDBETWEEN(1,60)*10</f>
        <v>110</v>
      </c>
      <c r="L532" s="41">
        <f ca="1" t="shared" si="510"/>
        <v>67</v>
      </c>
      <c r="M532" s="14"/>
      <c r="N532" s="30" t="str">
        <f ca="1" t="shared" si="511"/>
        <v>Lars Johnson 532</v>
      </c>
      <c r="O532" s="30" t="str">
        <f ca="1" t="shared" si="512"/>
        <v>Sarah Anderson 532</v>
      </c>
      <c r="P532" s="30" t="str">
        <f ca="1" t="shared" si="513"/>
        <v>Lars Johnson 532</v>
      </c>
      <c r="Q532" s="30" t="str">
        <f ca="1" t="shared" ref="Q532:Q541" si="553">CHOOSE(RANDBETWEEN(1,5),"5.Anslutningsavtal","4.Projekteringsavtal","6.Nätavtal","2.Reservationsavtal","1.Anslutningsmöjlighet")</f>
        <v>1.Anslutningsmöjlighet</v>
      </c>
      <c r="R532" s="45" t="str">
        <f ca="1" t="shared" ref="R532:R541" si="554">CHOOSE(RANDBETWEEN(1,8),"Ja","","","","n","nej","?","N/A")</f>
        <v>n</v>
      </c>
      <c r="S532" s="45" t="str">
        <f ca="1" t="shared" ref="S532:S541" si="555">CHOOSE(RANDBETWEEN(1,3),"x","","")</f>
        <v>x</v>
      </c>
      <c r="T532" s="45" t="str">
        <f ca="1" t="shared" ref="T532:T541" si="556">CHOOSE(RANDBETWEEN(1,4),"x","","","")</f>
        <v/>
      </c>
      <c r="U532" s="16"/>
      <c r="V532" s="33"/>
      <c r="W532" s="49" t="str">
        <f ca="1" t="shared" ref="W532:W541" si="557">CHOOSE(RANDBETWEEN(1,7),"Länk","","","","","Ansluts till LN 20 kV","Reservationsavtal ska tecknas")</f>
        <v/>
      </c>
      <c r="X532" s="50" t="str">
        <f ca="1" t="shared" ref="X532:X541" si="558">CHOOSE(RANDBETWEEN(1,4),"Ja","Ja","Nej","")</f>
        <v>Ja</v>
      </c>
      <c r="Y532" s="63">
        <f ca="1" t="shared" si="514"/>
        <v>45518</v>
      </c>
      <c r="Z532" s="63">
        <f ca="1" t="shared" si="515"/>
        <v>45310</v>
      </c>
      <c r="AA532" s="67"/>
      <c r="AB532" s="64">
        <f ca="1" t="shared" si="516"/>
        <v>44161.085379882</v>
      </c>
      <c r="AC532" s="73">
        <f ca="1">INDEX(Anslutningspunkt!$A$2:$A$108,RANDBETWEEN(2,108),1)</f>
        <v>91</v>
      </c>
      <c r="AD532" s="30"/>
      <c r="AE532" s="30" t="str">
        <f ca="1" t="shared" ref="AE532:AE541" si="559">CHOOSE(RANDBETWEEN(1,4),"Regionnät","Stamnät Regionnät","Stamnät","")</f>
        <v>Regionnät</v>
      </c>
      <c r="AF532" s="79"/>
      <c r="AG532" s="122"/>
      <c r="AH532" s="123"/>
      <c r="AI532" s="127"/>
      <c r="AM532" s="7">
        <f ca="1">VLOOKUP(AC532,Anslutningspunkt!A:B,2,0)+RANDBETWEEN(-10000,10000)</f>
        <v>6165779.672</v>
      </c>
      <c r="AN532" s="7">
        <f ca="1">VLOOKUP(AC532,Anslutningspunkt!A:C,3,0)+RANDBETWEEN(-10000,10000)</f>
        <v>440577.438</v>
      </c>
      <c r="AP532" s="7" t="str">
        <f ca="1" t="shared" si="517"/>
        <v>Nyanslutning</v>
      </c>
      <c r="AQ532" s="7" t="str">
        <f t="shared" si="518"/>
        <v>Konsumtion/Produktion</v>
      </c>
      <c r="AX532" s="31" t="str">
        <f ca="1" t="shared" si="519"/>
        <v/>
      </c>
      <c r="AZ532" s="31" t="str">
        <f ca="1">IF(SUM(IF({"4.Projekteringsavtal","5.Anslutningsavtal","6.Nätavtal"}=Q532,1,0))&gt;0,EDATE(AX532,RANDBETWEEN(0,6)),"")</f>
        <v/>
      </c>
      <c r="BB532" s="21" t="str">
        <f ca="1">IF(SUM(IF({"5.Anslutningsavtal","6.Nätavtal"}=Q532,1,0))&gt;0,EDATE(AZ532,RANDBETWEEN(0,3)),"")</f>
        <v/>
      </c>
      <c r="BD532" s="21" t="str">
        <f ca="1" t="shared" si="520"/>
        <v/>
      </c>
    </row>
    <row r="533" s="7" customFormat="1" spans="1:56">
      <c r="A533" s="33" t="s">
        <v>65</v>
      </c>
      <c r="B533" s="31">
        <f ca="1" t="shared" si="547"/>
        <v>43507</v>
      </c>
      <c r="C533" s="32">
        <f ca="1" t="shared" si="507"/>
        <v>44343</v>
      </c>
      <c r="D533" s="30" t="str">
        <f t="shared" si="508"/>
        <v>Project 4533</v>
      </c>
      <c r="E533" s="30" t="str">
        <f t="shared" si="509"/>
        <v>Company AB 5533</v>
      </c>
      <c r="F533" s="30" t="str">
        <f ca="1" t="shared" si="548"/>
        <v>Älvkarleby</v>
      </c>
      <c r="G533" s="37">
        <f ca="1" t="shared" si="549"/>
        <v>37</v>
      </c>
      <c r="H533" s="38" t="str">
        <f ca="1" t="shared" si="550"/>
        <v>Nej</v>
      </c>
      <c r="I533" s="30" t="str">
        <f ca="1" t="shared" si="551"/>
        <v>Nyanslutning</v>
      </c>
      <c r="J533" s="30" t="s">
        <v>69</v>
      </c>
      <c r="K533" s="41">
        <f ca="1" t="shared" si="552"/>
        <v>310</v>
      </c>
      <c r="L533" s="41">
        <f ca="1" t="shared" si="510"/>
        <v>166</v>
      </c>
      <c r="M533" s="14"/>
      <c r="N533" s="30" t="str">
        <f ca="1" t="shared" si="511"/>
        <v>Erik Johanson 533</v>
      </c>
      <c r="O533" s="30" t="str">
        <f ca="1" t="shared" si="512"/>
        <v>Sarah Anderson 533</v>
      </c>
      <c r="P533" s="30" t="str">
        <f ca="1" t="shared" si="513"/>
        <v>Sarah Anderson 533</v>
      </c>
      <c r="Q533" s="30" t="str">
        <f ca="1" t="shared" si="553"/>
        <v>5.Anslutningsavtal</v>
      </c>
      <c r="R533" s="45" t="str">
        <f ca="1" t="shared" si="554"/>
        <v/>
      </c>
      <c r="S533" s="45" t="str">
        <f ca="1" t="shared" si="555"/>
        <v>x</v>
      </c>
      <c r="T533" s="45" t="str">
        <f ca="1" t="shared" si="556"/>
        <v>x</v>
      </c>
      <c r="U533" s="16"/>
      <c r="V533" s="33"/>
      <c r="W533" s="49" t="str">
        <f ca="1" t="shared" si="557"/>
        <v>Ansluts till LN 20 kV</v>
      </c>
      <c r="X533" s="50" t="str">
        <f ca="1" t="shared" si="558"/>
        <v>Ja</v>
      </c>
      <c r="Y533" s="63">
        <f ca="1" t="shared" si="514"/>
        <v>45528</v>
      </c>
      <c r="Z533" s="63">
        <f ca="1" t="shared" si="515"/>
        <v>45498</v>
      </c>
      <c r="AA533" s="67"/>
      <c r="AB533" s="64" t="str">
        <f ca="1" t="shared" si="516"/>
        <v/>
      </c>
      <c r="AC533" s="73">
        <f ca="1">INDEX(Anslutningspunkt!$A$2:$A$108,RANDBETWEEN(2,108),1)</f>
        <v>88</v>
      </c>
      <c r="AD533" s="30"/>
      <c r="AE533" s="30" t="str">
        <f ca="1" t="shared" si="559"/>
        <v>Stamnät Regionnät</v>
      </c>
      <c r="AF533" s="79"/>
      <c r="AG533" s="122"/>
      <c r="AH533" s="123"/>
      <c r="AI533" s="127"/>
      <c r="AM533" s="7">
        <f ca="1">VLOOKUP(AC533,Anslutningspunkt!A:B,2,0)+RANDBETWEEN(-10000,10000)</f>
        <v>6121608.672</v>
      </c>
      <c r="AN533" s="7">
        <f ca="1">VLOOKUP(AC533,Anslutningspunkt!A:C,3,0)+RANDBETWEEN(-10000,10000)</f>
        <v>360212.438</v>
      </c>
      <c r="AP533" s="7" t="str">
        <f ca="1" t="shared" si="517"/>
        <v>Nyanslutning</v>
      </c>
      <c r="AQ533" s="7" t="str">
        <f t="shared" si="518"/>
        <v>Konsumtion/Produktion</v>
      </c>
      <c r="AX533" s="31">
        <f ca="1" t="shared" si="519"/>
        <v>43711.6438576077</v>
      </c>
      <c r="AZ533" s="31">
        <f ca="1">IF(SUM(IF({"4.Projekteringsavtal","5.Anslutningsavtal","6.Nätavtal"}=Q533,1,0))&gt;0,EDATE(AX533,RANDBETWEEN(0,6)),"")</f>
        <v>43772</v>
      </c>
      <c r="BB533" s="21">
        <f ca="1">IF(SUM(IF({"5.Anslutningsavtal","6.Nätavtal"}=Q533,1,0))&gt;0,EDATE(AZ533,RANDBETWEEN(0,3)),"")</f>
        <v>43833</v>
      </c>
      <c r="BD533" s="21" t="str">
        <f ca="1" t="shared" si="520"/>
        <v/>
      </c>
    </row>
    <row r="534" s="7" customFormat="1" spans="1:56">
      <c r="A534" s="33" t="s">
        <v>65</v>
      </c>
      <c r="B534" s="31">
        <f ca="1" t="shared" si="547"/>
        <v>44592</v>
      </c>
      <c r="C534" s="32">
        <f ca="1" t="shared" si="507"/>
        <v>45462</v>
      </c>
      <c r="D534" s="30" t="str">
        <f t="shared" si="508"/>
        <v>Project 4534</v>
      </c>
      <c r="E534" s="30" t="str">
        <f t="shared" si="509"/>
        <v>Company AB 5534</v>
      </c>
      <c r="F534" s="30" t="str">
        <f ca="1" t="shared" si="548"/>
        <v>Stockholm</v>
      </c>
      <c r="G534" s="37">
        <f ca="1" t="shared" si="549"/>
        <v>31</v>
      </c>
      <c r="H534" s="38" t="str">
        <f ca="1" t="shared" si="550"/>
        <v/>
      </c>
      <c r="I534" s="30" t="str">
        <f ca="1" t="shared" si="551"/>
        <v>Utökning</v>
      </c>
      <c r="J534" s="30" t="s">
        <v>69</v>
      </c>
      <c r="K534" s="41">
        <f ca="1" t="shared" si="552"/>
        <v>410</v>
      </c>
      <c r="L534" s="41">
        <f ca="1" t="shared" si="510"/>
        <v>380</v>
      </c>
      <c r="M534" s="14"/>
      <c r="N534" s="30" t="str">
        <f ca="1" t="shared" si="511"/>
        <v>Erik Johanson 534</v>
      </c>
      <c r="O534" s="30" t="str">
        <f ca="1" t="shared" si="512"/>
        <v>Erik Johanson 534</v>
      </c>
      <c r="P534" s="30" t="str">
        <f ca="1" t="shared" si="513"/>
        <v>Erik Johanson 534</v>
      </c>
      <c r="Q534" s="30" t="str">
        <f ca="1" t="shared" si="553"/>
        <v>2.Reservationsavtal</v>
      </c>
      <c r="R534" s="45" t="str">
        <f ca="1" t="shared" si="554"/>
        <v>Ja</v>
      </c>
      <c r="S534" s="45" t="str">
        <f ca="1" t="shared" si="555"/>
        <v>x</v>
      </c>
      <c r="T534" s="45" t="str">
        <f ca="1" t="shared" si="556"/>
        <v/>
      </c>
      <c r="U534" s="16"/>
      <c r="V534" s="33"/>
      <c r="W534" s="49" t="str">
        <f ca="1" t="shared" si="557"/>
        <v>Reservationsavtal ska tecknas</v>
      </c>
      <c r="X534" s="50" t="str">
        <f ca="1" t="shared" si="558"/>
        <v>Nej</v>
      </c>
      <c r="Y534" s="63" t="str">
        <f ca="1" t="shared" si="514"/>
        <v/>
      </c>
      <c r="Z534" s="63" t="str">
        <f ca="1" t="shared" si="515"/>
        <v/>
      </c>
      <c r="AA534" s="67"/>
      <c r="AB534" s="64" t="str">
        <f ca="1" t="shared" si="516"/>
        <v/>
      </c>
      <c r="AC534" s="73">
        <f ca="1">INDEX(Anslutningspunkt!$A$2:$A$108,RANDBETWEEN(2,108),1)</f>
        <v>43</v>
      </c>
      <c r="AD534" s="30"/>
      <c r="AE534" s="30" t="str">
        <f ca="1" t="shared" si="559"/>
        <v/>
      </c>
      <c r="AF534" s="79"/>
      <c r="AG534" s="122"/>
      <c r="AH534" s="123"/>
      <c r="AI534" s="127"/>
      <c r="AM534" s="7">
        <f ca="1">VLOOKUP(AC534,Anslutningspunkt!A:B,2,0)+RANDBETWEEN(-10000,10000)</f>
        <v>6128231.672</v>
      </c>
      <c r="AN534" s="7">
        <f ca="1">VLOOKUP(AC534,Anslutningspunkt!A:C,3,0)+RANDBETWEEN(-10000,10000)</f>
        <v>351449.438</v>
      </c>
      <c r="AP534" s="7" t="str">
        <f ca="1" t="shared" si="517"/>
        <v>Utökning</v>
      </c>
      <c r="AQ534" s="7" t="str">
        <f t="shared" si="518"/>
        <v>Konsumtion/Produktion</v>
      </c>
      <c r="AX534" s="31">
        <f ca="1" t="shared" si="519"/>
        <v>45033.875850852</v>
      </c>
      <c r="AZ534" s="31" t="str">
        <f ca="1">IF(SUM(IF({"4.Projekteringsavtal","5.Anslutningsavtal","6.Nätavtal"}=Q534,1,0))&gt;0,EDATE(AX534,RANDBETWEEN(0,6)),"")</f>
        <v/>
      </c>
      <c r="BB534" s="21" t="str">
        <f ca="1">IF(SUM(IF({"5.Anslutningsavtal","6.Nätavtal"}=Q534,1,0))&gt;0,EDATE(AZ534,RANDBETWEEN(0,3)),"")</f>
        <v/>
      </c>
      <c r="BD534" s="21" t="str">
        <f ca="1" t="shared" si="520"/>
        <v/>
      </c>
    </row>
    <row r="535" s="7" customFormat="1" spans="1:56">
      <c r="A535" s="33" t="s">
        <v>65</v>
      </c>
      <c r="B535" s="31">
        <f ca="1" t="shared" si="547"/>
        <v>43218</v>
      </c>
      <c r="C535" s="32">
        <f ca="1" t="shared" si="507"/>
        <v>45104</v>
      </c>
      <c r="D535" s="30" t="str">
        <f t="shared" si="508"/>
        <v>Project 4535</v>
      </c>
      <c r="E535" s="30" t="str">
        <f t="shared" si="509"/>
        <v>Company AB 5535</v>
      </c>
      <c r="F535" s="30" t="str">
        <f ca="1" t="shared" si="548"/>
        <v>Norrtälje</v>
      </c>
      <c r="G535" s="37">
        <f ca="1" t="shared" si="549"/>
        <v>33</v>
      </c>
      <c r="H535" s="38" t="str">
        <f ca="1" t="shared" si="550"/>
        <v>Nej</v>
      </c>
      <c r="I535" s="30" t="str">
        <f ca="1" t="shared" si="551"/>
        <v>Nyanslutning</v>
      </c>
      <c r="J535" s="30" t="s">
        <v>69</v>
      </c>
      <c r="K535" s="41">
        <f ca="1" t="shared" si="552"/>
        <v>590</v>
      </c>
      <c r="L535" s="41">
        <f ca="1" t="shared" si="510"/>
        <v>530</v>
      </c>
      <c r="M535" s="14"/>
      <c r="N535" s="30" t="str">
        <f ca="1" t="shared" si="511"/>
        <v>Lars Johnson 535</v>
      </c>
      <c r="O535" s="30" t="str">
        <f ca="1" t="shared" si="512"/>
        <v>Lars Johnson 535</v>
      </c>
      <c r="P535" s="30" t="str">
        <f ca="1" t="shared" si="513"/>
        <v>Lars Johnson 535</v>
      </c>
      <c r="Q535" s="30" t="str">
        <f ca="1" t="shared" si="553"/>
        <v>4.Projekteringsavtal</v>
      </c>
      <c r="R535" s="45" t="str">
        <f ca="1" t="shared" si="554"/>
        <v>nej</v>
      </c>
      <c r="S535" s="45" t="str">
        <f ca="1" t="shared" si="555"/>
        <v/>
      </c>
      <c r="T535" s="45" t="str">
        <f ca="1" t="shared" si="556"/>
        <v/>
      </c>
      <c r="U535" s="16"/>
      <c r="V535" s="33"/>
      <c r="W535" s="49" t="str">
        <f ca="1" t="shared" si="557"/>
        <v/>
      </c>
      <c r="X535" s="50" t="str">
        <f ca="1" t="shared" si="558"/>
        <v>Ja</v>
      </c>
      <c r="Y535" s="63">
        <f ca="1" t="shared" si="514"/>
        <v>45308</v>
      </c>
      <c r="Z535" s="63">
        <f ca="1" t="shared" si="515"/>
        <v>45148</v>
      </c>
      <c r="AA535" s="67"/>
      <c r="AB535" s="64" t="str">
        <f ca="1" t="shared" si="516"/>
        <v/>
      </c>
      <c r="AC535" s="73">
        <f ca="1">INDEX(Anslutningspunkt!$A$2:$A$108,RANDBETWEEN(2,108),1)</f>
        <v>7</v>
      </c>
      <c r="AD535" s="30"/>
      <c r="AE535" s="30" t="str">
        <f ca="1" t="shared" si="559"/>
        <v>Regionnät</v>
      </c>
      <c r="AF535" s="79"/>
      <c r="AG535" s="122"/>
      <c r="AH535" s="123"/>
      <c r="AI535" s="127"/>
      <c r="AM535" s="7">
        <f ca="1">VLOOKUP(AC535,Anslutningspunkt!A:B,2,0)+RANDBETWEEN(-10000,10000)</f>
        <v>6195328.672</v>
      </c>
      <c r="AN535" s="7">
        <f ca="1">VLOOKUP(AC535,Anslutningspunkt!A:C,3,0)+RANDBETWEEN(-10000,10000)</f>
        <v>311225.438</v>
      </c>
      <c r="AP535" s="7" t="str">
        <f ca="1" t="shared" si="517"/>
        <v>Nyanslutning</v>
      </c>
      <c r="AQ535" s="7" t="str">
        <f t="shared" si="518"/>
        <v>Konsumtion/Produktion</v>
      </c>
      <c r="AX535" s="31">
        <f ca="1" t="shared" si="519"/>
        <v>44290.3018131212</v>
      </c>
      <c r="AZ535" s="31">
        <f ca="1">IF(SUM(IF({"4.Projekteringsavtal","5.Anslutningsavtal","6.Nätavtal"}=Q535,1,0))&gt;0,EDATE(AX535,RANDBETWEEN(0,6)),"")</f>
        <v>44320</v>
      </c>
      <c r="BB535" s="21" t="str">
        <f ca="1">IF(SUM(IF({"5.Anslutningsavtal","6.Nätavtal"}=Q535,1,0))&gt;0,EDATE(AZ535,RANDBETWEEN(0,3)),"")</f>
        <v/>
      </c>
      <c r="BD535" s="21" t="str">
        <f ca="1" t="shared" si="520"/>
        <v/>
      </c>
    </row>
    <row r="536" s="7" customFormat="1" spans="1:56">
      <c r="A536" s="33" t="s">
        <v>65</v>
      </c>
      <c r="B536" s="31">
        <f ca="1" t="shared" si="547"/>
        <v>43880</v>
      </c>
      <c r="C536" s="32">
        <f ca="1" t="shared" si="507"/>
        <v>45385</v>
      </c>
      <c r="D536" s="30" t="str">
        <f t="shared" si="508"/>
        <v>Project 4536</v>
      </c>
      <c r="E536" s="30" t="str">
        <f t="shared" si="509"/>
        <v>Company AB 5536</v>
      </c>
      <c r="F536" s="30" t="str">
        <f ca="1" t="shared" si="548"/>
        <v>Järfälla</v>
      </c>
      <c r="G536" s="37">
        <f ca="1" t="shared" si="549"/>
        <v>33</v>
      </c>
      <c r="H536" s="38" t="str">
        <f ca="1" t="shared" si="550"/>
        <v>Nej</v>
      </c>
      <c r="I536" s="30" t="str">
        <f ca="1" t="shared" si="551"/>
        <v>Flytt</v>
      </c>
      <c r="J536" s="30" t="s">
        <v>69</v>
      </c>
      <c r="K536" s="41">
        <f ca="1" t="shared" si="552"/>
        <v>170</v>
      </c>
      <c r="L536" s="41">
        <f ca="1" t="shared" si="510"/>
        <v>27</v>
      </c>
      <c r="M536" s="14"/>
      <c r="N536" s="30" t="str">
        <f ca="1" t="shared" si="511"/>
        <v>Erik Johanson 536</v>
      </c>
      <c r="O536" s="30" t="str">
        <f ca="1" t="shared" si="512"/>
        <v>Erik Johanson 536</v>
      </c>
      <c r="P536" s="30" t="str">
        <f ca="1" t="shared" si="513"/>
        <v>Erik Johanson 536</v>
      </c>
      <c r="Q536" s="30" t="str">
        <f ca="1" t="shared" si="553"/>
        <v>5.Anslutningsavtal</v>
      </c>
      <c r="R536" s="45" t="str">
        <f ca="1" t="shared" si="554"/>
        <v>Ja</v>
      </c>
      <c r="S536" s="45" t="str">
        <f ca="1" t="shared" si="555"/>
        <v/>
      </c>
      <c r="T536" s="45" t="str">
        <f ca="1" t="shared" si="556"/>
        <v/>
      </c>
      <c r="U536" s="16"/>
      <c r="V536" s="33"/>
      <c r="W536" s="49" t="str">
        <f ca="1" t="shared" si="557"/>
        <v/>
      </c>
      <c r="X536" s="50" t="str">
        <f ca="1" t="shared" si="558"/>
        <v>Ja</v>
      </c>
      <c r="Y536" s="63">
        <f ca="1" t="shared" si="514"/>
        <v>45578</v>
      </c>
      <c r="Z536" s="63">
        <f ca="1" t="shared" si="515"/>
        <v>45567</v>
      </c>
      <c r="AA536" s="67"/>
      <c r="AB536" s="64" t="str">
        <f ca="1" t="shared" si="516"/>
        <v/>
      </c>
      <c r="AC536" s="73">
        <f ca="1">INDEX(Anslutningspunkt!$A$2:$A$108,RANDBETWEEN(2,108),1)</f>
        <v>5</v>
      </c>
      <c r="AD536" s="30"/>
      <c r="AE536" s="30" t="str">
        <f ca="1" t="shared" si="559"/>
        <v>Regionnät</v>
      </c>
      <c r="AF536" s="79"/>
      <c r="AG536" s="122"/>
      <c r="AH536" s="123"/>
      <c r="AI536" s="127"/>
      <c r="AM536" s="7">
        <f ca="1">VLOOKUP(AC536,Anslutningspunkt!A:B,2,0)+RANDBETWEEN(-10000,10000)</f>
        <v>6077481.672</v>
      </c>
      <c r="AN536" s="7">
        <f ca="1">VLOOKUP(AC536,Anslutningspunkt!A:C,3,0)+RANDBETWEEN(-10000,10000)</f>
        <v>266434.438</v>
      </c>
      <c r="AP536" s="7" t="str">
        <f ca="1" t="shared" si="517"/>
        <v>Flytt</v>
      </c>
      <c r="AQ536" s="7" t="str">
        <f t="shared" si="518"/>
        <v>Konsumtion/Produktion</v>
      </c>
      <c r="AX536" s="31">
        <f ca="1" t="shared" si="519"/>
        <v>45380.2744487494</v>
      </c>
      <c r="AZ536" s="31">
        <f ca="1">IF(SUM(IF({"4.Projekteringsavtal","5.Anslutningsavtal","6.Nätavtal"}=Q536,1,0))&gt;0,EDATE(AX536,RANDBETWEEN(0,6)),"")</f>
        <v>45411</v>
      </c>
      <c r="BB536" s="21">
        <f ca="1">IF(SUM(IF({"5.Anslutningsavtal","6.Nätavtal"}=Q536,1,0))&gt;0,EDATE(AZ536,RANDBETWEEN(0,3)),"")</f>
        <v>45411</v>
      </c>
      <c r="BD536" s="21" t="str">
        <f ca="1" t="shared" si="520"/>
        <v/>
      </c>
    </row>
    <row r="537" s="7" customFormat="1" spans="1:56">
      <c r="A537" s="33" t="s">
        <v>65</v>
      </c>
      <c r="B537" s="31">
        <f ca="1" t="shared" si="547"/>
        <v>44834</v>
      </c>
      <c r="C537" s="32">
        <f ca="1" t="shared" si="507"/>
        <v>45268</v>
      </c>
      <c r="D537" s="30" t="str">
        <f t="shared" si="508"/>
        <v>Project 4537</v>
      </c>
      <c r="E537" s="30" t="str">
        <f t="shared" si="509"/>
        <v>Company AB 5537</v>
      </c>
      <c r="F537" s="30" t="str">
        <f ca="1" t="shared" si="548"/>
        <v>Sigtuna</v>
      </c>
      <c r="G537" s="37">
        <f ca="1" t="shared" si="549"/>
        <v>33</v>
      </c>
      <c r="H537" s="38" t="str">
        <f ca="1" t="shared" si="550"/>
        <v>Ja</v>
      </c>
      <c r="I537" s="30" t="str">
        <f ca="1" t="shared" si="551"/>
        <v>Flytt</v>
      </c>
      <c r="J537" s="30" t="s">
        <v>69</v>
      </c>
      <c r="K537" s="41">
        <f ca="1" t="shared" si="552"/>
        <v>220</v>
      </c>
      <c r="L537" s="41">
        <f ca="1" t="shared" si="510"/>
        <v>189</v>
      </c>
      <c r="M537" s="14"/>
      <c r="N537" s="30" t="str">
        <f ca="1" t="shared" si="511"/>
        <v>Lars Johnson 537</v>
      </c>
      <c r="O537" s="30" t="str">
        <f ca="1" t="shared" si="512"/>
        <v>Sarah Anderson 537</v>
      </c>
      <c r="P537" s="30" t="str">
        <f ca="1" t="shared" si="513"/>
        <v>Erik Johanson 537</v>
      </c>
      <c r="Q537" s="30" t="str">
        <f ca="1" t="shared" si="553"/>
        <v>6.Nätavtal</v>
      </c>
      <c r="R537" s="45" t="str">
        <f ca="1" t="shared" si="554"/>
        <v/>
      </c>
      <c r="S537" s="45" t="str">
        <f ca="1" t="shared" si="555"/>
        <v>x</v>
      </c>
      <c r="T537" s="45" t="str">
        <f ca="1" t="shared" si="556"/>
        <v>x</v>
      </c>
      <c r="U537" s="16"/>
      <c r="V537" s="33"/>
      <c r="W537" s="49" t="str">
        <f ca="1" t="shared" si="557"/>
        <v>Ansluts till LN 20 kV</v>
      </c>
      <c r="X537" s="50" t="str">
        <f ca="1" t="shared" si="558"/>
        <v>Nej</v>
      </c>
      <c r="Y537" s="63" t="str">
        <f ca="1" t="shared" si="514"/>
        <v/>
      </c>
      <c r="Z537" s="63" t="str">
        <f ca="1" t="shared" si="515"/>
        <v/>
      </c>
      <c r="AA537" s="67"/>
      <c r="AB537" s="64" t="str">
        <f ca="1" t="shared" si="516"/>
        <v/>
      </c>
      <c r="AC537" s="73">
        <f ca="1">INDEX(Anslutningspunkt!$A$2:$A$108,RANDBETWEEN(2,108),1)</f>
        <v>104</v>
      </c>
      <c r="AD537" s="30"/>
      <c r="AE537" s="30" t="str">
        <f ca="1" t="shared" si="559"/>
        <v>Regionnät</v>
      </c>
      <c r="AF537" s="79"/>
      <c r="AG537" s="122"/>
      <c r="AH537" s="123"/>
      <c r="AI537" s="127"/>
      <c r="AM537" s="7">
        <f ca="1">VLOOKUP(AC537,Anslutningspunkt!A:B,2,0)+RANDBETWEEN(-10000,10000)</f>
        <v>6107994.672</v>
      </c>
      <c r="AN537" s="7">
        <f ca="1">VLOOKUP(AC537,Anslutningspunkt!A:C,3,0)+RANDBETWEEN(-10000,10000)</f>
        <v>255060.438</v>
      </c>
      <c r="AP537" s="7" t="str">
        <f ca="1" t="shared" si="517"/>
        <v>Flytt</v>
      </c>
      <c r="AQ537" s="7" t="str">
        <f t="shared" si="518"/>
        <v>Konsumtion/Produktion</v>
      </c>
      <c r="AX537" s="31">
        <f ca="1" t="shared" si="519"/>
        <v>45038.352687963</v>
      </c>
      <c r="AZ537" s="31">
        <f ca="1">IF(SUM(IF({"4.Projekteringsavtal","5.Anslutningsavtal","6.Nätavtal"}=Q537,1,0))&gt;0,EDATE(AX537,RANDBETWEEN(0,6)),"")</f>
        <v>45221</v>
      </c>
      <c r="BB537" s="21">
        <f ca="1">IF(SUM(IF({"5.Anslutningsavtal","6.Nätavtal"}=Q537,1,0))&gt;0,EDATE(AZ537,RANDBETWEEN(0,3)),"")</f>
        <v>45221</v>
      </c>
      <c r="BD537" s="21">
        <f ca="1" t="shared" si="520"/>
        <v>45282</v>
      </c>
    </row>
    <row r="538" s="7" customFormat="1" spans="1:56">
      <c r="A538" s="33" t="s">
        <v>65</v>
      </c>
      <c r="B538" s="31">
        <f ca="1" t="shared" si="547"/>
        <v>44299</v>
      </c>
      <c r="C538" s="32">
        <f ca="1" t="shared" si="507"/>
        <v>45413</v>
      </c>
      <c r="D538" s="30" t="str">
        <f t="shared" si="508"/>
        <v>Project 4538</v>
      </c>
      <c r="E538" s="30" t="str">
        <f t="shared" si="509"/>
        <v>Company AB 5538</v>
      </c>
      <c r="F538" s="30" t="str">
        <f ca="1" t="shared" si="548"/>
        <v>Nynäshamn</v>
      </c>
      <c r="G538" s="37">
        <f ca="1" t="shared" si="549"/>
        <v>34</v>
      </c>
      <c r="H538" s="38" t="str">
        <f ca="1" t="shared" si="550"/>
        <v/>
      </c>
      <c r="I538" s="30" t="str">
        <f ca="1" t="shared" si="551"/>
        <v>Utökning</v>
      </c>
      <c r="J538" s="30" t="s">
        <v>69</v>
      </c>
      <c r="K538" s="41">
        <f ca="1" t="shared" si="552"/>
        <v>500</v>
      </c>
      <c r="L538" s="41">
        <f ca="1" t="shared" si="510"/>
        <v>102</v>
      </c>
      <c r="M538" s="14"/>
      <c r="N538" s="30" t="str">
        <f ca="1" t="shared" si="511"/>
        <v>Sarah Anderson 538</v>
      </c>
      <c r="O538" s="30" t="str">
        <f ca="1" t="shared" si="512"/>
        <v>Sarah Anderson 538</v>
      </c>
      <c r="P538" s="30" t="str">
        <f ca="1" t="shared" si="513"/>
        <v>Anders Erikson 538</v>
      </c>
      <c r="Q538" s="30" t="str">
        <f ca="1" t="shared" si="553"/>
        <v>5.Anslutningsavtal</v>
      </c>
      <c r="R538" s="45" t="str">
        <f ca="1" t="shared" si="554"/>
        <v>nej</v>
      </c>
      <c r="S538" s="45" t="str">
        <f ca="1" t="shared" si="555"/>
        <v>x</v>
      </c>
      <c r="T538" s="45" t="str">
        <f ca="1" t="shared" si="556"/>
        <v/>
      </c>
      <c r="U538" s="16"/>
      <c r="V538" s="33"/>
      <c r="W538" s="49" t="str">
        <f ca="1" t="shared" si="557"/>
        <v/>
      </c>
      <c r="X538" s="50" t="str">
        <f ca="1" t="shared" si="558"/>
        <v>Nej</v>
      </c>
      <c r="Y538" s="63" t="str">
        <f ca="1" t="shared" si="514"/>
        <v/>
      </c>
      <c r="Z538" s="63" t="str">
        <f ca="1" t="shared" si="515"/>
        <v/>
      </c>
      <c r="AA538" s="67"/>
      <c r="AB538" s="64" t="str">
        <f ca="1" t="shared" si="516"/>
        <v/>
      </c>
      <c r="AC538" s="73">
        <f ca="1">INDEX(Anslutningspunkt!$A$2:$A$108,RANDBETWEEN(2,108),1)</f>
        <v>102</v>
      </c>
      <c r="AD538" s="30"/>
      <c r="AE538" s="30" t="str">
        <f ca="1" t="shared" si="559"/>
        <v/>
      </c>
      <c r="AF538" s="79"/>
      <c r="AG538" s="122"/>
      <c r="AH538" s="123"/>
      <c r="AI538" s="127"/>
      <c r="AM538" s="7">
        <f ca="1">VLOOKUP(AC538,Anslutningspunkt!A:B,2,0)+RANDBETWEEN(-10000,10000)</f>
        <v>6055493.672</v>
      </c>
      <c r="AN538" s="7">
        <f ca="1">VLOOKUP(AC538,Anslutningspunkt!A:C,3,0)+RANDBETWEEN(-10000,10000)</f>
        <v>338204.438</v>
      </c>
      <c r="AP538" s="7" t="str">
        <f ca="1" t="shared" si="517"/>
        <v>Utökning</v>
      </c>
      <c r="AQ538" s="7" t="str">
        <f t="shared" si="518"/>
        <v>Konsumtion/Produktion</v>
      </c>
      <c r="AX538" s="31">
        <f ca="1" t="shared" si="519"/>
        <v>44786.2383108259</v>
      </c>
      <c r="AZ538" s="31">
        <f ca="1">IF(SUM(IF({"4.Projekteringsavtal","5.Anslutningsavtal","6.Nätavtal"}=Q538,1,0))&gt;0,EDATE(AX538,RANDBETWEEN(0,6)),"")</f>
        <v>44970</v>
      </c>
      <c r="BB538" s="21">
        <f ca="1">IF(SUM(IF({"5.Anslutningsavtal","6.Nätavtal"}=Q538,1,0))&gt;0,EDATE(AZ538,RANDBETWEEN(0,3)),"")</f>
        <v>45059</v>
      </c>
      <c r="BD538" s="21" t="str">
        <f ca="1" t="shared" si="520"/>
        <v/>
      </c>
    </row>
    <row r="539" s="7" customFormat="1" spans="1:56">
      <c r="A539" s="33" t="s">
        <v>65</v>
      </c>
      <c r="B539" s="31">
        <f ca="1" t="shared" si="547"/>
        <v>43242</v>
      </c>
      <c r="C539" s="32">
        <f ca="1" t="shared" si="507"/>
        <v>45410</v>
      </c>
      <c r="D539" s="30" t="str">
        <f t="shared" si="508"/>
        <v>Project 4539</v>
      </c>
      <c r="E539" s="30" t="str">
        <f t="shared" si="509"/>
        <v>Company AB 5539</v>
      </c>
      <c r="F539" s="30" t="str">
        <f ca="1" t="shared" si="548"/>
        <v>Nykvarn</v>
      </c>
      <c r="G539" s="37">
        <f ca="1" t="shared" si="549"/>
        <v>32</v>
      </c>
      <c r="H539" s="38" t="str">
        <f ca="1" t="shared" si="550"/>
        <v/>
      </c>
      <c r="I539" s="30" t="str">
        <f ca="1" t="shared" si="551"/>
        <v>Utökning</v>
      </c>
      <c r="J539" s="30" t="s">
        <v>69</v>
      </c>
      <c r="K539" s="41">
        <f ca="1" t="shared" si="552"/>
        <v>550</v>
      </c>
      <c r="L539" s="41">
        <f ca="1" t="shared" si="510"/>
        <v>509</v>
      </c>
      <c r="M539" s="14"/>
      <c r="N539" s="30" t="str">
        <f ca="1" t="shared" si="511"/>
        <v>Sarah Anderson 539</v>
      </c>
      <c r="O539" s="30" t="str">
        <f ca="1" t="shared" si="512"/>
        <v>Anders Erikson 539</v>
      </c>
      <c r="P539" s="30" t="str">
        <f ca="1" t="shared" si="513"/>
        <v>Lars Johnson 539</v>
      </c>
      <c r="Q539" s="30" t="str">
        <f ca="1" t="shared" si="553"/>
        <v>2.Reservationsavtal</v>
      </c>
      <c r="R539" s="45" t="str">
        <f ca="1" t="shared" si="554"/>
        <v>?</v>
      </c>
      <c r="S539" s="45" t="str">
        <f ca="1" t="shared" si="555"/>
        <v>x</v>
      </c>
      <c r="T539" s="45" t="str">
        <f ca="1" t="shared" si="556"/>
        <v>x</v>
      </c>
      <c r="U539" s="16"/>
      <c r="V539" s="33"/>
      <c r="W539" s="49" t="str">
        <f ca="1" t="shared" si="557"/>
        <v>Reservationsavtal ska tecknas</v>
      </c>
      <c r="X539" s="50" t="str">
        <f ca="1" t="shared" si="558"/>
        <v>Nej</v>
      </c>
      <c r="Y539" s="63" t="str">
        <f ca="1" t="shared" si="514"/>
        <v/>
      </c>
      <c r="Z539" s="63" t="str">
        <f ca="1" t="shared" si="515"/>
        <v/>
      </c>
      <c r="AA539" s="67"/>
      <c r="AB539" s="64" t="str">
        <f ca="1" t="shared" si="516"/>
        <v/>
      </c>
      <c r="AC539" s="73">
        <f ca="1">INDEX(Anslutningspunkt!$A$2:$A$108,RANDBETWEEN(2,108),1)</f>
        <v>59</v>
      </c>
      <c r="AD539" s="30"/>
      <c r="AE539" s="30" t="str">
        <f ca="1" t="shared" si="559"/>
        <v>Regionnät</v>
      </c>
      <c r="AF539" s="79"/>
      <c r="AG539" s="122"/>
      <c r="AH539" s="123"/>
      <c r="AI539" s="127"/>
      <c r="AM539" s="7">
        <f ca="1">VLOOKUP(AC539,Anslutningspunkt!A:B,2,0)+RANDBETWEEN(-10000,10000)</f>
        <v>6040988.672</v>
      </c>
      <c r="AN539" s="7">
        <f ca="1">VLOOKUP(AC539,Anslutningspunkt!A:C,3,0)+RANDBETWEEN(-10000,10000)</f>
        <v>405691.438</v>
      </c>
      <c r="AP539" s="7" t="str">
        <f ca="1" t="shared" si="517"/>
        <v>Utökning</v>
      </c>
      <c r="AQ539" s="7" t="str">
        <f t="shared" si="518"/>
        <v>Konsumtion/Produktion</v>
      </c>
      <c r="AX539" s="31">
        <f ca="1" t="shared" si="519"/>
        <v>44603.1784938213</v>
      </c>
      <c r="AZ539" s="31" t="str">
        <f ca="1">IF(SUM(IF({"4.Projekteringsavtal","5.Anslutningsavtal","6.Nätavtal"}=Q539,1,0))&gt;0,EDATE(AX539,RANDBETWEEN(0,6)),"")</f>
        <v/>
      </c>
      <c r="BB539" s="21" t="str">
        <f ca="1">IF(SUM(IF({"5.Anslutningsavtal","6.Nätavtal"}=Q539,1,0))&gt;0,EDATE(AZ539,RANDBETWEEN(0,3)),"")</f>
        <v/>
      </c>
      <c r="BD539" s="21" t="str">
        <f ca="1" t="shared" si="520"/>
        <v/>
      </c>
    </row>
    <row r="540" s="7" customFormat="1" spans="1:56">
      <c r="A540" s="33" t="s">
        <v>65</v>
      </c>
      <c r="B540" s="31">
        <f ca="1" t="shared" si="547"/>
        <v>44714</v>
      </c>
      <c r="C540" s="32">
        <f ca="1" t="shared" si="507"/>
        <v>44938</v>
      </c>
      <c r="D540" s="30" t="str">
        <f t="shared" si="508"/>
        <v>Project 4540</v>
      </c>
      <c r="E540" s="30" t="str">
        <f t="shared" si="509"/>
        <v>Company AB 5540</v>
      </c>
      <c r="F540" s="30" t="str">
        <f ca="1" t="shared" si="548"/>
        <v>Trosa</v>
      </c>
      <c r="G540" s="37">
        <f ca="1" t="shared" si="549"/>
        <v>30</v>
      </c>
      <c r="H540" s="38" t="str">
        <f ca="1" t="shared" si="550"/>
        <v/>
      </c>
      <c r="I540" s="30" t="str">
        <f ca="1" t="shared" si="551"/>
        <v>Nyanslutning</v>
      </c>
      <c r="J540" s="30" t="s">
        <v>69</v>
      </c>
      <c r="K540" s="41">
        <f ca="1" t="shared" si="552"/>
        <v>560</v>
      </c>
      <c r="L540" s="41">
        <f ca="1" t="shared" si="510"/>
        <v>516</v>
      </c>
      <c r="M540" s="14"/>
      <c r="N540" s="30" t="str">
        <f ca="1" t="shared" si="511"/>
        <v>Anders Erikson 540</v>
      </c>
      <c r="O540" s="30" t="str">
        <f ca="1" t="shared" si="512"/>
        <v>Erik Johanson 540</v>
      </c>
      <c r="P540" s="30" t="str">
        <f ca="1" t="shared" si="513"/>
        <v>Anders Erikson 540</v>
      </c>
      <c r="Q540" s="30" t="str">
        <f ca="1" t="shared" si="553"/>
        <v>2.Reservationsavtal</v>
      </c>
      <c r="R540" s="45" t="str">
        <f ca="1" t="shared" si="554"/>
        <v>nej</v>
      </c>
      <c r="S540" s="45" t="str">
        <f ca="1" t="shared" si="555"/>
        <v/>
      </c>
      <c r="T540" s="45" t="str">
        <f ca="1" t="shared" si="556"/>
        <v/>
      </c>
      <c r="U540" s="16"/>
      <c r="V540" s="33"/>
      <c r="W540" s="49" t="str">
        <f ca="1" t="shared" si="557"/>
        <v>Länk</v>
      </c>
      <c r="X540" s="50" t="str">
        <f ca="1" t="shared" si="558"/>
        <v>Ja</v>
      </c>
      <c r="Y540" s="63">
        <f ca="1" t="shared" si="514"/>
        <v>45375</v>
      </c>
      <c r="Z540" s="63">
        <f ca="1" t="shared" si="515"/>
        <v>45034</v>
      </c>
      <c r="AA540" s="67"/>
      <c r="AB540" s="64" t="str">
        <f ca="1" t="shared" si="516"/>
        <v/>
      </c>
      <c r="AC540" s="73">
        <f ca="1">INDEX(Anslutningspunkt!$A$2:$A$108,RANDBETWEEN(2,108),1)</f>
        <v>96</v>
      </c>
      <c r="AD540" s="30"/>
      <c r="AE540" s="30" t="str">
        <f ca="1" t="shared" si="559"/>
        <v/>
      </c>
      <c r="AF540" s="79"/>
      <c r="AG540" s="122"/>
      <c r="AH540" s="123"/>
      <c r="AI540" s="127"/>
      <c r="AM540" s="7">
        <f ca="1">VLOOKUP(AC540,Anslutningspunkt!A:B,2,0)+RANDBETWEEN(-10000,10000)</f>
        <v>6084729.672</v>
      </c>
      <c r="AN540" s="7">
        <f ca="1">VLOOKUP(AC540,Anslutningspunkt!A:C,3,0)+RANDBETWEEN(-10000,10000)</f>
        <v>348269.438</v>
      </c>
      <c r="AP540" s="7" t="str">
        <f ca="1" t="shared" si="517"/>
        <v>Nyanslutning</v>
      </c>
      <c r="AQ540" s="7" t="str">
        <f t="shared" si="518"/>
        <v>Konsumtion/Produktion</v>
      </c>
      <c r="AX540" s="31">
        <f ca="1" t="shared" si="519"/>
        <v>44798.277082361</v>
      </c>
      <c r="AZ540" s="31" t="str">
        <f ca="1">IF(SUM(IF({"4.Projekteringsavtal","5.Anslutningsavtal","6.Nätavtal"}=Q540,1,0))&gt;0,EDATE(AX540,RANDBETWEEN(0,6)),"")</f>
        <v/>
      </c>
      <c r="BB540" s="21" t="str">
        <f ca="1">IF(SUM(IF({"5.Anslutningsavtal","6.Nätavtal"}=Q540,1,0))&gt;0,EDATE(AZ540,RANDBETWEEN(0,3)),"")</f>
        <v/>
      </c>
      <c r="BD540" s="21" t="str">
        <f ca="1" t="shared" si="520"/>
        <v/>
      </c>
    </row>
    <row r="541" s="7" customFormat="1" spans="1:56">
      <c r="A541" s="33" t="s">
        <v>65</v>
      </c>
      <c r="B541" s="31">
        <f ca="1" t="shared" si="547"/>
        <v>44719</v>
      </c>
      <c r="C541" s="32">
        <f ca="1" t="shared" si="507"/>
        <v>44747</v>
      </c>
      <c r="D541" s="30" t="str">
        <f t="shared" si="508"/>
        <v>Project 4541</v>
      </c>
      <c r="E541" s="30" t="str">
        <f t="shared" si="509"/>
        <v>Company AB 5541</v>
      </c>
      <c r="F541" s="30" t="str">
        <f ca="1" t="shared" si="548"/>
        <v>Nynäshamn</v>
      </c>
      <c r="G541" s="37">
        <f ca="1" t="shared" si="549"/>
        <v>38</v>
      </c>
      <c r="H541" s="38" t="str">
        <f ca="1" t="shared" si="550"/>
        <v>Nej</v>
      </c>
      <c r="I541" s="30" t="str">
        <f ca="1" t="shared" si="551"/>
        <v>Nyanslutning</v>
      </c>
      <c r="J541" s="30" t="s">
        <v>69</v>
      </c>
      <c r="K541" s="41">
        <f ca="1" t="shared" si="552"/>
        <v>120</v>
      </c>
      <c r="L541" s="41">
        <f ca="1" t="shared" si="510"/>
        <v>107</v>
      </c>
      <c r="M541" s="14"/>
      <c r="N541" s="30" t="str">
        <f ca="1" t="shared" si="511"/>
        <v>Sarah Anderson 541</v>
      </c>
      <c r="O541" s="30" t="str">
        <f ca="1" t="shared" si="512"/>
        <v>Erik Johanson 541</v>
      </c>
      <c r="P541" s="30" t="str">
        <f ca="1" t="shared" si="513"/>
        <v>Anders Erikson 541</v>
      </c>
      <c r="Q541" s="30" t="str">
        <f ca="1" t="shared" si="553"/>
        <v>1.Anslutningsmöjlighet</v>
      </c>
      <c r="R541" s="45" t="str">
        <f ca="1" t="shared" si="554"/>
        <v>Ja</v>
      </c>
      <c r="S541" s="45" t="str">
        <f ca="1" t="shared" si="555"/>
        <v/>
      </c>
      <c r="T541" s="45" t="str">
        <f ca="1" t="shared" si="556"/>
        <v>x</v>
      </c>
      <c r="U541" s="16"/>
      <c r="V541" s="33"/>
      <c r="W541" s="49" t="str">
        <f ca="1" t="shared" si="557"/>
        <v>Ansluts till LN 20 kV</v>
      </c>
      <c r="X541" s="50" t="str">
        <f ca="1" t="shared" si="558"/>
        <v/>
      </c>
      <c r="Y541" s="63" t="str">
        <f ca="1" t="shared" si="514"/>
        <v/>
      </c>
      <c r="Z541" s="63" t="str">
        <f ca="1" t="shared" si="515"/>
        <v/>
      </c>
      <c r="AA541" s="67"/>
      <c r="AB541" s="64">
        <f ca="1" t="shared" si="516"/>
        <v>44767.326178821</v>
      </c>
      <c r="AC541" s="73">
        <f ca="1">INDEX(Anslutningspunkt!$A$2:$A$108,RANDBETWEEN(2,108),1)</f>
        <v>78</v>
      </c>
      <c r="AD541" s="30"/>
      <c r="AE541" s="30" t="str">
        <f ca="1" t="shared" si="559"/>
        <v>Stamnät Regionnät</v>
      </c>
      <c r="AF541" s="79"/>
      <c r="AG541" s="122"/>
      <c r="AH541" s="123"/>
      <c r="AI541" s="127"/>
      <c r="AM541" s="7">
        <f ca="1">VLOOKUP(AC541,Anslutningspunkt!A:B,2,0)+RANDBETWEEN(-10000,10000)</f>
        <v>6060459.672</v>
      </c>
      <c r="AN541" s="7">
        <f ca="1">VLOOKUP(AC541,Anslutningspunkt!A:C,3,0)+RANDBETWEEN(-10000,10000)</f>
        <v>326281.438</v>
      </c>
      <c r="AP541" s="7" t="str">
        <f ca="1" t="shared" si="517"/>
        <v>Nyanslutning</v>
      </c>
      <c r="AQ541" s="7" t="str">
        <f t="shared" si="518"/>
        <v>Konsumtion/Produktion</v>
      </c>
      <c r="AX541" s="31" t="str">
        <f ca="1" t="shared" si="519"/>
        <v/>
      </c>
      <c r="AZ541" s="31" t="str">
        <f ca="1">IF(SUM(IF({"4.Projekteringsavtal","5.Anslutningsavtal","6.Nätavtal"}=Q541,1,0))&gt;0,EDATE(AX541,RANDBETWEEN(0,6)),"")</f>
        <v/>
      </c>
      <c r="BB541" s="21" t="str">
        <f ca="1">IF(SUM(IF({"5.Anslutningsavtal","6.Nätavtal"}=Q541,1,0))&gt;0,EDATE(AZ541,RANDBETWEEN(0,3)),"")</f>
        <v/>
      </c>
      <c r="BD541" s="21" t="str">
        <f ca="1" t="shared" si="520"/>
        <v/>
      </c>
    </row>
    <row r="542" s="7" customFormat="1" spans="1:56">
      <c r="A542" s="33" t="s">
        <v>65</v>
      </c>
      <c r="B542" s="31">
        <f ca="1" t="shared" ref="B542:B551" si="560">RANDBETWEEN(DATE(2018,1,1),DATE(2022,10,20))</f>
        <v>43835</v>
      </c>
      <c r="C542" s="32">
        <f ca="1" t="shared" si="507"/>
        <v>44170</v>
      </c>
      <c r="D542" s="30" t="str">
        <f t="shared" si="508"/>
        <v>Project 4542</v>
      </c>
      <c r="E542" s="30" t="str">
        <f t="shared" si="509"/>
        <v>Company AB 5542</v>
      </c>
      <c r="F542" s="30" t="str">
        <f ca="1" t="shared" ref="F542:F551" si="56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Huddinge</v>
      </c>
      <c r="G542" s="37">
        <f ca="1" t="shared" ref="G542:G551" si="562">RANDBETWEEN(30,38)</f>
        <v>30</v>
      </c>
      <c r="H542" s="38" t="str">
        <f ca="1" t="shared" ref="H542:H551" si="563">CHOOSE(RANDBETWEEN(1,3),"Ja","Nej","")</f>
        <v>Nej</v>
      </c>
      <c r="I542" s="30" t="str">
        <f ca="1" t="shared" ref="I542:I551" si="564">CHOOSE(RANDBETWEEN(1,3),"Nyanslutning","Utökning","Flytt")</f>
        <v>Nyanslutning</v>
      </c>
      <c r="J542" s="30" t="s">
        <v>69</v>
      </c>
      <c r="K542" s="41">
        <f ca="1" t="shared" ref="K542:K551" si="565">RANDBETWEEN(1,60)*10</f>
        <v>190</v>
      </c>
      <c r="L542" s="41">
        <f ca="1" t="shared" si="510"/>
        <v>11</v>
      </c>
      <c r="M542" s="14"/>
      <c r="N542" s="30" t="str">
        <f ca="1" t="shared" si="511"/>
        <v>Lars Johnson 542</v>
      </c>
      <c r="O542" s="30" t="str">
        <f ca="1" t="shared" si="512"/>
        <v>Anders Erikson 542</v>
      </c>
      <c r="P542" s="30" t="str">
        <f ca="1" t="shared" si="513"/>
        <v>Lars Johnson 542</v>
      </c>
      <c r="Q542" s="30" t="str">
        <f ca="1" t="shared" ref="Q542:Q551" si="566">CHOOSE(RANDBETWEEN(1,5),"5.Anslutningsavtal","4.Projekteringsavtal","6.Nätavtal","2.Reservationsavtal","1.Anslutningsmöjlighet")</f>
        <v>2.Reservationsavtal</v>
      </c>
      <c r="R542" s="45" t="str">
        <f ca="1" t="shared" ref="R542:R551" si="567">CHOOSE(RANDBETWEEN(1,8),"Ja","","","","n","nej","?","N/A")</f>
        <v>?</v>
      </c>
      <c r="S542" s="45" t="str">
        <f ca="1" t="shared" ref="S542:S551" si="568">CHOOSE(RANDBETWEEN(1,3),"x","","")</f>
        <v/>
      </c>
      <c r="T542" s="45" t="str">
        <f ca="1" t="shared" ref="T542:T551" si="569">CHOOSE(RANDBETWEEN(1,4),"x","","","")</f>
        <v>x</v>
      </c>
      <c r="U542" s="16"/>
      <c r="V542" s="33"/>
      <c r="W542" s="49" t="str">
        <f ca="1" t="shared" ref="W542:W551" si="570">CHOOSE(RANDBETWEEN(1,7),"Länk","","","","","Ansluts till LN 20 kV","Reservationsavtal ska tecknas")</f>
        <v/>
      </c>
      <c r="X542" s="50" t="str">
        <f ca="1" t="shared" ref="X542:X551" si="571">CHOOSE(RANDBETWEEN(1,4),"Ja","Ja","Nej","")</f>
        <v/>
      </c>
      <c r="Y542" s="63" t="str">
        <f ca="1" t="shared" si="514"/>
        <v/>
      </c>
      <c r="Z542" s="63" t="str">
        <f ca="1" t="shared" si="515"/>
        <v/>
      </c>
      <c r="AA542" s="67"/>
      <c r="AB542" s="64" t="str">
        <f ca="1" t="shared" si="516"/>
        <v/>
      </c>
      <c r="AC542" s="73">
        <f ca="1">INDEX(Anslutningspunkt!$A$2:$A$108,RANDBETWEEN(2,108),1)</f>
        <v>19</v>
      </c>
      <c r="AD542" s="30"/>
      <c r="AE542" s="30" t="str">
        <f ca="1" t="shared" ref="AE542:AE551" si="572">CHOOSE(RANDBETWEEN(1,4),"Regionnät","Stamnät Regionnät","Stamnät","")</f>
        <v/>
      </c>
      <c r="AF542" s="79"/>
      <c r="AG542" s="122"/>
      <c r="AH542" s="123"/>
      <c r="AI542" s="127"/>
      <c r="AM542" s="7">
        <f ca="1">VLOOKUP(AC542,Anslutningspunkt!A:B,2,0)+RANDBETWEEN(-10000,10000)</f>
        <v>6013627.672</v>
      </c>
      <c r="AN542" s="7">
        <f ca="1">VLOOKUP(AC542,Anslutningspunkt!A:C,3,0)+RANDBETWEEN(-10000,10000)</f>
        <v>351102.438</v>
      </c>
      <c r="AP542" s="7" t="str">
        <f ca="1" t="shared" si="517"/>
        <v>Nyanslutning</v>
      </c>
      <c r="AQ542" s="7" t="str">
        <f t="shared" si="518"/>
        <v>Konsumtion/Produktion</v>
      </c>
      <c r="AX542" s="31">
        <f ca="1" t="shared" si="519"/>
        <v>43871.4945221514</v>
      </c>
      <c r="AZ542" s="31" t="str">
        <f ca="1">IF(SUM(IF({"4.Projekteringsavtal","5.Anslutningsavtal","6.Nätavtal"}=Q542,1,0))&gt;0,EDATE(AX542,RANDBETWEEN(0,6)),"")</f>
        <v/>
      </c>
      <c r="BB542" s="21" t="str">
        <f ca="1">IF(SUM(IF({"5.Anslutningsavtal","6.Nätavtal"}=Q542,1,0))&gt;0,EDATE(AZ542,RANDBETWEEN(0,3)),"")</f>
        <v/>
      </c>
      <c r="BD542" s="21" t="str">
        <f ca="1" t="shared" si="520"/>
        <v/>
      </c>
    </row>
    <row r="543" s="7" customFormat="1" spans="1:56">
      <c r="A543" s="33" t="s">
        <v>65</v>
      </c>
      <c r="B543" s="31">
        <f ca="1" t="shared" si="560"/>
        <v>43798</v>
      </c>
      <c r="C543" s="32">
        <f ca="1" t="shared" si="507"/>
        <v>44666</v>
      </c>
      <c r="D543" s="30" t="str">
        <f t="shared" si="508"/>
        <v>Project 4543</v>
      </c>
      <c r="E543" s="30" t="str">
        <f t="shared" si="509"/>
        <v>Company AB 5543</v>
      </c>
      <c r="F543" s="30" t="str">
        <f ca="1" t="shared" si="561"/>
        <v>Arboga</v>
      </c>
      <c r="G543" s="37">
        <f ca="1" t="shared" si="562"/>
        <v>33</v>
      </c>
      <c r="H543" s="38" t="str">
        <f ca="1" t="shared" si="563"/>
        <v/>
      </c>
      <c r="I543" s="30" t="str">
        <f ca="1" t="shared" si="564"/>
        <v>Nyanslutning</v>
      </c>
      <c r="J543" s="30" t="s">
        <v>69</v>
      </c>
      <c r="K543" s="41">
        <f ca="1" t="shared" si="565"/>
        <v>410</v>
      </c>
      <c r="L543" s="41">
        <f ca="1" t="shared" si="510"/>
        <v>55</v>
      </c>
      <c r="M543" s="14"/>
      <c r="N543" s="30" t="str">
        <f ca="1" t="shared" si="511"/>
        <v>Lars Johnson 543</v>
      </c>
      <c r="O543" s="30" t="str">
        <f ca="1" t="shared" si="512"/>
        <v>Sarah Anderson 543</v>
      </c>
      <c r="P543" s="30" t="str">
        <f ca="1" t="shared" si="513"/>
        <v>Sarah Anderson 543</v>
      </c>
      <c r="Q543" s="30" t="str">
        <f ca="1" t="shared" si="566"/>
        <v>4.Projekteringsavtal</v>
      </c>
      <c r="R543" s="45" t="str">
        <f ca="1" t="shared" si="567"/>
        <v>n</v>
      </c>
      <c r="S543" s="45" t="str">
        <f ca="1" t="shared" si="568"/>
        <v/>
      </c>
      <c r="T543" s="45" t="str">
        <f ca="1" t="shared" si="569"/>
        <v>x</v>
      </c>
      <c r="U543" s="16"/>
      <c r="V543" s="33"/>
      <c r="W543" s="49" t="str">
        <f ca="1" t="shared" si="570"/>
        <v/>
      </c>
      <c r="X543" s="50" t="str">
        <f ca="1" t="shared" si="571"/>
        <v>Ja</v>
      </c>
      <c r="Y543" s="63">
        <f ca="1" t="shared" si="514"/>
        <v>45462</v>
      </c>
      <c r="Z543" s="63">
        <f ca="1" t="shared" si="515"/>
        <v>44752</v>
      </c>
      <c r="AA543" s="67"/>
      <c r="AB543" s="64" t="str">
        <f ca="1" t="shared" si="516"/>
        <v/>
      </c>
      <c r="AC543" s="73">
        <f ca="1">INDEX(Anslutningspunkt!$A$2:$A$108,RANDBETWEEN(2,108),1)</f>
        <v>69</v>
      </c>
      <c r="AD543" s="30"/>
      <c r="AE543" s="30" t="str">
        <f ca="1" t="shared" si="572"/>
        <v/>
      </c>
      <c r="AF543" s="79"/>
      <c r="AG543" s="122"/>
      <c r="AH543" s="123"/>
      <c r="AI543" s="127"/>
      <c r="AM543" s="7">
        <f ca="1">VLOOKUP(AC543,Anslutningspunkt!A:B,2,0)+RANDBETWEEN(-10000,10000)</f>
        <v>6081630.672</v>
      </c>
      <c r="AN543" s="7">
        <f ca="1">VLOOKUP(AC543,Anslutningspunkt!A:C,3,0)+RANDBETWEEN(-10000,10000)</f>
        <v>435888.438</v>
      </c>
      <c r="AP543" s="7" t="str">
        <f ca="1" t="shared" si="517"/>
        <v>Nyanslutning</v>
      </c>
      <c r="AQ543" s="7" t="str">
        <f t="shared" si="518"/>
        <v>Konsumtion/Produktion</v>
      </c>
      <c r="AX543" s="31">
        <f ca="1" t="shared" si="519"/>
        <v>43858.2611901177</v>
      </c>
      <c r="AZ543" s="31">
        <f ca="1">IF(SUM(IF({"4.Projekteringsavtal","5.Anslutningsavtal","6.Nätavtal"}=Q543,1,0))&gt;0,EDATE(AX543,RANDBETWEEN(0,6)),"")</f>
        <v>43858</v>
      </c>
      <c r="BB543" s="21" t="str">
        <f ca="1">IF(SUM(IF({"5.Anslutningsavtal","6.Nätavtal"}=Q543,1,0))&gt;0,EDATE(AZ543,RANDBETWEEN(0,3)),"")</f>
        <v/>
      </c>
      <c r="BD543" s="21" t="str">
        <f ca="1" t="shared" si="520"/>
        <v/>
      </c>
    </row>
    <row r="544" s="7" customFormat="1" spans="1:56">
      <c r="A544" s="33" t="s">
        <v>65</v>
      </c>
      <c r="B544" s="31">
        <f ca="1" t="shared" si="560"/>
        <v>43370</v>
      </c>
      <c r="C544" s="32">
        <f ca="1" t="shared" si="507"/>
        <v>43483</v>
      </c>
      <c r="D544" s="30" t="str">
        <f t="shared" si="508"/>
        <v>Project 4544</v>
      </c>
      <c r="E544" s="30" t="str">
        <f t="shared" si="509"/>
        <v>Company AB 5544</v>
      </c>
      <c r="F544" s="30" t="str">
        <f ca="1" t="shared" si="561"/>
        <v>Sandviken</v>
      </c>
      <c r="G544" s="37">
        <f ca="1" t="shared" si="562"/>
        <v>36</v>
      </c>
      <c r="H544" s="38" t="str">
        <f ca="1" t="shared" si="563"/>
        <v>Ja</v>
      </c>
      <c r="I544" s="30" t="str">
        <f ca="1" t="shared" si="564"/>
        <v>Nyanslutning</v>
      </c>
      <c r="J544" s="30" t="s">
        <v>69</v>
      </c>
      <c r="K544" s="41">
        <f ca="1" t="shared" si="565"/>
        <v>330</v>
      </c>
      <c r="L544" s="41">
        <f ca="1" t="shared" si="510"/>
        <v>146</v>
      </c>
      <c r="M544" s="14"/>
      <c r="N544" s="30" t="str">
        <f ca="1" t="shared" si="511"/>
        <v>Erik Johanson 544</v>
      </c>
      <c r="O544" s="30" t="str">
        <f ca="1" t="shared" si="512"/>
        <v>Lars Johnson 544</v>
      </c>
      <c r="P544" s="30" t="str">
        <f ca="1" t="shared" si="513"/>
        <v>Erik Johanson 544</v>
      </c>
      <c r="Q544" s="30" t="str">
        <f ca="1" t="shared" si="566"/>
        <v>2.Reservationsavtal</v>
      </c>
      <c r="R544" s="45" t="str">
        <f ca="1" t="shared" si="567"/>
        <v/>
      </c>
      <c r="S544" s="45" t="str">
        <f ca="1" t="shared" si="568"/>
        <v>x</v>
      </c>
      <c r="T544" s="45" t="str">
        <f ca="1" t="shared" si="569"/>
        <v/>
      </c>
      <c r="U544" s="16"/>
      <c r="V544" s="33"/>
      <c r="W544" s="49" t="str">
        <f ca="1" t="shared" si="570"/>
        <v/>
      </c>
      <c r="X544" s="50" t="str">
        <f ca="1" t="shared" si="571"/>
        <v>Ja</v>
      </c>
      <c r="Y544" s="63">
        <f ca="1" t="shared" si="514"/>
        <v>45472</v>
      </c>
      <c r="Z544" s="63">
        <f ca="1" t="shared" si="515"/>
        <v>43890</v>
      </c>
      <c r="AA544" s="67"/>
      <c r="AB544" s="64" t="str">
        <f ca="1" t="shared" si="516"/>
        <v/>
      </c>
      <c r="AC544" s="73">
        <f ca="1">INDEX(Anslutningspunkt!$A$2:$A$108,RANDBETWEEN(2,108),1)</f>
        <v>106</v>
      </c>
      <c r="AD544" s="30"/>
      <c r="AE544" s="30" t="str">
        <f ca="1" t="shared" si="572"/>
        <v>Regionnät</v>
      </c>
      <c r="AF544" s="79"/>
      <c r="AG544" s="122"/>
      <c r="AH544" s="123"/>
      <c r="AI544" s="127"/>
      <c r="AM544" s="7">
        <f ca="1">VLOOKUP(AC544,Anslutningspunkt!A:B,2,0)+RANDBETWEEN(-10000,10000)</f>
        <v>6165802.672</v>
      </c>
      <c r="AN544" s="7">
        <f ca="1">VLOOKUP(AC544,Anslutningspunkt!A:C,3,0)+RANDBETWEEN(-10000,10000)</f>
        <v>440327.438</v>
      </c>
      <c r="AP544" s="7" t="str">
        <f ca="1" t="shared" si="517"/>
        <v>Nyanslutning</v>
      </c>
      <c r="AQ544" s="7" t="str">
        <f t="shared" si="518"/>
        <v>Konsumtion/Produktion</v>
      </c>
      <c r="AX544" s="31">
        <f ca="1" t="shared" si="519"/>
        <v>43384.4408938835</v>
      </c>
      <c r="AZ544" s="31" t="str">
        <f ca="1">IF(SUM(IF({"4.Projekteringsavtal","5.Anslutningsavtal","6.Nätavtal"}=Q544,1,0))&gt;0,EDATE(AX544,RANDBETWEEN(0,6)),"")</f>
        <v/>
      </c>
      <c r="BB544" s="21" t="str">
        <f ca="1">IF(SUM(IF({"5.Anslutningsavtal","6.Nätavtal"}=Q544,1,0))&gt;0,EDATE(AZ544,RANDBETWEEN(0,3)),"")</f>
        <v/>
      </c>
      <c r="BD544" s="21" t="str">
        <f ca="1" t="shared" si="520"/>
        <v/>
      </c>
    </row>
    <row r="545" s="7" customFormat="1" spans="1:56">
      <c r="A545" s="33" t="s">
        <v>65</v>
      </c>
      <c r="B545" s="31">
        <f ca="1" t="shared" si="560"/>
        <v>44531</v>
      </c>
      <c r="C545" s="32">
        <f ca="1" t="shared" si="507"/>
        <v>44629</v>
      </c>
      <c r="D545" s="30" t="str">
        <f t="shared" si="508"/>
        <v>Project 4545</v>
      </c>
      <c r="E545" s="30" t="str">
        <f t="shared" si="509"/>
        <v>Company AB 5545</v>
      </c>
      <c r="F545" s="30" t="str">
        <f ca="1" t="shared" si="561"/>
        <v>Nynäshamn</v>
      </c>
      <c r="G545" s="37">
        <f ca="1" t="shared" si="562"/>
        <v>31</v>
      </c>
      <c r="H545" s="38" t="str">
        <f ca="1" t="shared" si="563"/>
        <v>Nej</v>
      </c>
      <c r="I545" s="30" t="str">
        <f ca="1" t="shared" si="564"/>
        <v>Nyanslutning</v>
      </c>
      <c r="J545" s="30" t="s">
        <v>69</v>
      </c>
      <c r="K545" s="41">
        <f ca="1" t="shared" si="565"/>
        <v>220</v>
      </c>
      <c r="L545" s="41">
        <f ca="1" t="shared" si="510"/>
        <v>42</v>
      </c>
      <c r="M545" s="14"/>
      <c r="N545" s="30" t="str">
        <f ca="1" t="shared" si="511"/>
        <v>Anders Erikson 545</v>
      </c>
      <c r="O545" s="30" t="str">
        <f ca="1" t="shared" si="512"/>
        <v>Lars Johnson 545</v>
      </c>
      <c r="P545" s="30" t="str">
        <f ca="1" t="shared" si="513"/>
        <v>Erik Johanson 545</v>
      </c>
      <c r="Q545" s="30" t="str">
        <f ca="1" t="shared" si="566"/>
        <v>4.Projekteringsavtal</v>
      </c>
      <c r="R545" s="45" t="str">
        <f ca="1" t="shared" si="567"/>
        <v/>
      </c>
      <c r="S545" s="45" t="str">
        <f ca="1" t="shared" si="568"/>
        <v/>
      </c>
      <c r="T545" s="45" t="str">
        <f ca="1" t="shared" si="569"/>
        <v/>
      </c>
      <c r="U545" s="16"/>
      <c r="V545" s="33"/>
      <c r="W545" s="49" t="str">
        <f ca="1" t="shared" si="570"/>
        <v>Reservationsavtal ska tecknas</v>
      </c>
      <c r="X545" s="50" t="str">
        <f ca="1" t="shared" si="571"/>
        <v>Ja</v>
      </c>
      <c r="Y545" s="63">
        <f ca="1" t="shared" si="514"/>
        <v>45281</v>
      </c>
      <c r="Z545" s="63">
        <f ca="1" t="shared" si="515"/>
        <v>45008</v>
      </c>
      <c r="AA545" s="67"/>
      <c r="AB545" s="64" t="str">
        <f ca="1" t="shared" si="516"/>
        <v/>
      </c>
      <c r="AC545" s="73">
        <f ca="1">INDEX(Anslutningspunkt!$A$2:$A$108,RANDBETWEEN(2,108),1)</f>
        <v>94</v>
      </c>
      <c r="AD545" s="30"/>
      <c r="AE545" s="30" t="str">
        <f ca="1" t="shared" si="572"/>
        <v>Stamnät</v>
      </c>
      <c r="AF545" s="79"/>
      <c r="AG545" s="122"/>
      <c r="AH545" s="123"/>
      <c r="AI545" s="127"/>
      <c r="AM545" s="7">
        <f ca="1">VLOOKUP(AC545,Anslutningspunkt!A:B,2,0)+RANDBETWEEN(-10000,10000)</f>
        <v>6165000.672</v>
      </c>
      <c r="AN545" s="7">
        <f ca="1">VLOOKUP(AC545,Anslutningspunkt!A:C,3,0)+RANDBETWEEN(-10000,10000)</f>
        <v>259165.438</v>
      </c>
      <c r="AP545" s="7" t="str">
        <f ca="1" t="shared" si="517"/>
        <v>Nyanslutning</v>
      </c>
      <c r="AQ545" s="7" t="str">
        <f t="shared" si="518"/>
        <v>Konsumtion/Produktion</v>
      </c>
      <c r="AX545" s="31">
        <f ca="1" t="shared" si="519"/>
        <v>44652.398907093</v>
      </c>
      <c r="AZ545" s="31">
        <f ca="1">IF(SUM(IF({"4.Projekteringsavtal","5.Anslutningsavtal","6.Nätavtal"}=Q545,1,0))&gt;0,EDATE(AX545,RANDBETWEEN(0,6)),"")</f>
        <v>44774</v>
      </c>
      <c r="BB545" s="21" t="str">
        <f ca="1">IF(SUM(IF({"5.Anslutningsavtal","6.Nätavtal"}=Q545,1,0))&gt;0,EDATE(AZ545,RANDBETWEEN(0,3)),"")</f>
        <v/>
      </c>
      <c r="BD545" s="21" t="str">
        <f ca="1" t="shared" si="520"/>
        <v/>
      </c>
    </row>
    <row r="546" s="7" customFormat="1" spans="1:56">
      <c r="A546" s="33" t="s">
        <v>65</v>
      </c>
      <c r="B546" s="31">
        <f ca="1" t="shared" si="560"/>
        <v>44242</v>
      </c>
      <c r="C546" s="32">
        <f ca="1" t="shared" si="507"/>
        <v>45214</v>
      </c>
      <c r="D546" s="30" t="str">
        <f t="shared" si="508"/>
        <v>Project 4546</v>
      </c>
      <c r="E546" s="30" t="str">
        <f t="shared" si="509"/>
        <v>Company AB 5546</v>
      </c>
      <c r="F546" s="30" t="str">
        <f ca="1" t="shared" si="561"/>
        <v>Vallentuna</v>
      </c>
      <c r="G546" s="37">
        <f ca="1" t="shared" si="562"/>
        <v>37</v>
      </c>
      <c r="H546" s="38" t="str">
        <f ca="1" t="shared" si="563"/>
        <v/>
      </c>
      <c r="I546" s="30" t="str">
        <f ca="1" t="shared" si="564"/>
        <v>Flytt</v>
      </c>
      <c r="J546" s="30" t="s">
        <v>69</v>
      </c>
      <c r="K546" s="41">
        <f ca="1" t="shared" si="565"/>
        <v>120</v>
      </c>
      <c r="L546" s="41">
        <f ca="1" t="shared" si="510"/>
        <v>110</v>
      </c>
      <c r="M546" s="14"/>
      <c r="N546" s="30" t="str">
        <f ca="1" t="shared" si="511"/>
        <v>Anders Erikson 546</v>
      </c>
      <c r="O546" s="30" t="str">
        <f ca="1" t="shared" si="512"/>
        <v>Anders Erikson 546</v>
      </c>
      <c r="P546" s="30" t="str">
        <f ca="1" t="shared" si="513"/>
        <v>Erik Johanson 546</v>
      </c>
      <c r="Q546" s="30" t="str">
        <f ca="1" t="shared" si="566"/>
        <v>4.Projekteringsavtal</v>
      </c>
      <c r="R546" s="45" t="str">
        <f ca="1" t="shared" si="567"/>
        <v/>
      </c>
      <c r="S546" s="45" t="str">
        <f ca="1" t="shared" si="568"/>
        <v>x</v>
      </c>
      <c r="T546" s="45" t="str">
        <f ca="1" t="shared" si="569"/>
        <v/>
      </c>
      <c r="U546" s="16"/>
      <c r="V546" s="33"/>
      <c r="W546" s="49" t="str">
        <f ca="1" t="shared" si="570"/>
        <v>Länk</v>
      </c>
      <c r="X546" s="50" t="str">
        <f ca="1" t="shared" si="571"/>
        <v>Ja</v>
      </c>
      <c r="Y546" s="63">
        <f ca="1" t="shared" si="514"/>
        <v>45445</v>
      </c>
      <c r="Z546" s="63">
        <f ca="1" t="shared" si="515"/>
        <v>45386</v>
      </c>
      <c r="AA546" s="67"/>
      <c r="AB546" s="64" t="str">
        <f ca="1" t="shared" si="516"/>
        <v/>
      </c>
      <c r="AC546" s="73">
        <f ca="1">INDEX(Anslutningspunkt!$A$2:$A$108,RANDBETWEEN(2,108),1)</f>
        <v>29</v>
      </c>
      <c r="AD546" s="30"/>
      <c r="AE546" s="30" t="str">
        <f ca="1" t="shared" si="572"/>
        <v>Stamnät Regionnät</v>
      </c>
      <c r="AF546" s="79"/>
      <c r="AG546" s="122"/>
      <c r="AH546" s="123"/>
      <c r="AI546" s="127"/>
      <c r="AM546" s="7">
        <f ca="1">VLOOKUP(AC546,Anslutningspunkt!A:B,2,0)+RANDBETWEEN(-10000,10000)</f>
        <v>6084315.672</v>
      </c>
      <c r="AN546" s="7">
        <f ca="1">VLOOKUP(AC546,Anslutningspunkt!A:C,3,0)+RANDBETWEEN(-10000,10000)</f>
        <v>379452.438</v>
      </c>
      <c r="AP546" s="7" t="str">
        <f ca="1" t="shared" si="517"/>
        <v>Flytt</v>
      </c>
      <c r="AQ546" s="7" t="str">
        <f t="shared" si="518"/>
        <v>Konsumtion/Produktion</v>
      </c>
      <c r="AX546" s="31">
        <f ca="1" t="shared" si="519"/>
        <v>45172.7625600478</v>
      </c>
      <c r="AZ546" s="31">
        <f ca="1">IF(SUM(IF({"4.Projekteringsavtal","5.Anslutningsavtal","6.Nätavtal"}=Q546,1,0))&gt;0,EDATE(AX546,RANDBETWEEN(0,6)),"")</f>
        <v>45172</v>
      </c>
      <c r="BB546" s="21" t="str">
        <f ca="1">IF(SUM(IF({"5.Anslutningsavtal","6.Nätavtal"}=Q546,1,0))&gt;0,EDATE(AZ546,RANDBETWEEN(0,3)),"")</f>
        <v/>
      </c>
      <c r="BD546" s="21" t="str">
        <f ca="1" t="shared" si="520"/>
        <v/>
      </c>
    </row>
    <row r="547" s="7" customFormat="1" spans="1:56">
      <c r="A547" s="33" t="s">
        <v>65</v>
      </c>
      <c r="B547" s="31">
        <f ca="1" t="shared" si="560"/>
        <v>43533</v>
      </c>
      <c r="C547" s="32">
        <f ca="1" t="shared" si="507"/>
        <v>44769</v>
      </c>
      <c r="D547" s="30" t="str">
        <f t="shared" si="508"/>
        <v>Project 4547</v>
      </c>
      <c r="E547" s="30" t="str">
        <f t="shared" si="509"/>
        <v>Company AB 5547</v>
      </c>
      <c r="F547" s="30" t="str">
        <f ca="1" t="shared" si="561"/>
        <v>Smedjebacken</v>
      </c>
      <c r="G547" s="37">
        <f ca="1" t="shared" si="562"/>
        <v>33</v>
      </c>
      <c r="H547" s="38" t="str">
        <f ca="1" t="shared" si="563"/>
        <v>Ja</v>
      </c>
      <c r="I547" s="30" t="str">
        <f ca="1" t="shared" si="564"/>
        <v>Nyanslutning</v>
      </c>
      <c r="J547" s="30" t="s">
        <v>69</v>
      </c>
      <c r="K547" s="41">
        <f ca="1" t="shared" si="565"/>
        <v>120</v>
      </c>
      <c r="L547" s="41">
        <f ca="1" t="shared" si="510"/>
        <v>109</v>
      </c>
      <c r="M547" s="14"/>
      <c r="N547" s="30" t="str">
        <f ca="1" t="shared" si="511"/>
        <v>Sarah Anderson 547</v>
      </c>
      <c r="O547" s="30" t="str">
        <f ca="1" t="shared" si="512"/>
        <v>Sarah Anderson 547</v>
      </c>
      <c r="P547" s="30" t="str">
        <f ca="1" t="shared" si="513"/>
        <v>Erik Johanson 547</v>
      </c>
      <c r="Q547" s="30" t="str">
        <f ca="1" t="shared" si="566"/>
        <v>5.Anslutningsavtal</v>
      </c>
      <c r="R547" s="45" t="str">
        <f ca="1" t="shared" si="567"/>
        <v>Ja</v>
      </c>
      <c r="S547" s="45" t="str">
        <f ca="1" t="shared" si="568"/>
        <v/>
      </c>
      <c r="T547" s="45" t="str">
        <f ca="1" t="shared" si="569"/>
        <v/>
      </c>
      <c r="U547" s="16"/>
      <c r="V547" s="33"/>
      <c r="W547" s="49" t="str">
        <f ca="1" t="shared" si="570"/>
        <v>Reservationsavtal ska tecknas</v>
      </c>
      <c r="X547" s="50" t="str">
        <f ca="1" t="shared" si="571"/>
        <v>Ja</v>
      </c>
      <c r="Y547" s="63">
        <f ca="1" t="shared" si="514"/>
        <v>45458</v>
      </c>
      <c r="Z547" s="63">
        <f ca="1" t="shared" si="515"/>
        <v>44809</v>
      </c>
      <c r="AA547" s="67"/>
      <c r="AB547" s="64" t="str">
        <f ca="1" t="shared" si="516"/>
        <v/>
      </c>
      <c r="AC547" s="73">
        <f ca="1">INDEX(Anslutningspunkt!$A$2:$A$108,RANDBETWEEN(2,108),1)</f>
        <v>53</v>
      </c>
      <c r="AD547" s="30"/>
      <c r="AE547" s="30" t="str">
        <f ca="1" t="shared" si="572"/>
        <v>Stamnät Regionnät</v>
      </c>
      <c r="AF547" s="79"/>
      <c r="AG547" s="122"/>
      <c r="AH547" s="123"/>
      <c r="AI547" s="127"/>
      <c r="AM547" s="7">
        <f ca="1">VLOOKUP(AC547,Anslutningspunkt!A:B,2,0)+RANDBETWEEN(-10000,10000)</f>
        <v>6172554.672</v>
      </c>
      <c r="AN547" s="7">
        <f ca="1">VLOOKUP(AC547,Anslutningspunkt!A:C,3,0)+RANDBETWEEN(-10000,10000)</f>
        <v>396049.438</v>
      </c>
      <c r="AP547" s="7" t="str">
        <f ca="1" t="shared" si="517"/>
        <v>Nyanslutning</v>
      </c>
      <c r="AQ547" s="7" t="str">
        <f t="shared" si="518"/>
        <v>Konsumtion/Produktion</v>
      </c>
      <c r="AX547" s="31">
        <f ca="1" t="shared" si="519"/>
        <v>43923.4413709417</v>
      </c>
      <c r="AZ547" s="31">
        <f ca="1">IF(SUM(IF({"4.Projekteringsavtal","5.Anslutningsavtal","6.Nätavtal"}=Q547,1,0))&gt;0,EDATE(AX547,RANDBETWEEN(0,6)),"")</f>
        <v>44106</v>
      </c>
      <c r="BB547" s="21">
        <f ca="1">IF(SUM(IF({"5.Anslutningsavtal","6.Nätavtal"}=Q547,1,0))&gt;0,EDATE(AZ547,RANDBETWEEN(0,3)),"")</f>
        <v>44106</v>
      </c>
      <c r="BD547" s="21" t="str">
        <f ca="1" t="shared" si="520"/>
        <v/>
      </c>
    </row>
    <row r="548" s="7" customFormat="1" spans="1:56">
      <c r="A548" s="33" t="s">
        <v>65</v>
      </c>
      <c r="B548" s="31">
        <f ca="1" t="shared" si="560"/>
        <v>44367</v>
      </c>
      <c r="C548" s="32">
        <f ca="1" t="shared" si="507"/>
        <v>45326</v>
      </c>
      <c r="D548" s="30" t="str">
        <f t="shared" si="508"/>
        <v>Project 4548</v>
      </c>
      <c r="E548" s="30" t="str">
        <f t="shared" si="509"/>
        <v>Company AB 5548</v>
      </c>
      <c r="F548" s="30" t="str">
        <f ca="1" t="shared" si="561"/>
        <v>Vallentuna</v>
      </c>
      <c r="G548" s="37">
        <f ca="1" t="shared" si="562"/>
        <v>31</v>
      </c>
      <c r="H548" s="38" t="str">
        <f ca="1" t="shared" si="563"/>
        <v/>
      </c>
      <c r="I548" s="30" t="str">
        <f ca="1" t="shared" si="564"/>
        <v>Flytt</v>
      </c>
      <c r="J548" s="30" t="s">
        <v>69</v>
      </c>
      <c r="K548" s="41">
        <f ca="1" t="shared" si="565"/>
        <v>280</v>
      </c>
      <c r="L548" s="41">
        <f ca="1" t="shared" si="510"/>
        <v>60</v>
      </c>
      <c r="M548" s="14"/>
      <c r="N548" s="30" t="str">
        <f ca="1" t="shared" si="511"/>
        <v>Anders Erikson 548</v>
      </c>
      <c r="O548" s="30" t="str">
        <f ca="1" t="shared" si="512"/>
        <v>Lars Johnson 548</v>
      </c>
      <c r="P548" s="30" t="str">
        <f ca="1" t="shared" si="513"/>
        <v>Anders Erikson 548</v>
      </c>
      <c r="Q548" s="30" t="str">
        <f ca="1" t="shared" si="566"/>
        <v>4.Projekteringsavtal</v>
      </c>
      <c r="R548" s="45" t="str">
        <f ca="1" t="shared" si="567"/>
        <v/>
      </c>
      <c r="S548" s="45" t="str">
        <f ca="1" t="shared" si="568"/>
        <v>x</v>
      </c>
      <c r="T548" s="45" t="str">
        <f ca="1" t="shared" si="569"/>
        <v/>
      </c>
      <c r="U548" s="16"/>
      <c r="V548" s="33"/>
      <c r="W548" s="49" t="str">
        <f ca="1" t="shared" si="570"/>
        <v/>
      </c>
      <c r="X548" s="50" t="str">
        <f ca="1" t="shared" si="571"/>
        <v>Nej</v>
      </c>
      <c r="Y548" s="63" t="str">
        <f ca="1" t="shared" si="514"/>
        <v/>
      </c>
      <c r="Z548" s="63" t="str">
        <f ca="1" t="shared" si="515"/>
        <v/>
      </c>
      <c r="AA548" s="67"/>
      <c r="AB548" s="64" t="str">
        <f ca="1" t="shared" si="516"/>
        <v/>
      </c>
      <c r="AC548" s="73">
        <f ca="1">INDEX(Anslutningspunkt!$A$2:$A$108,RANDBETWEEN(2,108),1)</f>
        <v>37</v>
      </c>
      <c r="AD548" s="30"/>
      <c r="AE548" s="30" t="str">
        <f ca="1" t="shared" si="572"/>
        <v/>
      </c>
      <c r="AF548" s="79"/>
      <c r="AG548" s="122"/>
      <c r="AH548" s="123"/>
      <c r="AI548" s="127"/>
      <c r="AM548" s="7">
        <f ca="1">VLOOKUP(AC548,Anslutningspunkt!A:B,2,0)+RANDBETWEEN(-10000,10000)</f>
        <v>6139159.672</v>
      </c>
      <c r="AN548" s="7">
        <f ca="1">VLOOKUP(AC548,Anslutningspunkt!A:C,3,0)+RANDBETWEEN(-10000,10000)</f>
        <v>267368.438</v>
      </c>
      <c r="AP548" s="7" t="str">
        <f ca="1" t="shared" si="517"/>
        <v>Flytt</v>
      </c>
      <c r="AQ548" s="7" t="str">
        <f t="shared" si="518"/>
        <v>Konsumtion/Produktion</v>
      </c>
      <c r="AX548" s="31">
        <f ca="1" t="shared" si="519"/>
        <v>44635.3214901349</v>
      </c>
      <c r="AZ548" s="31">
        <f ca="1">IF(SUM(IF({"4.Projekteringsavtal","5.Anslutningsavtal","6.Nätavtal"}=Q548,1,0))&gt;0,EDATE(AX548,RANDBETWEEN(0,6)),"")</f>
        <v>44635</v>
      </c>
      <c r="BB548" s="21" t="str">
        <f ca="1">IF(SUM(IF({"5.Anslutningsavtal","6.Nätavtal"}=Q548,1,0))&gt;0,EDATE(AZ548,RANDBETWEEN(0,3)),"")</f>
        <v/>
      </c>
      <c r="BD548" s="21" t="str">
        <f ca="1" t="shared" si="520"/>
        <v/>
      </c>
    </row>
    <row r="549" spans="1:56">
      <c r="A549" s="33" t="s">
        <v>65</v>
      </c>
      <c r="B549" s="31">
        <f ca="1" t="shared" si="560"/>
        <v>43797</v>
      </c>
      <c r="C549" s="32">
        <f ca="1" t="shared" si="507"/>
        <v>45411</v>
      </c>
      <c r="D549" s="30" t="str">
        <f t="shared" si="508"/>
        <v>Project 4549</v>
      </c>
      <c r="E549" s="30" t="str">
        <f t="shared" si="509"/>
        <v>Company AB 5549</v>
      </c>
      <c r="F549" s="30" t="str">
        <f ca="1" t="shared" si="561"/>
        <v>Vingåker</v>
      </c>
      <c r="G549" s="37">
        <f ca="1" t="shared" si="562"/>
        <v>36</v>
      </c>
      <c r="H549" s="38" t="str">
        <f ca="1" t="shared" si="563"/>
        <v>Ja</v>
      </c>
      <c r="I549" s="30" t="str">
        <f ca="1" t="shared" si="564"/>
        <v>Flytt</v>
      </c>
      <c r="J549" s="30" t="s">
        <v>69</v>
      </c>
      <c r="K549" s="41">
        <f ca="1" t="shared" si="565"/>
        <v>10</v>
      </c>
      <c r="L549" s="41">
        <f ca="1" t="shared" si="510"/>
        <v>4</v>
      </c>
      <c r="N549" s="30" t="str">
        <f ca="1" t="shared" si="511"/>
        <v>Lars Johnson 549</v>
      </c>
      <c r="O549" s="30" t="str">
        <f ca="1" t="shared" si="512"/>
        <v>Erik Johanson 549</v>
      </c>
      <c r="P549" s="30" t="str">
        <f ca="1" t="shared" si="513"/>
        <v>Anders Erikson 549</v>
      </c>
      <c r="Q549" s="30" t="str">
        <f ca="1" t="shared" si="566"/>
        <v>1.Anslutningsmöjlighet</v>
      </c>
      <c r="R549" s="45" t="str">
        <f ca="1" t="shared" si="567"/>
        <v>Ja</v>
      </c>
      <c r="S549" s="45" t="str">
        <f ca="1" t="shared" si="568"/>
        <v>x</v>
      </c>
      <c r="T549" s="45" t="str">
        <f ca="1" t="shared" si="569"/>
        <v>x</v>
      </c>
      <c r="V549" s="33"/>
      <c r="W549" s="49" t="str">
        <f ca="1" t="shared" si="570"/>
        <v/>
      </c>
      <c r="X549" s="50" t="str">
        <f ca="1" t="shared" si="571"/>
        <v>Ja</v>
      </c>
      <c r="Y549" s="63">
        <f ca="1" t="shared" si="514"/>
        <v>45526</v>
      </c>
      <c r="Z549" s="63">
        <f ca="1" t="shared" si="515"/>
        <v>45518</v>
      </c>
      <c r="AA549" s="67"/>
      <c r="AB549" s="64" t="str">
        <f ca="1" t="shared" si="516"/>
        <v/>
      </c>
      <c r="AC549" s="73">
        <f ca="1">INDEX(Anslutningspunkt!$A$2:$A$108,RANDBETWEEN(2,108),1)</f>
        <v>68</v>
      </c>
      <c r="AD549" s="30"/>
      <c r="AE549" s="30" t="str">
        <f ca="1" t="shared" si="572"/>
        <v>Regionnät</v>
      </c>
      <c r="AF549" s="79"/>
      <c r="AG549" s="122"/>
      <c r="AH549" s="123"/>
      <c r="AI549" s="127"/>
      <c r="AL549" s="7"/>
      <c r="AM549" s="7">
        <f ca="1">VLOOKUP(AC549,Anslutningspunkt!A:B,2,0)+RANDBETWEEN(-10000,10000)</f>
        <v>6173485.672</v>
      </c>
      <c r="AN549" s="7">
        <f ca="1">VLOOKUP(AC549,Anslutningspunkt!A:C,3,0)+RANDBETWEEN(-10000,10000)</f>
        <v>430564.438</v>
      </c>
      <c r="AP549" s="7" t="str">
        <f ca="1" t="shared" si="517"/>
        <v>Flytt</v>
      </c>
      <c r="AQ549" s="7" t="str">
        <f t="shared" si="518"/>
        <v>Konsumtion/Produktion</v>
      </c>
      <c r="AX549" s="31" t="str">
        <f ca="1" t="shared" si="519"/>
        <v/>
      </c>
      <c r="AZ549" s="31" t="str">
        <f ca="1">IF(SUM(IF({"4.Projekteringsavtal","5.Anslutningsavtal","6.Nätavtal"}=Q549,1,0))&gt;0,EDATE(AX549,RANDBETWEEN(0,6)),"")</f>
        <v/>
      </c>
      <c r="BB549" s="21" t="str">
        <f ca="1">IF(SUM(IF({"5.Anslutningsavtal","6.Nätavtal"}=Q549,1,0))&gt;0,EDATE(AZ549,RANDBETWEEN(0,3)),"")</f>
        <v/>
      </c>
      <c r="BD549" s="21" t="str">
        <f ca="1" t="shared" si="520"/>
        <v/>
      </c>
    </row>
    <row r="550" spans="1:56">
      <c r="A550" s="33" t="s">
        <v>65</v>
      </c>
      <c r="B550" s="31">
        <f ca="1" t="shared" si="560"/>
        <v>44099</v>
      </c>
      <c r="C550" s="32">
        <f ca="1" t="shared" si="507"/>
        <v>44389</v>
      </c>
      <c r="D550" s="30" t="str">
        <f t="shared" si="508"/>
        <v>Project 4550</v>
      </c>
      <c r="E550" s="30" t="str">
        <f t="shared" si="509"/>
        <v>Company AB 5550</v>
      </c>
      <c r="F550" s="30" t="str">
        <f ca="1" t="shared" si="561"/>
        <v>Gävle/Sandviken</v>
      </c>
      <c r="G550" s="37">
        <f ca="1" t="shared" si="562"/>
        <v>35</v>
      </c>
      <c r="H550" s="38" t="str">
        <f ca="1" t="shared" si="563"/>
        <v>Ja</v>
      </c>
      <c r="I550" s="30" t="str">
        <f ca="1" t="shared" si="564"/>
        <v>Nyanslutning</v>
      </c>
      <c r="J550" s="30" t="s">
        <v>69</v>
      </c>
      <c r="K550" s="41">
        <f ca="1" t="shared" si="565"/>
        <v>260</v>
      </c>
      <c r="L550" s="41">
        <f ca="1" t="shared" si="510"/>
        <v>98</v>
      </c>
      <c r="N550" s="30" t="str">
        <f ca="1" t="shared" si="511"/>
        <v>Erik Johanson 550</v>
      </c>
      <c r="O550" s="30" t="str">
        <f ca="1" t="shared" si="512"/>
        <v>Lars Johnson 550</v>
      </c>
      <c r="P550" s="30" t="str">
        <f ca="1" t="shared" si="513"/>
        <v>Erik Johanson 550</v>
      </c>
      <c r="Q550" s="30" t="str">
        <f ca="1" t="shared" si="566"/>
        <v>6.Nätavtal</v>
      </c>
      <c r="R550" s="45" t="str">
        <f ca="1" t="shared" si="567"/>
        <v/>
      </c>
      <c r="S550" s="45" t="str">
        <f ca="1" t="shared" si="568"/>
        <v/>
      </c>
      <c r="T550" s="45" t="str">
        <f ca="1" t="shared" si="569"/>
        <v/>
      </c>
      <c r="V550" s="33"/>
      <c r="W550" s="49" t="str">
        <f ca="1" t="shared" si="570"/>
        <v>Reservationsavtal ska tecknas</v>
      </c>
      <c r="X550" s="50" t="str">
        <f ca="1" t="shared" si="571"/>
        <v>Ja</v>
      </c>
      <c r="Y550" s="63">
        <f ca="1" t="shared" si="514"/>
        <v>44652</v>
      </c>
      <c r="Z550" s="63">
        <f ca="1" t="shared" si="515"/>
        <v>44499</v>
      </c>
      <c r="AA550" s="67"/>
      <c r="AB550" s="64" t="str">
        <f ca="1" t="shared" si="516"/>
        <v/>
      </c>
      <c r="AC550" s="73">
        <f ca="1">INDEX(Anslutningspunkt!$A$2:$A$108,RANDBETWEEN(2,108),1)</f>
        <v>70</v>
      </c>
      <c r="AD550" s="30"/>
      <c r="AE550" s="30" t="str">
        <f ca="1" t="shared" si="572"/>
        <v>Stamnät</v>
      </c>
      <c r="AF550" s="79"/>
      <c r="AG550" s="122"/>
      <c r="AH550" s="123"/>
      <c r="AI550" s="127"/>
      <c r="AL550" s="7"/>
      <c r="AM550" s="7">
        <f ca="1">VLOOKUP(AC550,Anslutningspunkt!A:B,2,0)+RANDBETWEEN(-10000,10000)</f>
        <v>6006396.672</v>
      </c>
      <c r="AN550" s="7">
        <f ca="1">VLOOKUP(AC550,Anslutningspunkt!A:C,3,0)+RANDBETWEEN(-10000,10000)</f>
        <v>314778.438</v>
      </c>
      <c r="AP550" s="7" t="str">
        <f ca="1" t="shared" si="517"/>
        <v>Nyanslutning</v>
      </c>
      <c r="AQ550" s="7" t="str">
        <f t="shared" si="518"/>
        <v>Konsumtion/Produktion</v>
      </c>
      <c r="AX550" s="31">
        <f ca="1" t="shared" si="519"/>
        <v>44227.9390952286</v>
      </c>
      <c r="AZ550" s="31">
        <f ca="1">IF(SUM(IF({"4.Projekteringsavtal","5.Anslutningsavtal","6.Nätavtal"}=Q550,1,0))&gt;0,EDATE(AX550,RANDBETWEEN(0,6)),"")</f>
        <v>44408</v>
      </c>
      <c r="BB550" s="21">
        <f ca="1">IF(SUM(IF({"5.Anslutningsavtal","6.Nätavtal"}=Q550,1,0))&gt;0,EDATE(AZ550,RANDBETWEEN(0,3)),"")</f>
        <v>44439</v>
      </c>
      <c r="BD550" s="21">
        <f ca="1" t="shared" si="520"/>
        <v>44530</v>
      </c>
    </row>
    <row r="551" spans="1:56">
      <c r="A551" s="33" t="s">
        <v>65</v>
      </c>
      <c r="B551" s="31">
        <f ca="1" t="shared" si="560"/>
        <v>44648</v>
      </c>
      <c r="C551" s="32">
        <f ca="1" t="shared" si="507"/>
        <v>44850</v>
      </c>
      <c r="D551" s="30" t="str">
        <f t="shared" si="508"/>
        <v>Project 4551</v>
      </c>
      <c r="E551" s="30" t="str">
        <f t="shared" si="509"/>
        <v>Company AB 5551</v>
      </c>
      <c r="F551" s="30" t="str">
        <f ca="1" t="shared" si="561"/>
        <v>Hedemora</v>
      </c>
      <c r="G551" s="37">
        <f ca="1" t="shared" si="562"/>
        <v>35</v>
      </c>
      <c r="H551" s="38" t="str">
        <f ca="1" t="shared" si="563"/>
        <v/>
      </c>
      <c r="I551" s="30" t="str">
        <f ca="1" t="shared" si="564"/>
        <v>Utökning</v>
      </c>
      <c r="J551" s="30" t="s">
        <v>69</v>
      </c>
      <c r="K551" s="41">
        <f ca="1" t="shared" si="565"/>
        <v>570</v>
      </c>
      <c r="L551" s="41">
        <f ca="1" t="shared" si="510"/>
        <v>460</v>
      </c>
      <c r="N551" s="30" t="str">
        <f ca="1" t="shared" si="511"/>
        <v>Erik Johanson 551</v>
      </c>
      <c r="O551" s="30" t="str">
        <f ca="1" t="shared" si="512"/>
        <v>Lars Johnson 551</v>
      </c>
      <c r="P551" s="30" t="str">
        <f ca="1" t="shared" si="513"/>
        <v>Lars Johnson 551</v>
      </c>
      <c r="Q551" s="30" t="str">
        <f ca="1" t="shared" si="566"/>
        <v>2.Reservationsavtal</v>
      </c>
      <c r="R551" s="45" t="str">
        <f ca="1" t="shared" si="567"/>
        <v>N/A</v>
      </c>
      <c r="S551" s="45" t="str">
        <f ca="1" t="shared" si="568"/>
        <v/>
      </c>
      <c r="T551" s="45" t="str">
        <f ca="1" t="shared" si="569"/>
        <v/>
      </c>
      <c r="V551" s="33"/>
      <c r="W551" s="49" t="str">
        <f ca="1" t="shared" si="570"/>
        <v>Länk</v>
      </c>
      <c r="X551" s="50" t="str">
        <f ca="1" t="shared" si="571"/>
        <v>Ja</v>
      </c>
      <c r="Y551" s="63">
        <f ca="1" t="shared" si="514"/>
        <v>45220</v>
      </c>
      <c r="Z551" s="63">
        <f ca="1" t="shared" si="515"/>
        <v>45080</v>
      </c>
      <c r="AA551" s="67"/>
      <c r="AB551" s="64" t="str">
        <f ca="1" t="shared" si="516"/>
        <v/>
      </c>
      <c r="AC551" s="73">
        <f ca="1">INDEX(Anslutningspunkt!$A$2:$A$108,RANDBETWEEN(2,108),1)</f>
        <v>2</v>
      </c>
      <c r="AD551" s="30"/>
      <c r="AE551" s="30" t="str">
        <f ca="1" t="shared" si="572"/>
        <v/>
      </c>
      <c r="AF551" s="79"/>
      <c r="AG551" s="122"/>
      <c r="AH551" s="123"/>
      <c r="AI551" s="127"/>
      <c r="AL551" s="7"/>
      <c r="AM551" s="7">
        <f ca="1">VLOOKUP(AC551,Anslutningspunkt!A:B,2,0)+RANDBETWEEN(-10000,10000)</f>
        <v>6081884.672</v>
      </c>
      <c r="AN551" s="7">
        <f ca="1">VLOOKUP(AC551,Anslutningspunkt!A:C,3,0)+RANDBETWEEN(-10000,10000)</f>
        <v>358051.438</v>
      </c>
      <c r="AP551" s="7" t="str">
        <f ca="1" t="shared" si="517"/>
        <v>Utökning</v>
      </c>
      <c r="AQ551" s="7" t="str">
        <f t="shared" si="518"/>
        <v>Konsumtion/Produktion</v>
      </c>
      <c r="AX551" s="31">
        <f ca="1" t="shared" si="519"/>
        <v>44821.1952638497</v>
      </c>
      <c r="AZ551" s="31" t="str">
        <f ca="1">IF(SUM(IF({"4.Projekteringsavtal","5.Anslutningsavtal","6.Nätavtal"}=Q551,1,0))&gt;0,EDATE(AX551,RANDBETWEEN(0,6)),"")</f>
        <v/>
      </c>
      <c r="BB551" s="21" t="str">
        <f ca="1">IF(SUM(IF({"5.Anslutningsavtal","6.Nätavtal"}=Q551,1,0))&gt;0,EDATE(AZ551,RANDBETWEEN(0,3)),"")</f>
        <v/>
      </c>
      <c r="BD551" s="21" t="str">
        <f ca="1" t="shared" si="520"/>
        <v/>
      </c>
    </row>
    <row r="552" spans="1:56">
      <c r="A552" s="33" t="s">
        <v>65</v>
      </c>
      <c r="B552" s="31">
        <f ca="1" t="shared" ref="B552:B561" si="573">RANDBETWEEN(DATE(2018,1,1),DATE(2022,10,20))</f>
        <v>44091</v>
      </c>
      <c r="C552" s="32">
        <f ca="1" t="shared" si="507"/>
        <v>45061</v>
      </c>
      <c r="D552" s="30" t="str">
        <f t="shared" si="508"/>
        <v>Project 4552</v>
      </c>
      <c r="E552" s="30" t="str">
        <f t="shared" si="509"/>
        <v>Company AB 5552</v>
      </c>
      <c r="F552" s="30" t="str">
        <f ca="1" t="shared" ref="F552:F561" si="57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Upplands Väsby</v>
      </c>
      <c r="G552" s="37">
        <f ca="1" t="shared" ref="G552:G561" si="575">RANDBETWEEN(30,38)</f>
        <v>36</v>
      </c>
      <c r="H552" s="38" t="str">
        <f ca="1" t="shared" ref="H552:H561" si="576">CHOOSE(RANDBETWEEN(1,3),"Ja","Nej","")</f>
        <v/>
      </c>
      <c r="I552" s="30" t="str">
        <f ca="1" t="shared" ref="I552:I561" si="577">CHOOSE(RANDBETWEEN(1,3),"Nyanslutning","Utökning","Flytt")</f>
        <v>Utökning</v>
      </c>
      <c r="J552" s="30" t="s">
        <v>69</v>
      </c>
      <c r="K552" s="41">
        <f ca="1" t="shared" ref="K552:K561" si="578">RANDBETWEEN(1,60)*10</f>
        <v>480</v>
      </c>
      <c r="L552" s="41">
        <f ca="1" t="shared" si="510"/>
        <v>69</v>
      </c>
      <c r="N552" s="30" t="str">
        <f ca="1" t="shared" si="511"/>
        <v>Anders Erikson 552</v>
      </c>
      <c r="O552" s="30" t="str">
        <f ca="1" t="shared" si="512"/>
        <v>Anders Erikson 552</v>
      </c>
      <c r="P552" s="30" t="str">
        <f ca="1" t="shared" si="513"/>
        <v>Sarah Anderson 552</v>
      </c>
      <c r="Q552" s="30" t="str">
        <f ca="1" t="shared" ref="Q552:Q561" si="579">CHOOSE(RANDBETWEEN(1,5),"5.Anslutningsavtal","4.Projekteringsavtal","6.Nätavtal","2.Reservationsavtal","1.Anslutningsmöjlighet")</f>
        <v>1.Anslutningsmöjlighet</v>
      </c>
      <c r="R552" s="45" t="str">
        <f ca="1" t="shared" ref="R552:R561" si="580">CHOOSE(RANDBETWEEN(1,8),"Ja","","","","n","nej","?","N/A")</f>
        <v/>
      </c>
      <c r="S552" s="45" t="str">
        <f ca="1" t="shared" ref="S552:S561" si="581">CHOOSE(RANDBETWEEN(1,3),"x","","")</f>
        <v>x</v>
      </c>
      <c r="T552" s="45" t="str">
        <f ca="1" t="shared" ref="T552:T561" si="582">CHOOSE(RANDBETWEEN(1,4),"x","","","")</f>
        <v/>
      </c>
      <c r="V552" s="33"/>
      <c r="W552" s="49" t="str">
        <f ca="1" t="shared" ref="W552:W561" si="583">CHOOSE(RANDBETWEEN(1,7),"Länk","","","","","Ansluts till LN 20 kV","Reservationsavtal ska tecknas")</f>
        <v/>
      </c>
      <c r="X552" s="50" t="str">
        <f ca="1" t="shared" ref="X552:X561" si="584">CHOOSE(RANDBETWEEN(1,4),"Ja","Ja","Nej","")</f>
        <v/>
      </c>
      <c r="Y552" s="63" t="str">
        <f ca="1" t="shared" si="514"/>
        <v/>
      </c>
      <c r="Z552" s="63" t="str">
        <f ca="1" t="shared" si="515"/>
        <v/>
      </c>
      <c r="AA552" s="67"/>
      <c r="AB552" s="64" t="str">
        <f ca="1" t="shared" si="516"/>
        <v/>
      </c>
      <c r="AC552" s="73">
        <f ca="1">INDEX(Anslutningspunkt!$A$2:$A$108,RANDBETWEEN(2,108),1)</f>
        <v>25</v>
      </c>
      <c r="AD552" s="30"/>
      <c r="AE552" s="30" t="str">
        <f ca="1" t="shared" ref="AE552:AE561" si="585">CHOOSE(RANDBETWEEN(1,4),"Regionnät","Stamnät Regionnät","Stamnät","")</f>
        <v/>
      </c>
      <c r="AF552" s="79"/>
      <c r="AG552" s="122"/>
      <c r="AH552" s="123"/>
      <c r="AI552" s="127"/>
      <c r="AL552" s="7"/>
      <c r="AM552" s="7">
        <f ca="1">VLOOKUP(AC552,Anslutningspunkt!A:B,2,0)+RANDBETWEEN(-10000,10000)</f>
        <v>6175761.672</v>
      </c>
      <c r="AN552" s="7">
        <f ca="1">VLOOKUP(AC552,Anslutningspunkt!A:C,3,0)+RANDBETWEEN(-10000,10000)</f>
        <v>341872.438</v>
      </c>
      <c r="AP552" s="7" t="str">
        <f ca="1" t="shared" si="517"/>
        <v>Utökning</v>
      </c>
      <c r="AQ552" s="7" t="str">
        <f t="shared" si="518"/>
        <v>Konsumtion/Produktion</v>
      </c>
      <c r="AX552" s="31" t="str">
        <f ca="1" t="shared" si="519"/>
        <v/>
      </c>
      <c r="AZ552" s="31" t="str">
        <f ca="1">IF(SUM(IF({"4.Projekteringsavtal","5.Anslutningsavtal","6.Nätavtal"}=Q552,1,0))&gt;0,EDATE(AX552,RANDBETWEEN(0,6)),"")</f>
        <v/>
      </c>
      <c r="BB552" s="21" t="str">
        <f ca="1">IF(SUM(IF({"5.Anslutningsavtal","6.Nätavtal"}=Q552,1,0))&gt;0,EDATE(AZ552,RANDBETWEEN(0,3)),"")</f>
        <v/>
      </c>
      <c r="BD552" s="21" t="str">
        <f ca="1" t="shared" si="520"/>
        <v/>
      </c>
    </row>
    <row r="553" spans="1:56">
      <c r="A553" s="33" t="s">
        <v>65</v>
      </c>
      <c r="B553" s="31">
        <f ca="1" t="shared" si="573"/>
        <v>44735</v>
      </c>
      <c r="C553" s="32">
        <f ca="1" t="shared" si="507"/>
        <v>45522</v>
      </c>
      <c r="D553" s="30" t="str">
        <f t="shared" si="508"/>
        <v>Project 4553</v>
      </c>
      <c r="E553" s="30" t="str">
        <f t="shared" si="509"/>
        <v>Company AB 5553</v>
      </c>
      <c r="F553" s="30" t="str">
        <f ca="1" t="shared" si="574"/>
        <v>Avesta</v>
      </c>
      <c r="G553" s="37">
        <f ca="1" t="shared" si="575"/>
        <v>36</v>
      </c>
      <c r="H553" s="38" t="str">
        <f ca="1" t="shared" si="576"/>
        <v>Nej</v>
      </c>
      <c r="I553" s="30" t="str">
        <f ca="1" t="shared" si="577"/>
        <v>Utökning</v>
      </c>
      <c r="J553" s="30" t="s">
        <v>69</v>
      </c>
      <c r="K553" s="41">
        <f ca="1" t="shared" si="578"/>
        <v>490</v>
      </c>
      <c r="L553" s="41">
        <f ca="1" t="shared" si="510"/>
        <v>100</v>
      </c>
      <c r="N553" s="30" t="str">
        <f ca="1" t="shared" si="511"/>
        <v>Erik Johanson 553</v>
      </c>
      <c r="O553" s="30" t="str">
        <f ca="1" t="shared" si="512"/>
        <v>Anders Erikson 553</v>
      </c>
      <c r="P553" s="30" t="str">
        <f ca="1" t="shared" si="513"/>
        <v>Sarah Anderson 553</v>
      </c>
      <c r="Q553" s="30" t="str">
        <f ca="1" t="shared" si="579"/>
        <v>4.Projekteringsavtal</v>
      </c>
      <c r="R553" s="45" t="str">
        <f ca="1" t="shared" si="580"/>
        <v>nej</v>
      </c>
      <c r="S553" s="45" t="str">
        <f ca="1" t="shared" si="581"/>
        <v/>
      </c>
      <c r="T553" s="45" t="str">
        <f ca="1" t="shared" si="582"/>
        <v/>
      </c>
      <c r="V553" s="33"/>
      <c r="W553" s="49" t="str">
        <f ca="1" t="shared" si="583"/>
        <v/>
      </c>
      <c r="X553" s="50" t="str">
        <f ca="1" t="shared" si="584"/>
        <v>Ja</v>
      </c>
      <c r="Y553" s="63">
        <f ca="1" t="shared" si="514"/>
        <v>45543</v>
      </c>
      <c r="Z553" s="63">
        <f ca="1" t="shared" si="515"/>
        <v>45523</v>
      </c>
      <c r="AA553" s="67"/>
      <c r="AB553" s="64" t="str">
        <f ca="1" t="shared" si="516"/>
        <v/>
      </c>
      <c r="AC553" s="73">
        <f ca="1">INDEX(Anslutningspunkt!$A$2:$A$108,RANDBETWEEN(2,108),1)</f>
        <v>22</v>
      </c>
      <c r="AD553" s="30"/>
      <c r="AE553" s="30" t="str">
        <f ca="1" t="shared" si="585"/>
        <v>Stamnät Regionnät</v>
      </c>
      <c r="AF553" s="79"/>
      <c r="AG553" s="122"/>
      <c r="AH553" s="123"/>
      <c r="AI553" s="127"/>
      <c r="AL553" s="7"/>
      <c r="AM553" s="7">
        <f ca="1">VLOOKUP(AC553,Anslutningspunkt!A:B,2,0)+RANDBETWEEN(-10000,10000)</f>
        <v>6042619.672</v>
      </c>
      <c r="AN553" s="7">
        <f ca="1">VLOOKUP(AC553,Anslutningspunkt!A:C,3,0)+RANDBETWEEN(-10000,10000)</f>
        <v>290874.438</v>
      </c>
      <c r="AP553" s="7" t="str">
        <f ca="1" t="shared" si="517"/>
        <v>Utökning</v>
      </c>
      <c r="AQ553" s="7" t="str">
        <f t="shared" si="518"/>
        <v>Konsumtion/Produktion</v>
      </c>
      <c r="AX553" s="31">
        <f ca="1" t="shared" si="519"/>
        <v>45036.6465571311</v>
      </c>
      <c r="AZ553" s="31">
        <f ca="1">IF(SUM(IF({"4.Projekteringsavtal","5.Anslutningsavtal","6.Nätavtal"}=Q553,1,0))&gt;0,EDATE(AX553,RANDBETWEEN(0,6)),"")</f>
        <v>45189</v>
      </c>
      <c r="BB553" s="21" t="str">
        <f ca="1">IF(SUM(IF({"5.Anslutningsavtal","6.Nätavtal"}=Q553,1,0))&gt;0,EDATE(AZ553,RANDBETWEEN(0,3)),"")</f>
        <v/>
      </c>
      <c r="BD553" s="21" t="str">
        <f ca="1" t="shared" si="520"/>
        <v/>
      </c>
    </row>
    <row r="554" spans="1:56">
      <c r="A554" s="33" t="s">
        <v>65</v>
      </c>
      <c r="B554" s="31">
        <f ca="1" t="shared" si="573"/>
        <v>43116</v>
      </c>
      <c r="C554" s="32">
        <f ca="1" t="shared" si="507"/>
        <v>45259</v>
      </c>
      <c r="D554" s="30" t="str">
        <f t="shared" si="508"/>
        <v>Project 4554</v>
      </c>
      <c r="E554" s="30" t="str">
        <f t="shared" si="509"/>
        <v>Company AB 5554</v>
      </c>
      <c r="F554" s="30" t="str">
        <f ca="1" t="shared" si="574"/>
        <v>Gävle</v>
      </c>
      <c r="G554" s="37">
        <f ca="1" t="shared" si="575"/>
        <v>36</v>
      </c>
      <c r="H554" s="38" t="str">
        <f ca="1" t="shared" si="576"/>
        <v>Nej</v>
      </c>
      <c r="I554" s="30" t="str">
        <f ca="1" t="shared" si="577"/>
        <v>Utökning</v>
      </c>
      <c r="J554" s="30" t="s">
        <v>69</v>
      </c>
      <c r="K554" s="41">
        <f ca="1" t="shared" si="578"/>
        <v>480</v>
      </c>
      <c r="L554" s="41">
        <f ca="1" t="shared" si="510"/>
        <v>338</v>
      </c>
      <c r="N554" s="30" t="str">
        <f ca="1" t="shared" si="511"/>
        <v>Erik Johanson 554</v>
      </c>
      <c r="O554" s="30" t="str">
        <f ca="1" t="shared" si="512"/>
        <v>Anders Erikson 554</v>
      </c>
      <c r="P554" s="30" t="str">
        <f ca="1" t="shared" si="513"/>
        <v>Anders Erikson 554</v>
      </c>
      <c r="Q554" s="30" t="str">
        <f ca="1" t="shared" si="579"/>
        <v>6.Nätavtal</v>
      </c>
      <c r="R554" s="45" t="str">
        <f ca="1" t="shared" si="580"/>
        <v/>
      </c>
      <c r="S554" s="45" t="str">
        <f ca="1" t="shared" si="581"/>
        <v>x</v>
      </c>
      <c r="T554" s="45" t="str">
        <f ca="1" t="shared" si="582"/>
        <v>x</v>
      </c>
      <c r="V554" s="33"/>
      <c r="W554" s="49" t="str">
        <f ca="1" t="shared" si="583"/>
        <v/>
      </c>
      <c r="X554" s="50" t="str">
        <f ca="1" t="shared" si="584"/>
        <v>Ja</v>
      </c>
      <c r="Y554" s="63">
        <f ca="1" t="shared" si="514"/>
        <v>45543</v>
      </c>
      <c r="Z554" s="63">
        <f ca="1" t="shared" si="515"/>
        <v>45344</v>
      </c>
      <c r="AA554" s="67"/>
      <c r="AB554" s="64" t="str">
        <f ca="1" t="shared" si="516"/>
        <v/>
      </c>
      <c r="AC554" s="73">
        <f ca="1">INDEX(Anslutningspunkt!$A$2:$A$108,RANDBETWEEN(2,108),1)</f>
        <v>7</v>
      </c>
      <c r="AD554" s="30"/>
      <c r="AE554" s="30" t="str">
        <f ca="1" t="shared" si="585"/>
        <v>Regionnät</v>
      </c>
      <c r="AF554" s="79"/>
      <c r="AG554" s="122"/>
      <c r="AH554" s="123"/>
      <c r="AI554" s="127"/>
      <c r="AL554" s="7"/>
      <c r="AM554" s="7">
        <f ca="1">VLOOKUP(AC554,Anslutningspunkt!A:B,2,0)+RANDBETWEEN(-10000,10000)</f>
        <v>6193869.672</v>
      </c>
      <c r="AN554" s="7">
        <f ca="1">VLOOKUP(AC554,Anslutningspunkt!A:C,3,0)+RANDBETWEEN(-10000,10000)</f>
        <v>326989.438</v>
      </c>
      <c r="AP554" s="7" t="str">
        <f ca="1" t="shared" si="517"/>
        <v>Utökning</v>
      </c>
      <c r="AQ554" s="7" t="str">
        <f t="shared" si="518"/>
        <v>Konsumtion/Produktion</v>
      </c>
      <c r="AX554" s="31">
        <f ca="1" t="shared" si="519"/>
        <v>43905.1799663417</v>
      </c>
      <c r="AZ554" s="31">
        <f ca="1">IF(SUM(IF({"4.Projekteringsavtal","5.Anslutningsavtal","6.Nätavtal"}=Q554,1,0))&gt;0,EDATE(AX554,RANDBETWEEN(0,6)),"")</f>
        <v>44089</v>
      </c>
      <c r="BB554" s="21">
        <f ca="1">IF(SUM(IF({"5.Anslutningsavtal","6.Nätavtal"}=Q554,1,0))&gt;0,EDATE(AZ554,RANDBETWEEN(0,3)),"")</f>
        <v>44180</v>
      </c>
      <c r="BD554" s="21">
        <f ca="1" t="shared" si="520"/>
        <v>44180</v>
      </c>
    </row>
    <row r="555" spans="1:56">
      <c r="A555" s="33" t="s">
        <v>65</v>
      </c>
      <c r="B555" s="31">
        <f ca="1" t="shared" si="573"/>
        <v>43479</v>
      </c>
      <c r="C555" s="32">
        <f ca="1" t="shared" si="507"/>
        <v>45400</v>
      </c>
      <c r="D555" s="30" t="str">
        <f t="shared" si="508"/>
        <v>Project 4555</v>
      </c>
      <c r="E555" s="30" t="str">
        <f t="shared" si="509"/>
        <v>Company AB 5555</v>
      </c>
      <c r="F555" s="30" t="str">
        <f ca="1" t="shared" si="574"/>
        <v>Gnesta</v>
      </c>
      <c r="G555" s="37">
        <f ca="1" t="shared" si="575"/>
        <v>37</v>
      </c>
      <c r="H555" s="38" t="str">
        <f ca="1" t="shared" si="576"/>
        <v>Ja</v>
      </c>
      <c r="I555" s="30" t="str">
        <f ca="1" t="shared" si="577"/>
        <v>Utökning</v>
      </c>
      <c r="J555" s="30" t="s">
        <v>69</v>
      </c>
      <c r="K555" s="41">
        <f ca="1" t="shared" si="578"/>
        <v>170</v>
      </c>
      <c r="L555" s="41">
        <f ca="1" t="shared" si="510"/>
        <v>74</v>
      </c>
      <c r="N555" s="30" t="str">
        <f ca="1" t="shared" si="511"/>
        <v>Lars Johnson 555</v>
      </c>
      <c r="O555" s="30" t="str">
        <f ca="1" t="shared" si="512"/>
        <v>Lars Johnson 555</v>
      </c>
      <c r="P555" s="30" t="str">
        <f ca="1" t="shared" si="513"/>
        <v>Lars Johnson 555</v>
      </c>
      <c r="Q555" s="30" t="str">
        <f ca="1" t="shared" si="579"/>
        <v>2.Reservationsavtal</v>
      </c>
      <c r="R555" s="45" t="str">
        <f ca="1" t="shared" si="580"/>
        <v>Ja</v>
      </c>
      <c r="S555" s="45" t="str">
        <f ca="1" t="shared" si="581"/>
        <v>x</v>
      </c>
      <c r="T555" s="45" t="str">
        <f ca="1" t="shared" si="582"/>
        <v/>
      </c>
      <c r="V555" s="33"/>
      <c r="W555" s="49" t="str">
        <f ca="1" t="shared" si="583"/>
        <v>Reservationsavtal ska tecknas</v>
      </c>
      <c r="X555" s="50" t="str">
        <f ca="1" t="shared" si="584"/>
        <v/>
      </c>
      <c r="Y555" s="63" t="str">
        <f ca="1" t="shared" si="514"/>
        <v/>
      </c>
      <c r="Z555" s="63" t="str">
        <f ca="1" t="shared" si="515"/>
        <v/>
      </c>
      <c r="AA555" s="67"/>
      <c r="AB555" s="64" t="str">
        <f ca="1" t="shared" si="516"/>
        <v/>
      </c>
      <c r="AC555" s="73">
        <f ca="1">INDEX(Anslutningspunkt!$A$2:$A$108,RANDBETWEEN(2,108),1)</f>
        <v>53</v>
      </c>
      <c r="AD555" s="30"/>
      <c r="AE555" s="30" t="str">
        <f ca="1" t="shared" si="585"/>
        <v/>
      </c>
      <c r="AF555" s="79"/>
      <c r="AG555" s="122"/>
      <c r="AH555" s="123"/>
      <c r="AI555" s="127"/>
      <c r="AL555" s="7"/>
      <c r="AM555" s="7">
        <f ca="1">VLOOKUP(AC555,Anslutningspunkt!A:B,2,0)+RANDBETWEEN(-10000,10000)</f>
        <v>6182260.672</v>
      </c>
      <c r="AN555" s="7">
        <f ca="1">VLOOKUP(AC555,Anslutningspunkt!A:C,3,0)+RANDBETWEEN(-10000,10000)</f>
        <v>390753.438</v>
      </c>
      <c r="AP555" s="7" t="str">
        <f ca="1" t="shared" si="517"/>
        <v>Utökning</v>
      </c>
      <c r="AQ555" s="7" t="str">
        <f t="shared" si="518"/>
        <v>Konsumtion/Produktion</v>
      </c>
      <c r="AX555" s="31">
        <f ca="1" t="shared" si="519"/>
        <v>43850.6337185122</v>
      </c>
      <c r="AZ555" s="31" t="str">
        <f ca="1">IF(SUM(IF({"4.Projekteringsavtal","5.Anslutningsavtal","6.Nätavtal"}=Q555,1,0))&gt;0,EDATE(AX555,RANDBETWEEN(0,6)),"")</f>
        <v/>
      </c>
      <c r="BB555" s="21" t="str">
        <f ca="1">IF(SUM(IF({"5.Anslutningsavtal","6.Nätavtal"}=Q555,1,0))&gt;0,EDATE(AZ555,RANDBETWEEN(0,3)),"")</f>
        <v/>
      </c>
      <c r="BD555" s="21" t="str">
        <f ca="1" t="shared" si="520"/>
        <v/>
      </c>
    </row>
    <row r="556" spans="1:56">
      <c r="A556" s="33" t="s">
        <v>65</v>
      </c>
      <c r="B556" s="31">
        <f ca="1" t="shared" si="573"/>
        <v>43102</v>
      </c>
      <c r="C556" s="32">
        <f ca="1" t="shared" si="507"/>
        <v>43865</v>
      </c>
      <c r="D556" s="30" t="str">
        <f t="shared" si="508"/>
        <v>Project 4556</v>
      </c>
      <c r="E556" s="30" t="str">
        <f t="shared" si="509"/>
        <v>Company AB 5556</v>
      </c>
      <c r="F556" s="30" t="str">
        <f ca="1" t="shared" si="574"/>
        <v>Surahammar</v>
      </c>
      <c r="G556" s="37">
        <f ca="1" t="shared" si="575"/>
        <v>32</v>
      </c>
      <c r="H556" s="38" t="str">
        <f ca="1" t="shared" si="576"/>
        <v/>
      </c>
      <c r="I556" s="30" t="str">
        <f ca="1" t="shared" si="577"/>
        <v>Utökning</v>
      </c>
      <c r="J556" s="30" t="s">
        <v>69</v>
      </c>
      <c r="K556" s="41">
        <f ca="1" t="shared" si="578"/>
        <v>480</v>
      </c>
      <c r="L556" s="41">
        <f ca="1" t="shared" si="510"/>
        <v>119</v>
      </c>
      <c r="N556" s="30" t="str">
        <f ca="1" t="shared" si="511"/>
        <v>Sarah Anderson 556</v>
      </c>
      <c r="O556" s="30" t="str">
        <f ca="1" t="shared" si="512"/>
        <v>Lars Johnson 556</v>
      </c>
      <c r="P556" s="30" t="str">
        <f ca="1" t="shared" si="513"/>
        <v>Erik Johanson 556</v>
      </c>
      <c r="Q556" s="30" t="str">
        <f ca="1" t="shared" si="579"/>
        <v>1.Anslutningsmöjlighet</v>
      </c>
      <c r="R556" s="45" t="str">
        <f ca="1" t="shared" si="580"/>
        <v>nej</v>
      </c>
      <c r="S556" s="45" t="str">
        <f ca="1" t="shared" si="581"/>
        <v>x</v>
      </c>
      <c r="T556" s="45" t="str">
        <f ca="1" t="shared" si="582"/>
        <v>x</v>
      </c>
      <c r="V556" s="33"/>
      <c r="W556" s="49" t="str">
        <f ca="1" t="shared" si="583"/>
        <v>Länk</v>
      </c>
      <c r="X556" s="50" t="str">
        <f ca="1" t="shared" si="584"/>
        <v/>
      </c>
      <c r="Y556" s="63" t="str">
        <f ca="1" t="shared" si="514"/>
        <v/>
      </c>
      <c r="Z556" s="63" t="str">
        <f ca="1" t="shared" si="515"/>
        <v/>
      </c>
      <c r="AA556" s="67"/>
      <c r="AB556" s="64" t="str">
        <f ca="1" t="shared" si="516"/>
        <v/>
      </c>
      <c r="AC556" s="73">
        <f ca="1">INDEX(Anslutningspunkt!$A$2:$A$108,RANDBETWEEN(2,108),1)</f>
        <v>28</v>
      </c>
      <c r="AD556" s="30"/>
      <c r="AE556" s="30" t="str">
        <f ca="1" t="shared" si="585"/>
        <v>Stamnät</v>
      </c>
      <c r="AF556" s="79"/>
      <c r="AG556" s="122"/>
      <c r="AH556" s="123"/>
      <c r="AI556" s="127"/>
      <c r="AL556" s="7"/>
      <c r="AM556" s="7">
        <f ca="1">VLOOKUP(AC556,Anslutningspunkt!A:B,2,0)+RANDBETWEEN(-10000,10000)</f>
        <v>6062643.672</v>
      </c>
      <c r="AN556" s="7">
        <f ca="1">VLOOKUP(AC556,Anslutningspunkt!A:C,3,0)+RANDBETWEEN(-10000,10000)</f>
        <v>349444.438</v>
      </c>
      <c r="AP556" s="7" t="str">
        <f ca="1" t="shared" si="517"/>
        <v>Utökning</v>
      </c>
      <c r="AQ556" s="7" t="str">
        <f t="shared" si="518"/>
        <v>Konsumtion/Produktion</v>
      </c>
      <c r="AX556" s="31" t="str">
        <f ca="1" t="shared" si="519"/>
        <v/>
      </c>
      <c r="AZ556" s="31" t="str">
        <f ca="1">IF(SUM(IF({"4.Projekteringsavtal","5.Anslutningsavtal","6.Nätavtal"}=Q556,1,0))&gt;0,EDATE(AX556,RANDBETWEEN(0,6)),"")</f>
        <v/>
      </c>
      <c r="BB556" s="21" t="str">
        <f ca="1">IF(SUM(IF({"5.Anslutningsavtal","6.Nätavtal"}=Q556,1,0))&gt;0,EDATE(AZ556,RANDBETWEEN(0,3)),"")</f>
        <v/>
      </c>
      <c r="BD556" s="21" t="str">
        <f ca="1" t="shared" si="520"/>
        <v/>
      </c>
    </row>
    <row r="557" spans="1:56">
      <c r="A557" s="33" t="s">
        <v>65</v>
      </c>
      <c r="B557" s="31">
        <f ca="1" t="shared" si="573"/>
        <v>44502</v>
      </c>
      <c r="C557" s="32">
        <f ca="1" t="shared" si="507"/>
        <v>45116</v>
      </c>
      <c r="D557" s="30" t="str">
        <f t="shared" si="508"/>
        <v>Project 4557</v>
      </c>
      <c r="E557" s="30" t="str">
        <f t="shared" si="509"/>
        <v>Company AB 5557</v>
      </c>
      <c r="F557" s="30" t="str">
        <f ca="1" t="shared" si="574"/>
        <v>Heby</v>
      </c>
      <c r="G557" s="37">
        <f ca="1" t="shared" si="575"/>
        <v>38</v>
      </c>
      <c r="H557" s="38" t="str">
        <f ca="1" t="shared" si="576"/>
        <v>Ja</v>
      </c>
      <c r="I557" s="30" t="str">
        <f ca="1" t="shared" si="577"/>
        <v>Utökning</v>
      </c>
      <c r="J557" s="30" t="s">
        <v>69</v>
      </c>
      <c r="K557" s="41">
        <f ca="1" t="shared" si="578"/>
        <v>410</v>
      </c>
      <c r="L557" s="41">
        <f ca="1" t="shared" si="510"/>
        <v>56</v>
      </c>
      <c r="N557" s="30" t="str">
        <f ca="1" t="shared" si="511"/>
        <v>Anders Erikson 557</v>
      </c>
      <c r="O557" s="30" t="str">
        <f ca="1" t="shared" si="512"/>
        <v>Erik Johanson 557</v>
      </c>
      <c r="P557" s="30" t="str">
        <f ca="1" t="shared" si="513"/>
        <v>Erik Johanson 557</v>
      </c>
      <c r="Q557" s="30" t="str">
        <f ca="1" t="shared" si="579"/>
        <v>5.Anslutningsavtal</v>
      </c>
      <c r="R557" s="45" t="str">
        <f ca="1" t="shared" si="580"/>
        <v>nej</v>
      </c>
      <c r="S557" s="45" t="str">
        <f ca="1" t="shared" si="581"/>
        <v>x</v>
      </c>
      <c r="T557" s="45" t="str">
        <f ca="1" t="shared" si="582"/>
        <v/>
      </c>
      <c r="V557" s="33"/>
      <c r="W557" s="49" t="str">
        <f ca="1" t="shared" si="583"/>
        <v/>
      </c>
      <c r="X557" s="50" t="str">
        <f ca="1" t="shared" si="584"/>
        <v/>
      </c>
      <c r="Y557" s="63" t="str">
        <f ca="1" t="shared" si="514"/>
        <v/>
      </c>
      <c r="Z557" s="63" t="str">
        <f ca="1" t="shared" si="515"/>
        <v/>
      </c>
      <c r="AA557" s="67"/>
      <c r="AB557" s="64" t="str">
        <f ca="1" t="shared" si="516"/>
        <v/>
      </c>
      <c r="AC557" s="73">
        <f ca="1">INDEX(Anslutningspunkt!$A$2:$A$108,RANDBETWEEN(2,108),1)</f>
        <v>68</v>
      </c>
      <c r="AD557" s="30"/>
      <c r="AE557" s="30" t="str">
        <f ca="1" t="shared" si="585"/>
        <v>Stamnät</v>
      </c>
      <c r="AF557" s="79"/>
      <c r="AG557" s="122"/>
      <c r="AH557" s="123"/>
      <c r="AI557" s="127"/>
      <c r="AL557" s="7"/>
      <c r="AM557" s="7">
        <f ca="1">VLOOKUP(AC557,Anslutningspunkt!A:B,2,0)+RANDBETWEEN(-10000,10000)</f>
        <v>6160133.672</v>
      </c>
      <c r="AN557" s="7">
        <f ca="1">VLOOKUP(AC557,Anslutningspunkt!A:C,3,0)+RANDBETWEEN(-10000,10000)</f>
        <v>431736.438</v>
      </c>
      <c r="AP557" s="7" t="str">
        <f ca="1" t="shared" si="517"/>
        <v>Utökning</v>
      </c>
      <c r="AQ557" s="7" t="str">
        <f t="shared" si="518"/>
        <v>Konsumtion/Produktion</v>
      </c>
      <c r="AX557" s="31">
        <f ca="1" t="shared" si="519"/>
        <v>45071.0513229768</v>
      </c>
      <c r="AZ557" s="31">
        <f ca="1">IF(SUM(IF({"4.Projekteringsavtal","5.Anslutningsavtal","6.Nätavtal"}=Q557,1,0))&gt;0,EDATE(AX557,RANDBETWEEN(0,6)),"")</f>
        <v>45102</v>
      </c>
      <c r="BB557" s="21">
        <f ca="1">IF(SUM(IF({"5.Anslutningsavtal","6.Nätavtal"}=Q557,1,0))&gt;0,EDATE(AZ557,RANDBETWEEN(0,3)),"")</f>
        <v>45194</v>
      </c>
      <c r="BD557" s="21" t="str">
        <f ca="1" t="shared" si="520"/>
        <v/>
      </c>
    </row>
    <row r="558" spans="1:56">
      <c r="A558" s="33" t="s">
        <v>65</v>
      </c>
      <c r="B558" s="31">
        <f ca="1" t="shared" si="573"/>
        <v>44337</v>
      </c>
      <c r="C558" s="32">
        <f ca="1" t="shared" si="507"/>
        <v>44578</v>
      </c>
      <c r="D558" s="30" t="str">
        <f t="shared" si="508"/>
        <v>Project 4558</v>
      </c>
      <c r="E558" s="30" t="str">
        <f t="shared" si="509"/>
        <v>Company AB 5558</v>
      </c>
      <c r="F558" s="30" t="str">
        <f ca="1" t="shared" si="574"/>
        <v>Älvkarleby</v>
      </c>
      <c r="G558" s="37">
        <f ca="1" t="shared" si="575"/>
        <v>36</v>
      </c>
      <c r="H558" s="38" t="str">
        <f ca="1" t="shared" si="576"/>
        <v>Nej</v>
      </c>
      <c r="I558" s="30" t="str">
        <f ca="1" t="shared" si="577"/>
        <v>Flytt</v>
      </c>
      <c r="J558" s="30" t="s">
        <v>69</v>
      </c>
      <c r="K558" s="41">
        <f ca="1" t="shared" si="578"/>
        <v>100</v>
      </c>
      <c r="L558" s="41">
        <f ca="1" t="shared" si="510"/>
        <v>52</v>
      </c>
      <c r="N558" s="30" t="str">
        <f ca="1" t="shared" si="511"/>
        <v>Lars Johnson 558</v>
      </c>
      <c r="O558" s="30" t="str">
        <f ca="1" t="shared" si="512"/>
        <v>Anders Erikson 558</v>
      </c>
      <c r="P558" s="30" t="str">
        <f ca="1" t="shared" si="513"/>
        <v>Erik Johanson 558</v>
      </c>
      <c r="Q558" s="30" t="str">
        <f ca="1" t="shared" si="579"/>
        <v>1.Anslutningsmöjlighet</v>
      </c>
      <c r="R558" s="45" t="str">
        <f ca="1" t="shared" si="580"/>
        <v>nej</v>
      </c>
      <c r="S558" s="45" t="str">
        <f ca="1" t="shared" si="581"/>
        <v>x</v>
      </c>
      <c r="T558" s="45" t="str">
        <f ca="1" t="shared" si="582"/>
        <v/>
      </c>
      <c r="V558" s="33"/>
      <c r="W558" s="49" t="str">
        <f ca="1" t="shared" si="583"/>
        <v>Reservationsavtal ska tecknas</v>
      </c>
      <c r="X558" s="50" t="str">
        <f ca="1" t="shared" si="584"/>
        <v/>
      </c>
      <c r="Y558" s="63" t="str">
        <f ca="1" t="shared" si="514"/>
        <v/>
      </c>
      <c r="Z558" s="63" t="str">
        <f ca="1" t="shared" si="515"/>
        <v/>
      </c>
      <c r="AA558" s="67"/>
      <c r="AB558" s="64" t="str">
        <f ca="1" t="shared" si="516"/>
        <v/>
      </c>
      <c r="AC558" s="73">
        <f ca="1">INDEX(Anslutningspunkt!$A$2:$A$108,RANDBETWEEN(2,108),1)</f>
        <v>76</v>
      </c>
      <c r="AD558" s="30"/>
      <c r="AE558" s="30" t="str">
        <f ca="1" t="shared" si="585"/>
        <v/>
      </c>
      <c r="AF558" s="79"/>
      <c r="AG558" s="122"/>
      <c r="AH558" s="123"/>
      <c r="AI558" s="127"/>
      <c r="AL558" s="7"/>
      <c r="AM558" s="7">
        <f ca="1">VLOOKUP(AC558,Anslutningspunkt!A:B,2,0)+RANDBETWEEN(-10000,10000)</f>
        <v>6146687.672</v>
      </c>
      <c r="AN558" s="7">
        <f ca="1">VLOOKUP(AC558,Anslutningspunkt!A:C,3,0)+RANDBETWEEN(-10000,10000)</f>
        <v>277466.438</v>
      </c>
      <c r="AP558" s="7" t="str">
        <f ca="1" t="shared" si="517"/>
        <v>Flytt</v>
      </c>
      <c r="AQ558" s="7" t="str">
        <f t="shared" si="518"/>
        <v>Konsumtion/Produktion</v>
      </c>
      <c r="AX558" s="31" t="str">
        <f ca="1" t="shared" si="519"/>
        <v/>
      </c>
      <c r="AZ558" s="31" t="str">
        <f ca="1">IF(SUM(IF({"4.Projekteringsavtal","5.Anslutningsavtal","6.Nätavtal"}=Q558,1,0))&gt;0,EDATE(AX558,RANDBETWEEN(0,6)),"")</f>
        <v/>
      </c>
      <c r="BB558" s="21" t="str">
        <f ca="1">IF(SUM(IF({"5.Anslutningsavtal","6.Nätavtal"}=Q558,1,0))&gt;0,EDATE(AZ558,RANDBETWEEN(0,3)),"")</f>
        <v/>
      </c>
      <c r="BD558" s="21" t="str">
        <f ca="1" t="shared" si="520"/>
        <v/>
      </c>
    </row>
    <row r="559" spans="1:56">
      <c r="A559" s="33" t="s">
        <v>65</v>
      </c>
      <c r="B559" s="31">
        <f ca="1" t="shared" si="573"/>
        <v>43377</v>
      </c>
      <c r="C559" s="32">
        <f ca="1" t="shared" si="507"/>
        <v>43685</v>
      </c>
      <c r="D559" s="30" t="str">
        <f t="shared" si="508"/>
        <v>Project 4559</v>
      </c>
      <c r="E559" s="30" t="str">
        <f t="shared" si="509"/>
        <v>Company AB 5559</v>
      </c>
      <c r="F559" s="30" t="str">
        <f ca="1" t="shared" si="574"/>
        <v>Upplans Bro</v>
      </c>
      <c r="G559" s="37">
        <f ca="1" t="shared" si="575"/>
        <v>36</v>
      </c>
      <c r="H559" s="38" t="str">
        <f ca="1" t="shared" si="576"/>
        <v>Ja</v>
      </c>
      <c r="I559" s="30" t="str">
        <f ca="1" t="shared" si="577"/>
        <v>Utökning</v>
      </c>
      <c r="J559" s="30" t="s">
        <v>69</v>
      </c>
      <c r="K559" s="41">
        <f ca="1" t="shared" si="578"/>
        <v>520</v>
      </c>
      <c r="L559" s="41">
        <f ca="1" t="shared" si="510"/>
        <v>301</v>
      </c>
      <c r="N559" s="30" t="str">
        <f ca="1" t="shared" si="511"/>
        <v>Sarah Anderson 559</v>
      </c>
      <c r="O559" s="30" t="str">
        <f ca="1" t="shared" si="512"/>
        <v>Lars Johnson 559</v>
      </c>
      <c r="P559" s="30" t="str">
        <f ca="1" t="shared" si="513"/>
        <v>Erik Johanson 559</v>
      </c>
      <c r="Q559" s="30" t="str">
        <f ca="1" t="shared" si="579"/>
        <v>5.Anslutningsavtal</v>
      </c>
      <c r="R559" s="45" t="str">
        <f ca="1" t="shared" si="580"/>
        <v>n</v>
      </c>
      <c r="S559" s="45" t="str">
        <f ca="1" t="shared" si="581"/>
        <v/>
      </c>
      <c r="T559" s="45" t="str">
        <f ca="1" t="shared" si="582"/>
        <v>x</v>
      </c>
      <c r="V559" s="33"/>
      <c r="W559" s="49" t="str">
        <f ca="1" t="shared" si="583"/>
        <v/>
      </c>
      <c r="X559" s="50" t="str">
        <f ca="1" t="shared" si="584"/>
        <v>Ja</v>
      </c>
      <c r="Y559" s="63">
        <f ca="1" t="shared" si="514"/>
        <v>44059</v>
      </c>
      <c r="Z559" s="63">
        <f ca="1" t="shared" si="515"/>
        <v>43911</v>
      </c>
      <c r="AA559" s="67"/>
      <c r="AB559" s="64" t="str">
        <f ca="1" t="shared" si="516"/>
        <v/>
      </c>
      <c r="AC559" s="73">
        <f ca="1">INDEX(Anslutningspunkt!$A$2:$A$108,RANDBETWEEN(2,108),1)</f>
        <v>22</v>
      </c>
      <c r="AD559" s="30"/>
      <c r="AE559" s="30" t="str">
        <f ca="1" t="shared" si="585"/>
        <v>Stamnät</v>
      </c>
      <c r="AF559" s="79"/>
      <c r="AG559" s="122"/>
      <c r="AH559" s="123"/>
      <c r="AI559" s="127"/>
      <c r="AL559" s="7"/>
      <c r="AM559" s="7">
        <f ca="1">VLOOKUP(AC559,Anslutningspunkt!A:B,2,0)+RANDBETWEEN(-10000,10000)</f>
        <v>6048580.672</v>
      </c>
      <c r="AN559" s="7">
        <f ca="1">VLOOKUP(AC559,Anslutningspunkt!A:C,3,0)+RANDBETWEEN(-10000,10000)</f>
        <v>290221.438</v>
      </c>
      <c r="AP559" s="7" t="str">
        <f ca="1" t="shared" si="517"/>
        <v>Utökning</v>
      </c>
      <c r="AQ559" s="7" t="str">
        <f t="shared" si="518"/>
        <v>Konsumtion/Produktion</v>
      </c>
      <c r="AX559" s="31">
        <f ca="1" t="shared" si="519"/>
        <v>43634.4682159947</v>
      </c>
      <c r="AZ559" s="31">
        <f ca="1">IF(SUM(IF({"4.Projekteringsavtal","5.Anslutningsavtal","6.Nätavtal"}=Q559,1,0))&gt;0,EDATE(AX559,RANDBETWEEN(0,6)),"")</f>
        <v>43787</v>
      </c>
      <c r="BB559" s="21">
        <f ca="1">IF(SUM(IF({"5.Anslutningsavtal","6.Nätavtal"}=Q559,1,0))&gt;0,EDATE(AZ559,RANDBETWEEN(0,3)),"")</f>
        <v>43879</v>
      </c>
      <c r="BD559" s="21" t="str">
        <f ca="1" t="shared" si="520"/>
        <v/>
      </c>
    </row>
    <row r="560" spans="1:56">
      <c r="A560" s="33" t="s">
        <v>65</v>
      </c>
      <c r="B560" s="31">
        <f ca="1" t="shared" si="573"/>
        <v>43933</v>
      </c>
      <c r="C560" s="32">
        <f ca="1" t="shared" si="507"/>
        <v>45185</v>
      </c>
      <c r="D560" s="30" t="str">
        <f t="shared" si="508"/>
        <v>Project 4560</v>
      </c>
      <c r="E560" s="30" t="str">
        <f t="shared" si="509"/>
        <v>Company AB 5560</v>
      </c>
      <c r="F560" s="30" t="str">
        <f ca="1" t="shared" si="574"/>
        <v>Huddinge</v>
      </c>
      <c r="G560" s="37">
        <f ca="1" t="shared" si="575"/>
        <v>37</v>
      </c>
      <c r="H560" s="38" t="str">
        <f ca="1" t="shared" si="576"/>
        <v>Ja</v>
      </c>
      <c r="I560" s="30" t="str">
        <f ca="1" t="shared" si="577"/>
        <v>Utökning</v>
      </c>
      <c r="J560" s="30" t="s">
        <v>69</v>
      </c>
      <c r="K560" s="41">
        <f ca="1" t="shared" si="578"/>
        <v>50</v>
      </c>
      <c r="L560" s="41">
        <f ca="1" t="shared" si="510"/>
        <v>14</v>
      </c>
      <c r="N560" s="30" t="str">
        <f ca="1" t="shared" si="511"/>
        <v>Anders Erikson 560</v>
      </c>
      <c r="O560" s="30" t="str">
        <f ca="1" t="shared" si="512"/>
        <v>Sarah Anderson 560</v>
      </c>
      <c r="P560" s="30" t="str">
        <f ca="1" t="shared" si="513"/>
        <v>Sarah Anderson 560</v>
      </c>
      <c r="Q560" s="30" t="str">
        <f ca="1" t="shared" si="579"/>
        <v>6.Nätavtal</v>
      </c>
      <c r="R560" s="45" t="str">
        <f ca="1" t="shared" si="580"/>
        <v>nej</v>
      </c>
      <c r="S560" s="45" t="str">
        <f ca="1" t="shared" si="581"/>
        <v/>
      </c>
      <c r="T560" s="45" t="str">
        <f ca="1" t="shared" si="582"/>
        <v/>
      </c>
      <c r="V560" s="33"/>
      <c r="W560" s="49" t="str">
        <f ca="1" t="shared" si="583"/>
        <v/>
      </c>
      <c r="X560" s="50" t="str">
        <f ca="1" t="shared" si="584"/>
        <v>Ja</v>
      </c>
      <c r="Y560" s="63">
        <f ca="1" t="shared" si="514"/>
        <v>45362</v>
      </c>
      <c r="Z560" s="63">
        <f ca="1" t="shared" si="515"/>
        <v>45247</v>
      </c>
      <c r="AA560" s="67"/>
      <c r="AB560" s="64" t="str">
        <f ca="1" t="shared" si="516"/>
        <v/>
      </c>
      <c r="AC560" s="73">
        <f ca="1">INDEX(Anslutningspunkt!$A$2:$A$108,RANDBETWEEN(2,108),1)</f>
        <v>53</v>
      </c>
      <c r="AD560" s="30"/>
      <c r="AE560" s="30" t="str">
        <f ca="1" t="shared" si="585"/>
        <v/>
      </c>
      <c r="AF560" s="79"/>
      <c r="AG560" s="122"/>
      <c r="AH560" s="123"/>
      <c r="AI560" s="127"/>
      <c r="AL560" s="7"/>
      <c r="AM560" s="7">
        <f ca="1">VLOOKUP(AC560,Anslutningspunkt!A:B,2,0)+RANDBETWEEN(-10000,10000)</f>
        <v>6189239.672</v>
      </c>
      <c r="AN560" s="7">
        <f ca="1">VLOOKUP(AC560,Anslutningspunkt!A:C,3,0)+RANDBETWEEN(-10000,10000)</f>
        <v>391217.438</v>
      </c>
      <c r="AP560" s="7" t="str">
        <f ca="1" t="shared" si="517"/>
        <v>Utökning</v>
      </c>
      <c r="AQ560" s="7" t="str">
        <f t="shared" si="518"/>
        <v>Konsumtion/Produktion</v>
      </c>
      <c r="AX560" s="31">
        <f ca="1" t="shared" si="519"/>
        <v>44085.2639779975</v>
      </c>
      <c r="AZ560" s="31">
        <f ca="1">IF(SUM(IF({"4.Projekteringsavtal","5.Anslutningsavtal","6.Nätavtal"}=Q560,1,0))&gt;0,EDATE(AX560,RANDBETWEEN(0,6)),"")</f>
        <v>44176</v>
      </c>
      <c r="BB560" s="21">
        <f ca="1">IF(SUM(IF({"5.Anslutningsavtal","6.Nätavtal"}=Q560,1,0))&gt;0,EDATE(AZ560,RANDBETWEEN(0,3)),"")</f>
        <v>44207</v>
      </c>
      <c r="BD560" s="21">
        <f ca="1" t="shared" si="520"/>
        <v>44297</v>
      </c>
    </row>
    <row r="561" spans="1:56">
      <c r="A561" s="33" t="s">
        <v>65</v>
      </c>
      <c r="B561" s="31">
        <f ca="1" t="shared" si="573"/>
        <v>43938</v>
      </c>
      <c r="C561" s="32">
        <f ca="1" t="shared" si="507"/>
        <v>45271</v>
      </c>
      <c r="D561" s="30" t="str">
        <f t="shared" si="508"/>
        <v>Project 4561</v>
      </c>
      <c r="E561" s="30" t="str">
        <f t="shared" si="509"/>
        <v>Company AB 5561</v>
      </c>
      <c r="F561" s="30" t="str">
        <f ca="1" t="shared" si="574"/>
        <v>Falun</v>
      </c>
      <c r="G561" s="37">
        <f ca="1" t="shared" si="575"/>
        <v>38</v>
      </c>
      <c r="H561" s="38" t="str">
        <f ca="1" t="shared" si="576"/>
        <v/>
      </c>
      <c r="I561" s="30" t="str">
        <f ca="1" t="shared" si="577"/>
        <v>Utökning</v>
      </c>
      <c r="J561" s="30" t="s">
        <v>69</v>
      </c>
      <c r="K561" s="41">
        <f ca="1" t="shared" si="578"/>
        <v>290</v>
      </c>
      <c r="L561" s="41">
        <f ca="1" t="shared" si="510"/>
        <v>263</v>
      </c>
      <c r="N561" s="30" t="str">
        <f ca="1" t="shared" si="511"/>
        <v>Lars Johnson 561</v>
      </c>
      <c r="O561" s="30" t="str">
        <f ca="1" t="shared" si="512"/>
        <v>Erik Johanson 561</v>
      </c>
      <c r="P561" s="30" t="str">
        <f ca="1" t="shared" si="513"/>
        <v>Erik Johanson 561</v>
      </c>
      <c r="Q561" s="30" t="str">
        <f ca="1" t="shared" si="579"/>
        <v>6.Nätavtal</v>
      </c>
      <c r="R561" s="45" t="str">
        <f ca="1" t="shared" si="580"/>
        <v/>
      </c>
      <c r="S561" s="45" t="str">
        <f ca="1" t="shared" si="581"/>
        <v/>
      </c>
      <c r="T561" s="45" t="str">
        <f ca="1" t="shared" si="582"/>
        <v/>
      </c>
      <c r="V561" s="33"/>
      <c r="W561" s="49" t="str">
        <f ca="1" t="shared" si="583"/>
        <v>Reservationsavtal ska tecknas</v>
      </c>
      <c r="X561" s="50" t="str">
        <f ca="1" t="shared" si="584"/>
        <v>Ja</v>
      </c>
      <c r="Y561" s="63">
        <f ca="1" t="shared" si="514"/>
        <v>45566</v>
      </c>
      <c r="Z561" s="63">
        <f ca="1" t="shared" si="515"/>
        <v>45529</v>
      </c>
      <c r="AA561" s="67"/>
      <c r="AB561" s="64" t="str">
        <f ca="1" t="shared" si="516"/>
        <v/>
      </c>
      <c r="AC561" s="73">
        <f ca="1">INDEX(Anslutningspunkt!$A$2:$A$108,RANDBETWEEN(2,108),1)</f>
        <v>74</v>
      </c>
      <c r="AD561" s="30"/>
      <c r="AE561" s="30" t="str">
        <f ca="1" t="shared" si="585"/>
        <v/>
      </c>
      <c r="AF561" s="79"/>
      <c r="AG561" s="122"/>
      <c r="AH561" s="123"/>
      <c r="AI561" s="127"/>
      <c r="AL561" s="7"/>
      <c r="AM561" s="7">
        <f ca="1">VLOOKUP(AC561,Anslutningspunkt!A:B,2,0)+RANDBETWEEN(-10000,10000)</f>
        <v>6121542.672</v>
      </c>
      <c r="AN561" s="7">
        <f ca="1">VLOOKUP(AC561,Anslutningspunkt!A:C,3,0)+RANDBETWEEN(-10000,10000)</f>
        <v>391515.438</v>
      </c>
      <c r="AP561" s="7" t="str">
        <f ca="1" t="shared" si="517"/>
        <v>Utökning</v>
      </c>
      <c r="AQ561" s="7" t="str">
        <f t="shared" si="518"/>
        <v>Konsumtion/Produktion</v>
      </c>
      <c r="AX561" s="31">
        <f ca="1" t="shared" si="519"/>
        <v>45208.2524039913</v>
      </c>
      <c r="AZ561" s="31">
        <f ca="1">IF(SUM(IF({"4.Projekteringsavtal","5.Anslutningsavtal","6.Nätavtal"}=Q561,1,0))&gt;0,EDATE(AX561,RANDBETWEEN(0,6)),"")</f>
        <v>45269</v>
      </c>
      <c r="BB561" s="21">
        <f ca="1">IF(SUM(IF({"5.Anslutningsavtal","6.Nätavtal"}=Q561,1,0))&gt;0,EDATE(AZ561,RANDBETWEEN(0,3)),"")</f>
        <v>45269</v>
      </c>
      <c r="BD561" s="21">
        <f ca="1" t="shared" si="520"/>
        <v>45269</v>
      </c>
    </row>
    <row r="562" spans="1:56">
      <c r="A562" s="33" t="s">
        <v>65</v>
      </c>
      <c r="B562" s="31">
        <f ca="1" t="shared" ref="B562:B571" si="586">RANDBETWEEN(DATE(2018,1,1),DATE(2022,10,20))</f>
        <v>44060</v>
      </c>
      <c r="C562" s="32">
        <f ca="1" t="shared" si="507"/>
        <v>44230</v>
      </c>
      <c r="D562" s="30" t="str">
        <f t="shared" si="508"/>
        <v>Project 4562</v>
      </c>
      <c r="E562" s="30" t="str">
        <f t="shared" si="509"/>
        <v>Company AB 5562</v>
      </c>
      <c r="F562" s="30" t="str">
        <f ca="1" t="shared" ref="F562:F571" si="58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Litslunda</v>
      </c>
      <c r="G562" s="37">
        <f ca="1" t="shared" ref="G562:G571" si="588">RANDBETWEEN(30,38)</f>
        <v>35</v>
      </c>
      <c r="H562" s="38" t="str">
        <f ca="1" t="shared" ref="H562:H571" si="589">CHOOSE(RANDBETWEEN(1,3),"Ja","Nej","")</f>
        <v/>
      </c>
      <c r="I562" s="30" t="str">
        <f ca="1" t="shared" ref="I562:I571" si="590">CHOOSE(RANDBETWEEN(1,3),"Nyanslutning","Utökning","Flytt")</f>
        <v>Utökning</v>
      </c>
      <c r="J562" s="30" t="s">
        <v>69</v>
      </c>
      <c r="K562" s="41">
        <f ca="1" t="shared" ref="K562:K571" si="591">RANDBETWEEN(1,60)*10</f>
        <v>270</v>
      </c>
      <c r="L562" s="41">
        <f ca="1" t="shared" si="510"/>
        <v>170</v>
      </c>
      <c r="N562" s="30" t="str">
        <f ca="1" t="shared" si="511"/>
        <v>Lars Johnson 562</v>
      </c>
      <c r="O562" s="30" t="str">
        <f ca="1" t="shared" si="512"/>
        <v>Anders Erikson 562</v>
      </c>
      <c r="P562" s="30" t="str">
        <f ca="1" t="shared" si="513"/>
        <v>Sarah Anderson 562</v>
      </c>
      <c r="Q562" s="30" t="str">
        <f ca="1" t="shared" ref="Q562:Q571" si="592">CHOOSE(RANDBETWEEN(1,5),"5.Anslutningsavtal","4.Projekteringsavtal","6.Nätavtal","2.Reservationsavtal","1.Anslutningsmöjlighet")</f>
        <v>5.Anslutningsavtal</v>
      </c>
      <c r="R562" s="45" t="str">
        <f ca="1" t="shared" ref="R562:R571" si="593">CHOOSE(RANDBETWEEN(1,8),"Ja","","","","n","nej","?","N/A")</f>
        <v/>
      </c>
      <c r="S562" s="45" t="str">
        <f ca="1" t="shared" ref="S562:S571" si="594">CHOOSE(RANDBETWEEN(1,3),"x","","")</f>
        <v>x</v>
      </c>
      <c r="T562" s="45" t="str">
        <f ca="1" t="shared" ref="T562:T571" si="595">CHOOSE(RANDBETWEEN(1,4),"x","","","")</f>
        <v>x</v>
      </c>
      <c r="V562" s="33"/>
      <c r="W562" s="49" t="str">
        <f ca="1" t="shared" ref="W562:W571" si="596">CHOOSE(RANDBETWEEN(1,7),"Länk","","","","","Ansluts till LN 20 kV","Reservationsavtal ska tecknas")</f>
        <v/>
      </c>
      <c r="X562" s="50" t="str">
        <f ca="1" t="shared" ref="X562:X571" si="597">CHOOSE(RANDBETWEEN(1,4),"Ja","Ja","Nej","")</f>
        <v>Ja</v>
      </c>
      <c r="Y562" s="63">
        <f ca="1" t="shared" si="514"/>
        <v>45470</v>
      </c>
      <c r="Z562" s="63">
        <f ca="1" t="shared" si="515"/>
        <v>45243</v>
      </c>
      <c r="AA562" s="67"/>
      <c r="AB562" s="64" t="str">
        <f ca="1" t="shared" si="516"/>
        <v/>
      </c>
      <c r="AC562" s="73">
        <f ca="1">INDEX(Anslutningspunkt!$A$2:$A$108,RANDBETWEEN(2,108),1)</f>
        <v>27</v>
      </c>
      <c r="AD562" s="30"/>
      <c r="AE562" s="30" t="str">
        <f ca="1" t="shared" ref="AE562:AE571" si="598">CHOOSE(RANDBETWEEN(1,4),"Regionnät","Stamnät Regionnät","Stamnät","")</f>
        <v/>
      </c>
      <c r="AF562" s="79"/>
      <c r="AG562" s="122"/>
      <c r="AH562" s="123"/>
      <c r="AI562" s="127"/>
      <c r="AL562" s="7"/>
      <c r="AM562" s="7">
        <f ca="1">VLOOKUP(AC562,Anslutningspunkt!A:B,2,0)+RANDBETWEEN(-10000,10000)</f>
        <v>6050083.672</v>
      </c>
      <c r="AN562" s="7">
        <f ca="1">VLOOKUP(AC562,Anslutningspunkt!A:C,3,0)+RANDBETWEEN(-10000,10000)</f>
        <v>384369.438</v>
      </c>
      <c r="AP562" s="7" t="str">
        <f ca="1" t="shared" si="517"/>
        <v>Utökning</v>
      </c>
      <c r="AQ562" s="7" t="str">
        <f t="shared" si="518"/>
        <v>Konsumtion/Produktion</v>
      </c>
      <c r="AX562" s="31">
        <f ca="1" t="shared" si="519"/>
        <v>44093.1041056245</v>
      </c>
      <c r="AZ562" s="31">
        <f ca="1">IF(SUM(IF({"4.Projekteringsavtal","5.Anslutningsavtal","6.Nätavtal"}=Q562,1,0))&gt;0,EDATE(AX562,RANDBETWEEN(0,6)),"")</f>
        <v>44246</v>
      </c>
      <c r="BB562" s="21">
        <f ca="1">IF(SUM(IF({"5.Anslutningsavtal","6.Nätavtal"}=Q562,1,0))&gt;0,EDATE(AZ562,RANDBETWEEN(0,3)),"")</f>
        <v>44305</v>
      </c>
      <c r="BD562" s="21" t="str">
        <f ca="1" t="shared" si="520"/>
        <v/>
      </c>
    </row>
    <row r="563" spans="1:56">
      <c r="A563" s="33" t="s">
        <v>65</v>
      </c>
      <c r="B563" s="31">
        <f ca="1" t="shared" si="586"/>
        <v>43105</v>
      </c>
      <c r="C563" s="32">
        <f ca="1" t="shared" si="507"/>
        <v>45207</v>
      </c>
      <c r="D563" s="30" t="str">
        <f t="shared" si="508"/>
        <v>Project 4563</v>
      </c>
      <c r="E563" s="30" t="str">
        <f t="shared" si="509"/>
        <v>Company AB 5563</v>
      </c>
      <c r="F563" s="30" t="str">
        <f ca="1" t="shared" si="587"/>
        <v>Eskiltuna</v>
      </c>
      <c r="G563" s="37">
        <f ca="1" t="shared" si="588"/>
        <v>37</v>
      </c>
      <c r="H563" s="38" t="str">
        <f ca="1" t="shared" si="589"/>
        <v>Nej</v>
      </c>
      <c r="I563" s="30" t="str">
        <f ca="1" t="shared" si="590"/>
        <v>Utökning</v>
      </c>
      <c r="J563" s="30" t="s">
        <v>69</v>
      </c>
      <c r="K563" s="41">
        <f ca="1" t="shared" si="591"/>
        <v>200</v>
      </c>
      <c r="L563" s="41">
        <f ca="1" t="shared" si="510"/>
        <v>120</v>
      </c>
      <c r="N563" s="30" t="str">
        <f ca="1" t="shared" si="511"/>
        <v>Erik Johanson 563</v>
      </c>
      <c r="O563" s="30" t="str">
        <f ca="1" t="shared" si="512"/>
        <v>Lars Johnson 563</v>
      </c>
      <c r="P563" s="30" t="str">
        <f ca="1" t="shared" si="513"/>
        <v>Lars Johnson 563</v>
      </c>
      <c r="Q563" s="30" t="str">
        <f ca="1" t="shared" si="592"/>
        <v>4.Projekteringsavtal</v>
      </c>
      <c r="R563" s="45" t="str">
        <f ca="1" t="shared" si="593"/>
        <v/>
      </c>
      <c r="S563" s="45" t="str">
        <f ca="1" t="shared" si="594"/>
        <v/>
      </c>
      <c r="T563" s="45" t="str">
        <f ca="1" t="shared" si="595"/>
        <v/>
      </c>
      <c r="V563" s="33"/>
      <c r="W563" s="49" t="str">
        <f ca="1" t="shared" si="596"/>
        <v>Reservationsavtal ska tecknas</v>
      </c>
      <c r="X563" s="50" t="str">
        <f ca="1" t="shared" si="597"/>
        <v>Ja</v>
      </c>
      <c r="Y563" s="63">
        <f ca="1" t="shared" si="514"/>
        <v>45546</v>
      </c>
      <c r="Z563" s="63">
        <f ca="1" t="shared" si="515"/>
        <v>45472</v>
      </c>
      <c r="AA563" s="67"/>
      <c r="AB563" s="64" t="str">
        <f ca="1" t="shared" si="516"/>
        <v/>
      </c>
      <c r="AC563" s="73">
        <f ca="1">INDEX(Anslutningspunkt!$A$2:$A$108,RANDBETWEEN(2,108),1)</f>
        <v>54</v>
      </c>
      <c r="AD563" s="30"/>
      <c r="AE563" s="30" t="str">
        <f ca="1" t="shared" si="598"/>
        <v>Stamnät Regionnät</v>
      </c>
      <c r="AF563" s="79"/>
      <c r="AG563" s="122"/>
      <c r="AH563" s="123"/>
      <c r="AI563" s="127"/>
      <c r="AL563" s="7"/>
      <c r="AM563" s="7">
        <f ca="1">VLOOKUP(AC563,Anslutningspunkt!A:B,2,0)+RANDBETWEEN(-10000,10000)</f>
        <v>6122282.672</v>
      </c>
      <c r="AN563" s="7">
        <f ca="1">VLOOKUP(AC563,Anslutningspunkt!A:C,3,0)+RANDBETWEEN(-10000,10000)</f>
        <v>454529.438</v>
      </c>
      <c r="AP563" s="7" t="str">
        <f ca="1" t="shared" si="517"/>
        <v>Utökning</v>
      </c>
      <c r="AQ563" s="7" t="str">
        <f t="shared" si="518"/>
        <v>Konsumtion/Produktion</v>
      </c>
      <c r="AX563" s="31">
        <f ca="1" t="shared" si="519"/>
        <v>43893.9647536234</v>
      </c>
      <c r="AZ563" s="31">
        <f ca="1">IF(SUM(IF({"4.Projekteringsavtal","5.Anslutningsavtal","6.Nätavtal"}=Q563,1,0))&gt;0,EDATE(AX563,RANDBETWEEN(0,6)),"")</f>
        <v>44077</v>
      </c>
      <c r="BB563" s="21" t="str">
        <f ca="1">IF(SUM(IF({"5.Anslutningsavtal","6.Nätavtal"}=Q563,1,0))&gt;0,EDATE(AZ563,RANDBETWEEN(0,3)),"")</f>
        <v/>
      </c>
      <c r="BD563" s="21" t="str">
        <f ca="1" t="shared" si="520"/>
        <v/>
      </c>
    </row>
    <row r="564" spans="1:56">
      <c r="A564" s="33" t="s">
        <v>65</v>
      </c>
      <c r="B564" s="31">
        <f ca="1" t="shared" si="586"/>
        <v>43580</v>
      </c>
      <c r="C564" s="32">
        <f ca="1" t="shared" si="507"/>
        <v>44007</v>
      </c>
      <c r="D564" s="30" t="str">
        <f t="shared" si="508"/>
        <v>Project 4564</v>
      </c>
      <c r="E564" s="30" t="str">
        <f t="shared" si="509"/>
        <v>Company AB 5564</v>
      </c>
      <c r="F564" s="30" t="str">
        <f ca="1" t="shared" si="587"/>
        <v>Sala</v>
      </c>
      <c r="G564" s="37">
        <f ca="1" t="shared" si="588"/>
        <v>37</v>
      </c>
      <c r="H564" s="38" t="str">
        <f ca="1" t="shared" si="589"/>
        <v/>
      </c>
      <c r="I564" s="30" t="str">
        <f ca="1" t="shared" si="590"/>
        <v>Flytt</v>
      </c>
      <c r="J564" s="30" t="s">
        <v>69</v>
      </c>
      <c r="K564" s="41">
        <f ca="1" t="shared" si="591"/>
        <v>370</v>
      </c>
      <c r="L564" s="41">
        <f ca="1" t="shared" si="510"/>
        <v>136</v>
      </c>
      <c r="N564" s="30" t="str">
        <f ca="1" t="shared" si="511"/>
        <v>Erik Johanson 564</v>
      </c>
      <c r="O564" s="30" t="str">
        <f ca="1" t="shared" si="512"/>
        <v>Sarah Anderson 564</v>
      </c>
      <c r="P564" s="30" t="str">
        <f ca="1" t="shared" si="513"/>
        <v>Sarah Anderson 564</v>
      </c>
      <c r="Q564" s="30" t="str">
        <f ca="1" t="shared" si="592"/>
        <v>2.Reservationsavtal</v>
      </c>
      <c r="R564" s="45" t="str">
        <f ca="1" t="shared" si="593"/>
        <v/>
      </c>
      <c r="S564" s="45" t="str">
        <f ca="1" t="shared" si="594"/>
        <v/>
      </c>
      <c r="T564" s="45" t="str">
        <f ca="1" t="shared" si="595"/>
        <v/>
      </c>
      <c r="V564" s="33"/>
      <c r="W564" s="49" t="str">
        <f ca="1" t="shared" si="596"/>
        <v>Reservationsavtal ska tecknas</v>
      </c>
      <c r="X564" s="50" t="str">
        <f ca="1" t="shared" si="597"/>
        <v>Ja</v>
      </c>
      <c r="Y564" s="63">
        <f ca="1" t="shared" si="514"/>
        <v>45394</v>
      </c>
      <c r="Z564" s="63">
        <f ca="1" t="shared" si="515"/>
        <v>44580</v>
      </c>
      <c r="AA564" s="67"/>
      <c r="AB564" s="64" t="str">
        <f ca="1" t="shared" si="516"/>
        <v/>
      </c>
      <c r="AC564" s="73">
        <f ca="1">INDEX(Anslutningspunkt!$A$2:$A$108,RANDBETWEEN(2,108),1)</f>
        <v>46</v>
      </c>
      <c r="AD564" s="30"/>
      <c r="AE564" s="30" t="str">
        <f ca="1" t="shared" si="598"/>
        <v>Regionnät</v>
      </c>
      <c r="AF564" s="79"/>
      <c r="AG564" s="122"/>
      <c r="AH564" s="123"/>
      <c r="AI564" s="127"/>
      <c r="AL564" s="7"/>
      <c r="AM564" s="7">
        <f ca="1">VLOOKUP(AC564,Anslutningspunkt!A:B,2,0)+RANDBETWEEN(-10000,10000)</f>
        <v>6014235.672</v>
      </c>
      <c r="AN564" s="7">
        <f ca="1">VLOOKUP(AC564,Anslutningspunkt!A:C,3,0)+RANDBETWEEN(-10000,10000)</f>
        <v>361793.438</v>
      </c>
      <c r="AP564" s="7" t="str">
        <f ca="1" t="shared" si="517"/>
        <v>Flytt</v>
      </c>
      <c r="AQ564" s="7" t="str">
        <f t="shared" si="518"/>
        <v>Konsumtion/Produktion</v>
      </c>
      <c r="AX564" s="31">
        <f ca="1" t="shared" si="519"/>
        <v>43941.0930597888</v>
      </c>
      <c r="AZ564" s="31" t="str">
        <f ca="1">IF(SUM(IF({"4.Projekteringsavtal","5.Anslutningsavtal","6.Nätavtal"}=Q564,1,0))&gt;0,EDATE(AX564,RANDBETWEEN(0,6)),"")</f>
        <v/>
      </c>
      <c r="BB564" s="21" t="str">
        <f ca="1">IF(SUM(IF({"5.Anslutningsavtal","6.Nätavtal"}=Q564,1,0))&gt;0,EDATE(AZ564,RANDBETWEEN(0,3)),"")</f>
        <v/>
      </c>
      <c r="BD564" s="21" t="str">
        <f ca="1" t="shared" si="520"/>
        <v/>
      </c>
    </row>
    <row r="565" spans="1:56">
      <c r="A565" s="33" t="s">
        <v>65</v>
      </c>
      <c r="B565" s="31">
        <f ca="1" t="shared" si="586"/>
        <v>43227</v>
      </c>
      <c r="C565" s="32">
        <f ca="1" t="shared" si="507"/>
        <v>44014</v>
      </c>
      <c r="D565" s="30" t="str">
        <f t="shared" si="508"/>
        <v>Project 4565</v>
      </c>
      <c r="E565" s="30" t="str">
        <f t="shared" si="509"/>
        <v>Company AB 5565</v>
      </c>
      <c r="F565" s="30" t="str">
        <f ca="1" t="shared" si="587"/>
        <v>Nynäshamn</v>
      </c>
      <c r="G565" s="37">
        <f ca="1" t="shared" si="588"/>
        <v>32</v>
      </c>
      <c r="H565" s="38" t="str">
        <f ca="1" t="shared" si="589"/>
        <v/>
      </c>
      <c r="I565" s="30" t="str">
        <f ca="1" t="shared" si="590"/>
        <v>Flytt</v>
      </c>
      <c r="J565" s="30" t="s">
        <v>69</v>
      </c>
      <c r="K565" s="41">
        <f ca="1" t="shared" si="591"/>
        <v>270</v>
      </c>
      <c r="L565" s="41">
        <f ca="1" t="shared" si="510"/>
        <v>39</v>
      </c>
      <c r="N565" s="30" t="str">
        <f ca="1" t="shared" si="511"/>
        <v>Sarah Anderson 565</v>
      </c>
      <c r="O565" s="30" t="str">
        <f ca="1" t="shared" si="512"/>
        <v>Anders Erikson 565</v>
      </c>
      <c r="P565" s="30" t="str">
        <f ca="1" t="shared" si="513"/>
        <v>Anders Erikson 565</v>
      </c>
      <c r="Q565" s="30" t="str">
        <f ca="1" t="shared" si="592"/>
        <v>2.Reservationsavtal</v>
      </c>
      <c r="R565" s="45" t="str">
        <f ca="1" t="shared" si="593"/>
        <v/>
      </c>
      <c r="S565" s="45" t="str">
        <f ca="1" t="shared" si="594"/>
        <v/>
      </c>
      <c r="T565" s="45" t="str">
        <f ca="1" t="shared" si="595"/>
        <v/>
      </c>
      <c r="V565" s="33"/>
      <c r="W565" s="49" t="str">
        <f ca="1" t="shared" si="596"/>
        <v/>
      </c>
      <c r="X565" s="50" t="str">
        <f ca="1" t="shared" si="597"/>
        <v>Ja</v>
      </c>
      <c r="Y565" s="63">
        <f ca="1" t="shared" si="514"/>
        <v>45175</v>
      </c>
      <c r="Z565" s="63">
        <f ca="1" t="shared" si="515"/>
        <v>45035</v>
      </c>
      <c r="AA565" s="67"/>
      <c r="AB565" s="64" t="str">
        <f ca="1" t="shared" si="516"/>
        <v/>
      </c>
      <c r="AC565" s="73">
        <f ca="1">INDEX(Anslutningspunkt!$A$2:$A$108,RANDBETWEEN(2,108),1)</f>
        <v>15</v>
      </c>
      <c r="AD565" s="30"/>
      <c r="AE565" s="30" t="str">
        <f ca="1" t="shared" si="598"/>
        <v/>
      </c>
      <c r="AF565" s="79"/>
      <c r="AG565" s="122"/>
      <c r="AH565" s="123"/>
      <c r="AI565" s="127"/>
      <c r="AL565" s="7"/>
      <c r="AM565" s="7">
        <f ca="1">VLOOKUP(AC565,Anslutningspunkt!A:B,2,0)+RANDBETWEEN(-10000,10000)</f>
        <v>6112677.672</v>
      </c>
      <c r="AN565" s="7">
        <f ca="1">VLOOKUP(AC565,Anslutningspunkt!A:C,3,0)+RANDBETWEEN(-10000,10000)</f>
        <v>304223.438</v>
      </c>
      <c r="AP565" s="7" t="str">
        <f ca="1" t="shared" si="517"/>
        <v>Flytt</v>
      </c>
      <c r="AQ565" s="7" t="str">
        <f t="shared" si="518"/>
        <v>Konsumtion/Produktion</v>
      </c>
      <c r="AX565" s="31">
        <f ca="1" t="shared" si="519"/>
        <v>43580.3693771473</v>
      </c>
      <c r="AZ565" s="31" t="str">
        <f ca="1">IF(SUM(IF({"4.Projekteringsavtal","5.Anslutningsavtal","6.Nätavtal"}=Q565,1,0))&gt;0,EDATE(AX565,RANDBETWEEN(0,6)),"")</f>
        <v/>
      </c>
      <c r="BB565" s="21" t="str">
        <f ca="1">IF(SUM(IF({"5.Anslutningsavtal","6.Nätavtal"}=Q565,1,0))&gt;0,EDATE(AZ565,RANDBETWEEN(0,3)),"")</f>
        <v/>
      </c>
      <c r="BD565" s="21" t="str">
        <f ca="1" t="shared" si="520"/>
        <v/>
      </c>
    </row>
    <row r="566" spans="1:56">
      <c r="A566" s="33" t="s">
        <v>65</v>
      </c>
      <c r="B566" s="31">
        <f ca="1" t="shared" si="586"/>
        <v>44504</v>
      </c>
      <c r="C566" s="32">
        <f ca="1" t="shared" si="507"/>
        <v>45460</v>
      </c>
      <c r="D566" s="30" t="str">
        <f t="shared" si="508"/>
        <v>Project 4566</v>
      </c>
      <c r="E566" s="30" t="str">
        <f t="shared" si="509"/>
        <v>Company AB 5566</v>
      </c>
      <c r="F566" s="30" t="str">
        <f ca="1" t="shared" si="587"/>
        <v>Norberg</v>
      </c>
      <c r="G566" s="37">
        <f ca="1" t="shared" si="588"/>
        <v>38</v>
      </c>
      <c r="H566" s="38" t="str">
        <f ca="1" t="shared" si="589"/>
        <v>Nej</v>
      </c>
      <c r="I566" s="30" t="str">
        <f ca="1" t="shared" si="590"/>
        <v>Utökning</v>
      </c>
      <c r="J566" s="30" t="s">
        <v>69</v>
      </c>
      <c r="K566" s="41">
        <f ca="1" t="shared" si="591"/>
        <v>40</v>
      </c>
      <c r="L566" s="41">
        <f ca="1" t="shared" si="510"/>
        <v>35</v>
      </c>
      <c r="N566" s="30" t="str">
        <f ca="1" t="shared" si="511"/>
        <v>Anders Erikson 566</v>
      </c>
      <c r="O566" s="30" t="str">
        <f ca="1" t="shared" si="512"/>
        <v>Lars Johnson 566</v>
      </c>
      <c r="P566" s="30" t="str">
        <f ca="1" t="shared" si="513"/>
        <v>Sarah Anderson 566</v>
      </c>
      <c r="Q566" s="30" t="str">
        <f ca="1" t="shared" si="592"/>
        <v>4.Projekteringsavtal</v>
      </c>
      <c r="R566" s="45" t="str">
        <f ca="1" t="shared" si="593"/>
        <v/>
      </c>
      <c r="S566" s="45" t="str">
        <f ca="1" t="shared" si="594"/>
        <v>x</v>
      </c>
      <c r="T566" s="45" t="str">
        <f ca="1" t="shared" si="595"/>
        <v>x</v>
      </c>
      <c r="V566" s="33"/>
      <c r="W566" s="49" t="str">
        <f ca="1" t="shared" si="596"/>
        <v>Länk</v>
      </c>
      <c r="X566" s="50" t="str">
        <f ca="1" t="shared" si="597"/>
        <v>Nej</v>
      </c>
      <c r="Y566" s="63" t="str">
        <f ca="1" t="shared" si="514"/>
        <v/>
      </c>
      <c r="Z566" s="63" t="str">
        <f ca="1" t="shared" si="515"/>
        <v/>
      </c>
      <c r="AA566" s="67"/>
      <c r="AB566" s="64" t="str">
        <f ca="1" t="shared" si="516"/>
        <v/>
      </c>
      <c r="AC566" s="73">
        <f ca="1">INDEX(Anslutningspunkt!$A$2:$A$108,RANDBETWEEN(2,108),1)</f>
        <v>45</v>
      </c>
      <c r="AD566" s="30"/>
      <c r="AE566" s="30" t="str">
        <f ca="1" t="shared" si="598"/>
        <v/>
      </c>
      <c r="AF566" s="79"/>
      <c r="AG566" s="122"/>
      <c r="AH566" s="123"/>
      <c r="AI566" s="127"/>
      <c r="AL566" s="7"/>
      <c r="AM566" s="7">
        <f ca="1">VLOOKUP(AC566,Anslutningspunkt!A:B,2,0)+RANDBETWEEN(-10000,10000)</f>
        <v>6111843.672</v>
      </c>
      <c r="AN566" s="7">
        <f ca="1">VLOOKUP(AC566,Anslutningspunkt!A:C,3,0)+RANDBETWEEN(-10000,10000)</f>
        <v>330856.438</v>
      </c>
      <c r="AP566" s="7" t="str">
        <f ca="1" t="shared" si="517"/>
        <v>Utökning</v>
      </c>
      <c r="AQ566" s="7" t="str">
        <f t="shared" si="518"/>
        <v>Konsumtion/Produktion</v>
      </c>
      <c r="AX566" s="31">
        <f ca="1" t="shared" si="519"/>
        <v>45470.5652152893</v>
      </c>
      <c r="AZ566" s="31">
        <f ca="1">IF(SUM(IF({"4.Projekteringsavtal","5.Anslutningsavtal","6.Nätavtal"}=Q566,1,0))&gt;0,EDATE(AX566,RANDBETWEEN(0,6)),"")</f>
        <v>45653</v>
      </c>
      <c r="BB566" s="21" t="str">
        <f ca="1">IF(SUM(IF({"5.Anslutningsavtal","6.Nätavtal"}=Q566,1,0))&gt;0,EDATE(AZ566,RANDBETWEEN(0,3)),"")</f>
        <v/>
      </c>
      <c r="BD566" s="21" t="str">
        <f ca="1" t="shared" si="520"/>
        <v/>
      </c>
    </row>
    <row r="567" spans="1:56">
      <c r="A567" s="33" t="s">
        <v>65</v>
      </c>
      <c r="B567" s="31">
        <f ca="1" t="shared" si="586"/>
        <v>44211</v>
      </c>
      <c r="C567" s="32">
        <f ca="1" t="shared" si="507"/>
        <v>45512</v>
      </c>
      <c r="D567" s="30" t="str">
        <f t="shared" si="508"/>
        <v>Project 4567</v>
      </c>
      <c r="E567" s="30" t="str">
        <f t="shared" si="509"/>
        <v>Company AB 5567</v>
      </c>
      <c r="F567" s="30" t="str">
        <f ca="1" t="shared" si="587"/>
        <v>Äkers Styckebruk</v>
      </c>
      <c r="G567" s="37">
        <f ca="1" t="shared" si="588"/>
        <v>35</v>
      </c>
      <c r="H567" s="38" t="str">
        <f ca="1" t="shared" si="589"/>
        <v>Nej</v>
      </c>
      <c r="I567" s="30" t="str">
        <f ca="1" t="shared" si="590"/>
        <v>Utökning</v>
      </c>
      <c r="J567" s="30" t="s">
        <v>69</v>
      </c>
      <c r="K567" s="41">
        <f ca="1" t="shared" si="591"/>
        <v>80</v>
      </c>
      <c r="L567" s="41">
        <f ca="1" t="shared" si="510"/>
        <v>25</v>
      </c>
      <c r="N567" s="30" t="str">
        <f ca="1" t="shared" si="511"/>
        <v>Erik Johanson 567</v>
      </c>
      <c r="O567" s="30" t="str">
        <f ca="1" t="shared" si="512"/>
        <v>Lars Johnson 567</v>
      </c>
      <c r="P567" s="30" t="str">
        <f ca="1" t="shared" si="513"/>
        <v>Lars Johnson 567</v>
      </c>
      <c r="Q567" s="30" t="str">
        <f ca="1" t="shared" si="592"/>
        <v>2.Reservationsavtal</v>
      </c>
      <c r="R567" s="45" t="str">
        <f ca="1" t="shared" si="593"/>
        <v>?</v>
      </c>
      <c r="S567" s="45" t="str">
        <f ca="1" t="shared" si="594"/>
        <v/>
      </c>
      <c r="T567" s="45" t="str">
        <f ca="1" t="shared" si="595"/>
        <v/>
      </c>
      <c r="V567" s="33"/>
      <c r="W567" s="49" t="str">
        <f ca="1" t="shared" si="596"/>
        <v>Länk</v>
      </c>
      <c r="X567" s="50" t="str">
        <f ca="1" t="shared" si="597"/>
        <v>Ja</v>
      </c>
      <c r="Y567" s="63">
        <f ca="1" t="shared" si="514"/>
        <v>45539</v>
      </c>
      <c r="Z567" s="63">
        <f ca="1" t="shared" si="515"/>
        <v>45536</v>
      </c>
      <c r="AA567" s="67"/>
      <c r="AB567" s="64" t="str">
        <f ca="1" t="shared" si="516"/>
        <v/>
      </c>
      <c r="AC567" s="73">
        <f ca="1">INDEX(Anslutningspunkt!$A$2:$A$108,RANDBETWEEN(2,108),1)</f>
        <v>25</v>
      </c>
      <c r="AD567" s="30"/>
      <c r="AE567" s="30" t="str">
        <f ca="1" t="shared" si="598"/>
        <v>Regionnät</v>
      </c>
      <c r="AF567" s="79"/>
      <c r="AG567" s="122"/>
      <c r="AH567" s="123"/>
      <c r="AI567" s="127"/>
      <c r="AL567" s="7"/>
      <c r="AM567" s="7">
        <f ca="1">VLOOKUP(AC567,Anslutningspunkt!A:B,2,0)+RANDBETWEEN(-10000,10000)</f>
        <v>6190261.672</v>
      </c>
      <c r="AN567" s="7">
        <f ca="1">VLOOKUP(AC567,Anslutningspunkt!A:C,3,0)+RANDBETWEEN(-10000,10000)</f>
        <v>353180.438</v>
      </c>
      <c r="AP567" s="7" t="str">
        <f ca="1" t="shared" si="517"/>
        <v>Utökning</v>
      </c>
      <c r="AQ567" s="7" t="str">
        <f t="shared" si="518"/>
        <v>Konsumtion/Produktion</v>
      </c>
      <c r="AX567" s="31">
        <f ca="1" t="shared" si="519"/>
        <v>45077.0272508992</v>
      </c>
      <c r="AZ567" s="31" t="str">
        <f ca="1">IF(SUM(IF({"4.Projekteringsavtal","5.Anslutningsavtal","6.Nätavtal"}=Q567,1,0))&gt;0,EDATE(AX567,RANDBETWEEN(0,6)),"")</f>
        <v/>
      </c>
      <c r="BB567" s="21" t="str">
        <f ca="1">IF(SUM(IF({"5.Anslutningsavtal","6.Nätavtal"}=Q567,1,0))&gt;0,EDATE(AZ567,RANDBETWEEN(0,3)),"")</f>
        <v/>
      </c>
      <c r="BD567" s="21" t="str">
        <f ca="1" t="shared" si="520"/>
        <v/>
      </c>
    </row>
    <row r="568" spans="1:56">
      <c r="A568" s="33" t="s">
        <v>65</v>
      </c>
      <c r="B568" s="31">
        <f ca="1" t="shared" si="586"/>
        <v>43921</v>
      </c>
      <c r="C568" s="32">
        <f ca="1" t="shared" si="507"/>
        <v>44976</v>
      </c>
      <c r="D568" s="30" t="str">
        <f t="shared" si="508"/>
        <v>Project 4568</v>
      </c>
      <c r="E568" s="30" t="str">
        <f t="shared" si="509"/>
        <v>Company AB 5568</v>
      </c>
      <c r="F568" s="30" t="str">
        <f ca="1" t="shared" si="587"/>
        <v>Sala</v>
      </c>
      <c r="G568" s="37">
        <f ca="1" t="shared" si="588"/>
        <v>31</v>
      </c>
      <c r="H568" s="38" t="str">
        <f ca="1" t="shared" si="589"/>
        <v>Ja</v>
      </c>
      <c r="I568" s="30" t="str">
        <f ca="1" t="shared" si="590"/>
        <v>Flytt</v>
      </c>
      <c r="J568" s="30" t="s">
        <v>69</v>
      </c>
      <c r="K568" s="41">
        <f ca="1" t="shared" si="591"/>
        <v>50</v>
      </c>
      <c r="L568" s="41">
        <f ca="1" t="shared" si="510"/>
        <v>13</v>
      </c>
      <c r="N568" s="30" t="str">
        <f ca="1" t="shared" si="511"/>
        <v>Anders Erikson 568</v>
      </c>
      <c r="O568" s="30" t="str">
        <f ca="1" t="shared" si="512"/>
        <v>Sarah Anderson 568</v>
      </c>
      <c r="P568" s="30" t="str">
        <f ca="1" t="shared" si="513"/>
        <v>Anders Erikson 568</v>
      </c>
      <c r="Q568" s="30" t="str">
        <f ca="1" t="shared" si="592"/>
        <v>1.Anslutningsmöjlighet</v>
      </c>
      <c r="R568" s="45" t="str">
        <f ca="1" t="shared" si="593"/>
        <v>Ja</v>
      </c>
      <c r="S568" s="45" t="str">
        <f ca="1" t="shared" si="594"/>
        <v/>
      </c>
      <c r="T568" s="45" t="str">
        <f ca="1" t="shared" si="595"/>
        <v/>
      </c>
      <c r="V568" s="33"/>
      <c r="W568" s="49" t="str">
        <f ca="1" t="shared" si="596"/>
        <v>Ansluts till LN 20 kV</v>
      </c>
      <c r="X568" s="50" t="str">
        <f ca="1" t="shared" si="597"/>
        <v>Ja</v>
      </c>
      <c r="Y568" s="63">
        <f ca="1" t="shared" si="514"/>
        <v>45578</v>
      </c>
      <c r="Z568" s="63">
        <f ca="1" t="shared" si="515"/>
        <v>45542</v>
      </c>
      <c r="AA568" s="67"/>
      <c r="AB568" s="64" t="str">
        <f ca="1" t="shared" si="516"/>
        <v/>
      </c>
      <c r="AC568" s="73">
        <f ca="1">INDEX(Anslutningspunkt!$A$2:$A$108,RANDBETWEEN(2,108),1)</f>
        <v>96</v>
      </c>
      <c r="AD568" s="30"/>
      <c r="AE568" s="30" t="str">
        <f ca="1" t="shared" si="598"/>
        <v>Stamnät Regionnät</v>
      </c>
      <c r="AF568" s="79"/>
      <c r="AG568" s="122"/>
      <c r="AH568" s="123"/>
      <c r="AI568" s="127"/>
      <c r="AL568" s="7"/>
      <c r="AM568" s="7">
        <f ca="1">VLOOKUP(AC568,Anslutningspunkt!A:B,2,0)+RANDBETWEEN(-10000,10000)</f>
        <v>6080908.672</v>
      </c>
      <c r="AN568" s="7">
        <f ca="1">VLOOKUP(AC568,Anslutningspunkt!A:C,3,0)+RANDBETWEEN(-10000,10000)</f>
        <v>353574.438</v>
      </c>
      <c r="AP568" s="7" t="str">
        <f ca="1" t="shared" si="517"/>
        <v>Flytt</v>
      </c>
      <c r="AQ568" s="7" t="str">
        <f t="shared" si="518"/>
        <v>Konsumtion/Produktion</v>
      </c>
      <c r="AX568" s="31" t="str">
        <f ca="1" t="shared" si="519"/>
        <v/>
      </c>
      <c r="AZ568" s="31" t="str">
        <f ca="1">IF(SUM(IF({"4.Projekteringsavtal","5.Anslutningsavtal","6.Nätavtal"}=Q568,1,0))&gt;0,EDATE(AX568,RANDBETWEEN(0,6)),"")</f>
        <v/>
      </c>
      <c r="BB568" s="21" t="str">
        <f ca="1">IF(SUM(IF({"5.Anslutningsavtal","6.Nätavtal"}=Q568,1,0))&gt;0,EDATE(AZ568,RANDBETWEEN(0,3)),"")</f>
        <v/>
      </c>
      <c r="BD568" s="21" t="str">
        <f ca="1" t="shared" si="520"/>
        <v/>
      </c>
    </row>
    <row r="569" spans="1:56">
      <c r="A569" s="33" t="s">
        <v>65</v>
      </c>
      <c r="B569" s="31">
        <f ca="1" t="shared" si="586"/>
        <v>44266</v>
      </c>
      <c r="C569" s="32">
        <f ca="1" t="shared" si="507"/>
        <v>45090</v>
      </c>
      <c r="D569" s="30" t="str">
        <f t="shared" si="508"/>
        <v>Project 4569</v>
      </c>
      <c r="E569" s="30" t="str">
        <f t="shared" si="509"/>
        <v>Company AB 5569</v>
      </c>
      <c r="F569" s="30" t="str">
        <f ca="1" t="shared" si="587"/>
        <v>Norberg</v>
      </c>
      <c r="G569" s="37">
        <f ca="1" t="shared" si="588"/>
        <v>35</v>
      </c>
      <c r="H569" s="38" t="str">
        <f ca="1" t="shared" si="589"/>
        <v>Nej</v>
      </c>
      <c r="I569" s="30" t="str">
        <f ca="1" t="shared" si="590"/>
        <v>Flytt</v>
      </c>
      <c r="J569" s="30" t="s">
        <v>69</v>
      </c>
      <c r="K569" s="41">
        <f ca="1" t="shared" si="591"/>
        <v>580</v>
      </c>
      <c r="L569" s="41">
        <f ca="1" t="shared" si="510"/>
        <v>40</v>
      </c>
      <c r="N569" s="30" t="str">
        <f ca="1" t="shared" si="511"/>
        <v>Sarah Anderson 569</v>
      </c>
      <c r="O569" s="30" t="str">
        <f ca="1" t="shared" si="512"/>
        <v>Sarah Anderson 569</v>
      </c>
      <c r="P569" s="30" t="str">
        <f ca="1" t="shared" si="513"/>
        <v>Erik Johanson 569</v>
      </c>
      <c r="Q569" s="30" t="str">
        <f ca="1" t="shared" si="592"/>
        <v>6.Nätavtal</v>
      </c>
      <c r="R569" s="45" t="str">
        <f ca="1" t="shared" si="593"/>
        <v/>
      </c>
      <c r="S569" s="45" t="str">
        <f ca="1" t="shared" si="594"/>
        <v>x</v>
      </c>
      <c r="T569" s="45" t="str">
        <f ca="1" t="shared" si="595"/>
        <v/>
      </c>
      <c r="V569" s="33"/>
      <c r="W569" s="49" t="str">
        <f ca="1" t="shared" si="596"/>
        <v>Ansluts till LN 20 kV</v>
      </c>
      <c r="X569" s="50" t="str">
        <f ca="1" t="shared" si="597"/>
        <v>Ja</v>
      </c>
      <c r="Y569" s="63">
        <f ca="1" t="shared" si="514"/>
        <v>45476</v>
      </c>
      <c r="Z569" s="63">
        <f ca="1" t="shared" si="515"/>
        <v>45359</v>
      </c>
      <c r="AA569" s="67"/>
      <c r="AB569" s="64" t="str">
        <f ca="1" t="shared" si="516"/>
        <v/>
      </c>
      <c r="AC569" s="73">
        <f ca="1">INDEX(Anslutningspunkt!$A$2:$A$108,RANDBETWEEN(2,108),1)</f>
        <v>32</v>
      </c>
      <c r="AD569" s="30"/>
      <c r="AE569" s="30" t="str">
        <f ca="1" t="shared" si="598"/>
        <v>Stamnät</v>
      </c>
      <c r="AF569" s="79"/>
      <c r="AG569" s="122"/>
      <c r="AH569" s="123"/>
      <c r="AI569" s="127"/>
      <c r="AL569" s="7"/>
      <c r="AM569" s="7">
        <f ca="1">VLOOKUP(AC569,Anslutningspunkt!A:B,2,0)+RANDBETWEEN(-10000,10000)</f>
        <v>6030650.672</v>
      </c>
      <c r="AN569" s="7">
        <f ca="1">VLOOKUP(AC569,Anslutningspunkt!A:C,3,0)+RANDBETWEEN(-10000,10000)</f>
        <v>304351.438</v>
      </c>
      <c r="AP569" s="7" t="str">
        <f ca="1" t="shared" si="517"/>
        <v>Flytt</v>
      </c>
      <c r="AQ569" s="7" t="str">
        <f t="shared" si="518"/>
        <v>Konsumtion/Produktion</v>
      </c>
      <c r="AX569" s="31">
        <f ca="1" t="shared" si="519"/>
        <v>44656.7301494218</v>
      </c>
      <c r="AZ569" s="31">
        <f ca="1">IF(SUM(IF({"4.Projekteringsavtal","5.Anslutningsavtal","6.Nätavtal"}=Q569,1,0))&gt;0,EDATE(AX569,RANDBETWEEN(0,6)),"")</f>
        <v>44656</v>
      </c>
      <c r="BB569" s="21">
        <f ca="1">IF(SUM(IF({"5.Anslutningsavtal","6.Nätavtal"}=Q569,1,0))&gt;0,EDATE(AZ569,RANDBETWEEN(0,3)),"")</f>
        <v>44717</v>
      </c>
      <c r="BD569" s="21">
        <f ca="1" t="shared" si="520"/>
        <v>44809</v>
      </c>
    </row>
    <row r="570" spans="1:56">
      <c r="A570" s="33" t="s">
        <v>65</v>
      </c>
      <c r="B570" s="31">
        <f ca="1" t="shared" si="586"/>
        <v>44438</v>
      </c>
      <c r="C570" s="32">
        <f ca="1" t="shared" si="507"/>
        <v>45022</v>
      </c>
      <c r="D570" s="30" t="str">
        <f t="shared" si="508"/>
        <v>Project 4570</v>
      </c>
      <c r="E570" s="30" t="str">
        <f t="shared" si="509"/>
        <v>Company AB 5570</v>
      </c>
      <c r="F570" s="30" t="str">
        <f ca="1" t="shared" si="587"/>
        <v>Långshyttan</v>
      </c>
      <c r="G570" s="37">
        <f ca="1" t="shared" si="588"/>
        <v>38</v>
      </c>
      <c r="H570" s="38" t="str">
        <f ca="1" t="shared" si="589"/>
        <v>Nej</v>
      </c>
      <c r="I570" s="30" t="str">
        <f ca="1" t="shared" si="590"/>
        <v>Nyanslutning</v>
      </c>
      <c r="J570" s="30" t="s">
        <v>69</v>
      </c>
      <c r="K570" s="41">
        <f ca="1" t="shared" si="591"/>
        <v>50</v>
      </c>
      <c r="L570" s="41">
        <f ca="1" t="shared" si="510"/>
        <v>48</v>
      </c>
      <c r="N570" s="30" t="str">
        <f ca="1" t="shared" si="511"/>
        <v>Erik Johanson 570</v>
      </c>
      <c r="O570" s="30" t="str">
        <f ca="1" t="shared" si="512"/>
        <v>Lars Johnson 570</v>
      </c>
      <c r="P570" s="30" t="str">
        <f ca="1" t="shared" si="513"/>
        <v>Anders Erikson 570</v>
      </c>
      <c r="Q570" s="30" t="str">
        <f ca="1" t="shared" si="592"/>
        <v>6.Nätavtal</v>
      </c>
      <c r="R570" s="45" t="str">
        <f ca="1" t="shared" si="593"/>
        <v>nej</v>
      </c>
      <c r="S570" s="45" t="str">
        <f ca="1" t="shared" si="594"/>
        <v>x</v>
      </c>
      <c r="T570" s="45" t="str">
        <f ca="1" t="shared" si="595"/>
        <v/>
      </c>
      <c r="V570" s="33"/>
      <c r="W570" s="49" t="str">
        <f ca="1" t="shared" si="596"/>
        <v/>
      </c>
      <c r="X570" s="50" t="str">
        <f ca="1" t="shared" si="597"/>
        <v/>
      </c>
      <c r="Y570" s="63" t="str">
        <f ca="1" t="shared" si="514"/>
        <v/>
      </c>
      <c r="Z570" s="63" t="str">
        <f ca="1" t="shared" si="515"/>
        <v/>
      </c>
      <c r="AA570" s="67"/>
      <c r="AB570" s="64" t="str">
        <f ca="1" t="shared" si="516"/>
        <v/>
      </c>
      <c r="AC570" s="73">
        <f ca="1">INDEX(Anslutningspunkt!$A$2:$A$108,RANDBETWEEN(2,108),1)</f>
        <v>24</v>
      </c>
      <c r="AD570" s="30"/>
      <c r="AE570" s="30" t="str">
        <f ca="1" t="shared" si="598"/>
        <v>Stamnät Regionnät</v>
      </c>
      <c r="AF570" s="79"/>
      <c r="AG570" s="122"/>
      <c r="AH570" s="123"/>
      <c r="AI570" s="127"/>
      <c r="AL570" s="7"/>
      <c r="AM570" s="7">
        <f ca="1">VLOOKUP(AC570,Anslutningspunkt!A:B,2,0)+RANDBETWEEN(-10000,10000)</f>
        <v>6017640.672</v>
      </c>
      <c r="AN570" s="7">
        <f ca="1">VLOOKUP(AC570,Anslutningspunkt!A:C,3,0)+RANDBETWEEN(-10000,10000)</f>
        <v>338174.438</v>
      </c>
      <c r="AP570" s="7" t="str">
        <f ca="1" t="shared" si="517"/>
        <v>Nyanslutning</v>
      </c>
      <c r="AQ570" s="7" t="str">
        <f t="shared" si="518"/>
        <v>Konsumtion/Produktion</v>
      </c>
      <c r="AX570" s="31">
        <f ca="1" t="shared" si="519"/>
        <v>44778.4782372811</v>
      </c>
      <c r="AZ570" s="31">
        <f ca="1">IF(SUM(IF({"4.Projekteringsavtal","5.Anslutningsavtal","6.Nätavtal"}=Q570,1,0))&gt;0,EDATE(AX570,RANDBETWEEN(0,6)),"")</f>
        <v>44931</v>
      </c>
      <c r="BB570" s="21">
        <f ca="1">IF(SUM(IF({"5.Anslutningsavtal","6.Nätavtal"}=Q570,1,0))&gt;0,EDATE(AZ570,RANDBETWEEN(0,3)),"")</f>
        <v>44990</v>
      </c>
      <c r="BD570" s="21">
        <f ca="1" t="shared" si="520"/>
        <v>44990</v>
      </c>
    </row>
    <row r="571" spans="1:56">
      <c r="A571" s="33" t="s">
        <v>65</v>
      </c>
      <c r="B571" s="31">
        <f ca="1" t="shared" si="586"/>
        <v>43122</v>
      </c>
      <c r="C571" s="32">
        <f ca="1" t="shared" si="507"/>
        <v>44693</v>
      </c>
      <c r="D571" s="30" t="str">
        <f t="shared" si="508"/>
        <v>Project 4571</v>
      </c>
      <c r="E571" s="30" t="str">
        <f t="shared" si="509"/>
        <v>Company AB 5571</v>
      </c>
      <c r="F571" s="30" t="str">
        <f ca="1" t="shared" si="587"/>
        <v>Äkers Styckebruk</v>
      </c>
      <c r="G571" s="37">
        <f ca="1" t="shared" si="588"/>
        <v>37</v>
      </c>
      <c r="H571" s="38" t="str">
        <f ca="1" t="shared" si="589"/>
        <v/>
      </c>
      <c r="I571" s="30" t="str">
        <f ca="1" t="shared" si="590"/>
        <v>Nyanslutning</v>
      </c>
      <c r="J571" s="30" t="s">
        <v>69</v>
      </c>
      <c r="K571" s="41">
        <f ca="1" t="shared" si="591"/>
        <v>440</v>
      </c>
      <c r="L571" s="41">
        <f ca="1" t="shared" si="510"/>
        <v>43</v>
      </c>
      <c r="N571" s="30" t="str">
        <f ca="1" t="shared" si="511"/>
        <v>Lars Johnson 571</v>
      </c>
      <c r="O571" s="30" t="str">
        <f ca="1" t="shared" si="512"/>
        <v>Lars Johnson 571</v>
      </c>
      <c r="P571" s="30" t="str">
        <f ca="1" t="shared" si="513"/>
        <v>Sarah Anderson 571</v>
      </c>
      <c r="Q571" s="30" t="str">
        <f ca="1" t="shared" si="592"/>
        <v>4.Projekteringsavtal</v>
      </c>
      <c r="R571" s="45" t="str">
        <f ca="1" t="shared" si="593"/>
        <v>N/A</v>
      </c>
      <c r="S571" s="45" t="str">
        <f ca="1" t="shared" si="594"/>
        <v>x</v>
      </c>
      <c r="T571" s="45" t="str">
        <f ca="1" t="shared" si="595"/>
        <v>x</v>
      </c>
      <c r="V571" s="33"/>
      <c r="W571" s="49" t="str">
        <f ca="1" t="shared" si="596"/>
        <v>Reservationsavtal ska tecknas</v>
      </c>
      <c r="X571" s="50" t="str">
        <f ca="1" t="shared" si="597"/>
        <v>Nej</v>
      </c>
      <c r="Y571" s="63" t="str">
        <f ca="1" t="shared" si="514"/>
        <v/>
      </c>
      <c r="Z571" s="63" t="str">
        <f ca="1" t="shared" si="515"/>
        <v/>
      </c>
      <c r="AA571" s="67"/>
      <c r="AB571" s="64" t="str">
        <f ca="1" t="shared" si="516"/>
        <v/>
      </c>
      <c r="AC571" s="73">
        <f ca="1">INDEX(Anslutningspunkt!$A$2:$A$108,RANDBETWEEN(2,108),1)</f>
        <v>76</v>
      </c>
      <c r="AD571" s="30"/>
      <c r="AE571" s="30" t="str">
        <f ca="1" t="shared" si="598"/>
        <v>Stamnät</v>
      </c>
      <c r="AF571" s="79"/>
      <c r="AG571" s="122"/>
      <c r="AH571" s="123"/>
      <c r="AI571" s="127"/>
      <c r="AL571" s="7"/>
      <c r="AM571" s="7">
        <f ca="1">VLOOKUP(AC571,Anslutningspunkt!A:B,2,0)+RANDBETWEEN(-10000,10000)</f>
        <v>6160020.672</v>
      </c>
      <c r="AN571" s="7">
        <f ca="1">VLOOKUP(AC571,Anslutningspunkt!A:C,3,0)+RANDBETWEEN(-10000,10000)</f>
        <v>271085.438</v>
      </c>
      <c r="AP571" s="7" t="str">
        <f ca="1" t="shared" si="517"/>
        <v>Nyanslutning</v>
      </c>
      <c r="AQ571" s="7" t="str">
        <f t="shared" si="518"/>
        <v>Konsumtion/Produktion</v>
      </c>
      <c r="AX571" s="31">
        <f ca="1" t="shared" si="519"/>
        <v>44232.0215201441</v>
      </c>
      <c r="AZ571" s="31">
        <f ca="1">IF(SUM(IF({"4.Projekteringsavtal","5.Anslutningsavtal","6.Nätavtal"}=Q571,1,0))&gt;0,EDATE(AX571,RANDBETWEEN(0,6)),"")</f>
        <v>44291</v>
      </c>
      <c r="BB571" s="21" t="str">
        <f ca="1">IF(SUM(IF({"5.Anslutningsavtal","6.Nätavtal"}=Q571,1,0))&gt;0,EDATE(AZ571,RANDBETWEEN(0,3)),"")</f>
        <v/>
      </c>
      <c r="BD571" s="21" t="str">
        <f ca="1" t="shared" si="520"/>
        <v/>
      </c>
    </row>
    <row r="572" spans="1:56">
      <c r="A572" s="33" t="s">
        <v>65</v>
      </c>
      <c r="B572" s="31">
        <f ca="1" t="shared" ref="B572:B581" si="599">RANDBETWEEN(DATE(2018,1,1),DATE(2022,10,20))</f>
        <v>43946</v>
      </c>
      <c r="C572" s="32">
        <f ca="1" t="shared" ref="C572:C635" si="600">RANDBETWEEN(B572,DATE(2024,10,20))</f>
        <v>44111</v>
      </c>
      <c r="D572" s="30" t="str">
        <f t="shared" ref="D572:D635" si="601">_xlfn.CONCAT("Project ",COLUMN(D572),ROW(D572))</f>
        <v>Project 4572</v>
      </c>
      <c r="E572" s="30" t="str">
        <f t="shared" ref="E572:E635" si="602">_xlfn.CONCAT("Company AB ",COLUMN(E572),ROW(E572))</f>
        <v>Company AB 5572</v>
      </c>
      <c r="F572" s="30" t="str">
        <f ca="1" t="shared" ref="F572:F581" si="60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Huddinge</v>
      </c>
      <c r="G572" s="37">
        <f ca="1" t="shared" ref="G572:G581" si="604">RANDBETWEEN(30,38)</f>
        <v>33</v>
      </c>
      <c r="H572" s="38" t="str">
        <f ca="1" t="shared" ref="H572:H581" si="605">CHOOSE(RANDBETWEEN(1,3),"Ja","Nej","")</f>
        <v>Ja</v>
      </c>
      <c r="I572" s="30" t="str">
        <f ca="1" t="shared" ref="I572:I581" si="606">CHOOSE(RANDBETWEEN(1,3),"Nyanslutning","Utökning","Flytt")</f>
        <v>Utökning</v>
      </c>
      <c r="J572" s="30" t="s">
        <v>69</v>
      </c>
      <c r="K572" s="41">
        <f ca="1" t="shared" ref="K572:K581" si="607">RANDBETWEEN(1,60)*10</f>
        <v>70</v>
      </c>
      <c r="L572" s="41">
        <f ca="1" t="shared" ref="L572:L635" si="608">RANDBETWEEN(1,K572)</f>
        <v>64</v>
      </c>
      <c r="N572" s="30" t="str">
        <f ca="1" t="shared" ref="N572:N635" si="609">_xlfn.CONCAT(CHOOSE(RANDBETWEEN(1,4),"Anders Erikson","Erik Johanson","Sarah Anderson","Lars Johnson")," ",ROW(N572))</f>
        <v>Erik Johanson 572</v>
      </c>
      <c r="O572" s="30" t="str">
        <f ca="1" t="shared" ref="O572:O635" si="610">_xlfn.CONCAT(CHOOSE(RANDBETWEEN(1,4),"Anders Erikson","Erik Johanson","Sarah Anderson","Lars Johnson")," ",ROW(O572))</f>
        <v>Anders Erikson 572</v>
      </c>
      <c r="P572" s="30" t="str">
        <f ca="1" t="shared" ref="P572:P635" si="611">_xlfn.CONCAT(CHOOSE(RANDBETWEEN(1,4),"Anders Erikson","Erik Johanson","Sarah Anderson","Lars Johnson")," ",ROW(P572))</f>
        <v>Lars Johnson 572</v>
      </c>
      <c r="Q572" s="30" t="str">
        <f ca="1" t="shared" ref="Q572:Q581" si="612">CHOOSE(RANDBETWEEN(1,5),"5.Anslutningsavtal","4.Projekteringsavtal","6.Nätavtal","2.Reservationsavtal","1.Anslutningsmöjlighet")</f>
        <v>2.Reservationsavtal</v>
      </c>
      <c r="R572" s="45" t="str">
        <f ca="1" t="shared" ref="R572:R581" si="613">CHOOSE(RANDBETWEEN(1,8),"Ja","","","","n","nej","?","N/A")</f>
        <v>?</v>
      </c>
      <c r="S572" s="45" t="str">
        <f ca="1" t="shared" ref="S572:S581" si="614">CHOOSE(RANDBETWEEN(1,3),"x","","")</f>
        <v>x</v>
      </c>
      <c r="T572" s="45" t="str">
        <f ca="1" t="shared" ref="T572:T581" si="615">CHOOSE(RANDBETWEEN(1,4),"x","","","")</f>
        <v/>
      </c>
      <c r="V572" s="33"/>
      <c r="W572" s="49" t="str">
        <f ca="1" t="shared" ref="W572:W581" si="616">CHOOSE(RANDBETWEEN(1,7),"Länk","","","","","Ansluts till LN 20 kV","Reservationsavtal ska tecknas")</f>
        <v/>
      </c>
      <c r="X572" s="50" t="str">
        <f ca="1" t="shared" ref="X572:X581" si="617">CHOOSE(RANDBETWEEN(1,4),"Ja","Ja","Nej","")</f>
        <v/>
      </c>
      <c r="Y572" s="63" t="str">
        <f ca="1" t="shared" ref="Y572:Y635" si="618">IF(Z572&lt;&gt;"",RANDBETWEEN(Z572,DATE(2024,10,20)),"")</f>
        <v/>
      </c>
      <c r="Z572" s="63" t="str">
        <f ca="1" t="shared" ref="Z572:Z635" si="619">IF(X572="Ja",RANDBETWEEN(C572,DATE(2024,10,20)),"")</f>
        <v/>
      </c>
      <c r="AA572" s="67"/>
      <c r="AB572" s="64" t="str">
        <f ca="1" t="shared" ref="AB572:AB635" si="620">IF(Q572="1.Anslutningsmöjlighet",IF(RAND()*10&lt;3,B572+RAND()*(EDATE(C572,1)-B572),""),"")</f>
        <v/>
      </c>
      <c r="AC572" s="73">
        <f ca="1">INDEX(Anslutningspunkt!$A$2:$A$108,RANDBETWEEN(2,108),1)</f>
        <v>35</v>
      </c>
      <c r="AD572" s="30"/>
      <c r="AE572" s="30" t="str">
        <f ca="1" t="shared" ref="AE572:AE581" si="621">CHOOSE(RANDBETWEEN(1,4),"Regionnät","Stamnät Regionnät","Stamnät","")</f>
        <v>Stamnät Regionnät</v>
      </c>
      <c r="AF572" s="79"/>
      <c r="AG572" s="122"/>
      <c r="AH572" s="123"/>
      <c r="AI572" s="127"/>
      <c r="AL572" s="7"/>
      <c r="AM572" s="7">
        <f ca="1">VLOOKUP(AC572,Anslutningspunkt!A:B,2,0)+RANDBETWEEN(-10000,10000)</f>
        <v>6035511.672</v>
      </c>
      <c r="AN572" s="7">
        <f ca="1">VLOOKUP(AC572,Anslutningspunkt!A:C,3,0)+RANDBETWEEN(-10000,10000)</f>
        <v>363866.438</v>
      </c>
      <c r="AP572" s="7" t="str">
        <f ca="1" t="shared" ref="AP572:AP635" si="622">I572</f>
        <v>Utökning</v>
      </c>
      <c r="AQ572" s="7" t="str">
        <f t="shared" ref="AQ572:AQ635" si="623">J572</f>
        <v>Konsumtion/Produktion</v>
      </c>
      <c r="AX572" s="31">
        <f ca="1" t="shared" ref="AX572:AX635" si="624">IF(Q572&lt;&gt;"1.Anslutningsmöjlighet",B572+RAND()*(EDATE(C572,1)-B572),"")</f>
        <v>44100.2363094023</v>
      </c>
      <c r="AZ572" s="31" t="str">
        <f ca="1">IF(SUM(IF({"4.Projekteringsavtal","5.Anslutningsavtal","6.Nätavtal"}=Q572,1,0))&gt;0,EDATE(AX572,RANDBETWEEN(0,6)),"")</f>
        <v/>
      </c>
      <c r="BB572" s="21" t="str">
        <f ca="1">IF(SUM(IF({"5.Anslutningsavtal","6.Nätavtal"}=Q572,1,0))&gt;0,EDATE(AZ572,RANDBETWEEN(0,3)),"")</f>
        <v/>
      </c>
      <c r="BD572" s="21" t="str">
        <f ca="1" t="shared" ref="BD572:BD635" si="625">IF("6.Nätavtal"=Q572,EDATE(BB572,RANDBETWEEN(0,3)),"")</f>
        <v/>
      </c>
    </row>
    <row r="573" spans="1:56">
      <c r="A573" s="33" t="s">
        <v>65</v>
      </c>
      <c r="B573" s="31">
        <f ca="1" t="shared" si="599"/>
        <v>44308</v>
      </c>
      <c r="C573" s="32">
        <f ca="1" t="shared" si="600"/>
        <v>45286</v>
      </c>
      <c r="D573" s="30" t="str">
        <f t="shared" si="601"/>
        <v>Project 4573</v>
      </c>
      <c r="E573" s="30" t="str">
        <f t="shared" si="602"/>
        <v>Company AB 5573</v>
      </c>
      <c r="F573" s="30" t="str">
        <f ca="1" t="shared" si="603"/>
        <v>Eskilstuna</v>
      </c>
      <c r="G573" s="37">
        <f ca="1" t="shared" si="604"/>
        <v>31</v>
      </c>
      <c r="H573" s="38" t="str">
        <f ca="1" t="shared" si="605"/>
        <v>Ja</v>
      </c>
      <c r="I573" s="30" t="str">
        <f ca="1" t="shared" si="606"/>
        <v>Flytt</v>
      </c>
      <c r="J573" s="30" t="s">
        <v>69</v>
      </c>
      <c r="K573" s="41">
        <f ca="1" t="shared" si="607"/>
        <v>420</v>
      </c>
      <c r="L573" s="41">
        <f ca="1" t="shared" si="608"/>
        <v>416</v>
      </c>
      <c r="N573" s="30" t="str">
        <f ca="1" t="shared" si="609"/>
        <v>Erik Johanson 573</v>
      </c>
      <c r="O573" s="30" t="str">
        <f ca="1" t="shared" si="610"/>
        <v>Erik Johanson 573</v>
      </c>
      <c r="P573" s="30" t="str">
        <f ca="1" t="shared" si="611"/>
        <v>Sarah Anderson 573</v>
      </c>
      <c r="Q573" s="30" t="str">
        <f ca="1" t="shared" si="612"/>
        <v>1.Anslutningsmöjlighet</v>
      </c>
      <c r="R573" s="45" t="str">
        <f ca="1" t="shared" si="613"/>
        <v/>
      </c>
      <c r="S573" s="45" t="str">
        <f ca="1" t="shared" si="614"/>
        <v>x</v>
      </c>
      <c r="T573" s="45" t="str">
        <f ca="1" t="shared" si="615"/>
        <v/>
      </c>
      <c r="V573" s="33"/>
      <c r="W573" s="49" t="str">
        <f ca="1" t="shared" si="616"/>
        <v>Ansluts till LN 20 kV</v>
      </c>
      <c r="X573" s="50" t="str">
        <f ca="1" t="shared" si="617"/>
        <v>Ja</v>
      </c>
      <c r="Y573" s="63">
        <f ca="1" t="shared" si="618"/>
        <v>45489</v>
      </c>
      <c r="Z573" s="63">
        <f ca="1" t="shared" si="619"/>
        <v>45405</v>
      </c>
      <c r="AA573" s="67"/>
      <c r="AB573" s="64" t="str">
        <f ca="1" t="shared" si="620"/>
        <v/>
      </c>
      <c r="AC573" s="73">
        <f ca="1">INDEX(Anslutningspunkt!$A$2:$A$108,RANDBETWEEN(2,108),1)</f>
        <v>26</v>
      </c>
      <c r="AD573" s="30"/>
      <c r="AE573" s="30" t="str">
        <f ca="1" t="shared" si="621"/>
        <v>Stamnät Regionnät</v>
      </c>
      <c r="AF573" s="79"/>
      <c r="AG573" s="122"/>
      <c r="AH573" s="123"/>
      <c r="AI573" s="127"/>
      <c r="AL573" s="7"/>
      <c r="AM573" s="7">
        <f ca="1">VLOOKUP(AC573,Anslutningspunkt!A:B,2,0)+RANDBETWEEN(-10000,10000)</f>
        <v>6109871.672</v>
      </c>
      <c r="AN573" s="7">
        <f ca="1">VLOOKUP(AC573,Anslutningspunkt!A:C,3,0)+RANDBETWEEN(-10000,10000)</f>
        <v>389814.438</v>
      </c>
      <c r="AP573" s="7" t="str">
        <f ca="1" t="shared" si="622"/>
        <v>Flytt</v>
      </c>
      <c r="AQ573" s="7" t="str">
        <f t="shared" si="623"/>
        <v>Konsumtion/Produktion</v>
      </c>
      <c r="AX573" s="31" t="str">
        <f ca="1" t="shared" si="624"/>
        <v/>
      </c>
      <c r="AZ573" s="31" t="str">
        <f ca="1">IF(SUM(IF({"4.Projekteringsavtal","5.Anslutningsavtal","6.Nätavtal"}=Q573,1,0))&gt;0,EDATE(AX573,RANDBETWEEN(0,6)),"")</f>
        <v/>
      </c>
      <c r="BB573" s="21" t="str">
        <f ca="1">IF(SUM(IF({"5.Anslutningsavtal","6.Nätavtal"}=Q573,1,0))&gt;0,EDATE(AZ573,RANDBETWEEN(0,3)),"")</f>
        <v/>
      </c>
      <c r="BD573" s="21" t="str">
        <f ca="1" t="shared" si="625"/>
        <v/>
      </c>
    </row>
    <row r="574" spans="1:56">
      <c r="A574" s="33" t="s">
        <v>65</v>
      </c>
      <c r="B574" s="31">
        <f ca="1" t="shared" si="599"/>
        <v>44072</v>
      </c>
      <c r="C574" s="32">
        <f ca="1" t="shared" si="600"/>
        <v>45018</v>
      </c>
      <c r="D574" s="30" t="str">
        <f t="shared" si="601"/>
        <v>Project 4574</v>
      </c>
      <c r="E574" s="30" t="str">
        <f t="shared" si="602"/>
        <v>Company AB 5574</v>
      </c>
      <c r="F574" s="30" t="str">
        <f ca="1" t="shared" si="603"/>
        <v>Litslunda</v>
      </c>
      <c r="G574" s="37">
        <f ca="1" t="shared" si="604"/>
        <v>32</v>
      </c>
      <c r="H574" s="38" t="str">
        <f ca="1" t="shared" si="605"/>
        <v>Nej</v>
      </c>
      <c r="I574" s="30" t="str">
        <f ca="1" t="shared" si="606"/>
        <v>Flytt</v>
      </c>
      <c r="J574" s="30" t="s">
        <v>69</v>
      </c>
      <c r="K574" s="41">
        <f ca="1" t="shared" si="607"/>
        <v>370</v>
      </c>
      <c r="L574" s="41">
        <f ca="1" t="shared" si="608"/>
        <v>310</v>
      </c>
      <c r="N574" s="30" t="str">
        <f ca="1" t="shared" si="609"/>
        <v>Lars Johnson 574</v>
      </c>
      <c r="O574" s="30" t="str">
        <f ca="1" t="shared" si="610"/>
        <v>Lars Johnson 574</v>
      </c>
      <c r="P574" s="30" t="str">
        <f ca="1" t="shared" si="611"/>
        <v>Sarah Anderson 574</v>
      </c>
      <c r="Q574" s="30" t="str">
        <f ca="1" t="shared" si="612"/>
        <v>2.Reservationsavtal</v>
      </c>
      <c r="R574" s="45" t="str">
        <f ca="1" t="shared" si="613"/>
        <v>Ja</v>
      </c>
      <c r="S574" s="45" t="str">
        <f ca="1" t="shared" si="614"/>
        <v>x</v>
      </c>
      <c r="T574" s="45" t="str">
        <f ca="1" t="shared" si="615"/>
        <v/>
      </c>
      <c r="V574" s="33"/>
      <c r="W574" s="49" t="str">
        <f ca="1" t="shared" si="616"/>
        <v>Ansluts till LN 20 kV</v>
      </c>
      <c r="X574" s="50" t="str">
        <f ca="1" t="shared" si="617"/>
        <v>Ja</v>
      </c>
      <c r="Y574" s="63">
        <f ca="1" t="shared" si="618"/>
        <v>45309</v>
      </c>
      <c r="Z574" s="63">
        <f ca="1" t="shared" si="619"/>
        <v>45051</v>
      </c>
      <c r="AA574" s="67"/>
      <c r="AB574" s="64" t="str">
        <f ca="1" t="shared" si="620"/>
        <v/>
      </c>
      <c r="AC574" s="73">
        <f ca="1">INDEX(Anslutningspunkt!$A$2:$A$108,RANDBETWEEN(2,108),1)</f>
        <v>43</v>
      </c>
      <c r="AD574" s="30"/>
      <c r="AE574" s="30" t="str">
        <f ca="1" t="shared" si="621"/>
        <v>Stamnät Regionnät</v>
      </c>
      <c r="AF574" s="79"/>
      <c r="AG574" s="122"/>
      <c r="AH574" s="123"/>
      <c r="AI574" s="127"/>
      <c r="AL574" s="7"/>
      <c r="AM574" s="7">
        <f ca="1">VLOOKUP(AC574,Anslutningspunkt!A:B,2,0)+RANDBETWEEN(-10000,10000)</f>
        <v>6131758.672</v>
      </c>
      <c r="AN574" s="7">
        <f ca="1">VLOOKUP(AC574,Anslutningspunkt!A:C,3,0)+RANDBETWEEN(-10000,10000)</f>
        <v>355793.438</v>
      </c>
      <c r="AP574" s="7" t="str">
        <f ca="1" t="shared" si="622"/>
        <v>Flytt</v>
      </c>
      <c r="AQ574" s="7" t="str">
        <f t="shared" si="623"/>
        <v>Konsumtion/Produktion</v>
      </c>
      <c r="AX574" s="31">
        <f ca="1" t="shared" si="624"/>
        <v>44371.6111983926</v>
      </c>
      <c r="AZ574" s="31" t="str">
        <f ca="1">IF(SUM(IF({"4.Projekteringsavtal","5.Anslutningsavtal","6.Nätavtal"}=Q574,1,0))&gt;0,EDATE(AX574,RANDBETWEEN(0,6)),"")</f>
        <v/>
      </c>
      <c r="BB574" s="21" t="str">
        <f ca="1">IF(SUM(IF({"5.Anslutningsavtal","6.Nätavtal"}=Q574,1,0))&gt;0,EDATE(AZ574,RANDBETWEEN(0,3)),"")</f>
        <v/>
      </c>
      <c r="BD574" s="21" t="str">
        <f ca="1" t="shared" si="625"/>
        <v/>
      </c>
    </row>
    <row r="575" spans="1:56">
      <c r="A575" s="33" t="s">
        <v>65</v>
      </c>
      <c r="B575" s="31">
        <f ca="1" t="shared" si="599"/>
        <v>43220</v>
      </c>
      <c r="C575" s="32">
        <f ca="1" t="shared" si="600"/>
        <v>45132</v>
      </c>
      <c r="D575" s="30" t="str">
        <f t="shared" si="601"/>
        <v>Project 4575</v>
      </c>
      <c r="E575" s="30" t="str">
        <f t="shared" si="602"/>
        <v>Company AB 5575</v>
      </c>
      <c r="F575" s="30" t="str">
        <f ca="1" t="shared" si="603"/>
        <v>Heby</v>
      </c>
      <c r="G575" s="37">
        <f ca="1" t="shared" si="604"/>
        <v>32</v>
      </c>
      <c r="H575" s="38" t="str">
        <f ca="1" t="shared" si="605"/>
        <v/>
      </c>
      <c r="I575" s="30" t="str">
        <f ca="1" t="shared" si="606"/>
        <v>Utökning</v>
      </c>
      <c r="J575" s="30" t="s">
        <v>69</v>
      </c>
      <c r="K575" s="41">
        <f ca="1" t="shared" si="607"/>
        <v>470</v>
      </c>
      <c r="L575" s="41">
        <f ca="1" t="shared" si="608"/>
        <v>367</v>
      </c>
      <c r="N575" s="30" t="str">
        <f ca="1" t="shared" si="609"/>
        <v>Sarah Anderson 575</v>
      </c>
      <c r="O575" s="30" t="str">
        <f ca="1" t="shared" si="610"/>
        <v>Lars Johnson 575</v>
      </c>
      <c r="P575" s="30" t="str">
        <f ca="1" t="shared" si="611"/>
        <v>Sarah Anderson 575</v>
      </c>
      <c r="Q575" s="30" t="str">
        <f ca="1" t="shared" si="612"/>
        <v>2.Reservationsavtal</v>
      </c>
      <c r="R575" s="45" t="str">
        <f ca="1" t="shared" si="613"/>
        <v>nej</v>
      </c>
      <c r="S575" s="45" t="str">
        <f ca="1" t="shared" si="614"/>
        <v/>
      </c>
      <c r="T575" s="45" t="str">
        <f ca="1" t="shared" si="615"/>
        <v/>
      </c>
      <c r="V575" s="33"/>
      <c r="W575" s="49" t="str">
        <f ca="1" t="shared" si="616"/>
        <v/>
      </c>
      <c r="X575" s="50" t="str">
        <f ca="1" t="shared" si="617"/>
        <v>Ja</v>
      </c>
      <c r="Y575" s="63">
        <f ca="1" t="shared" si="618"/>
        <v>45511</v>
      </c>
      <c r="Z575" s="63">
        <f ca="1" t="shared" si="619"/>
        <v>45464</v>
      </c>
      <c r="AA575" s="67"/>
      <c r="AB575" s="64" t="str">
        <f ca="1" t="shared" si="620"/>
        <v/>
      </c>
      <c r="AC575" s="73">
        <f ca="1">INDEX(Anslutningspunkt!$A$2:$A$108,RANDBETWEEN(2,108),1)</f>
        <v>95</v>
      </c>
      <c r="AD575" s="30"/>
      <c r="AE575" s="30" t="str">
        <f ca="1" t="shared" si="621"/>
        <v>Stamnät</v>
      </c>
      <c r="AF575" s="79"/>
      <c r="AG575" s="122"/>
      <c r="AH575" s="123"/>
      <c r="AI575" s="127"/>
      <c r="AL575" s="7"/>
      <c r="AM575" s="7">
        <f ca="1">VLOOKUP(AC575,Anslutningspunkt!A:B,2,0)+RANDBETWEEN(-10000,10000)</f>
        <v>6145853.672</v>
      </c>
      <c r="AN575" s="7">
        <f ca="1">VLOOKUP(AC575,Anslutningspunkt!A:C,3,0)+RANDBETWEEN(-10000,10000)</f>
        <v>391805.438</v>
      </c>
      <c r="AP575" s="7" t="str">
        <f ca="1" t="shared" si="622"/>
        <v>Utökning</v>
      </c>
      <c r="AQ575" s="7" t="str">
        <f t="shared" si="623"/>
        <v>Konsumtion/Produktion</v>
      </c>
      <c r="AX575" s="31">
        <f ca="1" t="shared" si="624"/>
        <v>43587.5649228922</v>
      </c>
      <c r="AZ575" s="31" t="str">
        <f ca="1">IF(SUM(IF({"4.Projekteringsavtal","5.Anslutningsavtal","6.Nätavtal"}=Q575,1,0))&gt;0,EDATE(AX575,RANDBETWEEN(0,6)),"")</f>
        <v/>
      </c>
      <c r="BB575" s="21" t="str">
        <f ca="1">IF(SUM(IF({"5.Anslutningsavtal","6.Nätavtal"}=Q575,1,0))&gt;0,EDATE(AZ575,RANDBETWEEN(0,3)),"")</f>
        <v/>
      </c>
      <c r="BD575" s="21" t="str">
        <f ca="1" t="shared" si="625"/>
        <v/>
      </c>
    </row>
    <row r="576" spans="1:56">
      <c r="A576" s="33" t="s">
        <v>65</v>
      </c>
      <c r="B576" s="31">
        <f ca="1" t="shared" si="599"/>
        <v>43397</v>
      </c>
      <c r="C576" s="32">
        <f ca="1" t="shared" si="600"/>
        <v>45332</v>
      </c>
      <c r="D576" s="30" t="str">
        <f t="shared" si="601"/>
        <v>Project 4576</v>
      </c>
      <c r="E576" s="30" t="str">
        <f t="shared" si="602"/>
        <v>Company AB 5576</v>
      </c>
      <c r="F576" s="30" t="str">
        <f ca="1" t="shared" si="603"/>
        <v>Nynäshamn</v>
      </c>
      <c r="G576" s="37">
        <f ca="1" t="shared" si="604"/>
        <v>32</v>
      </c>
      <c r="H576" s="38" t="str">
        <f ca="1" t="shared" si="605"/>
        <v/>
      </c>
      <c r="I576" s="30" t="str">
        <f ca="1" t="shared" si="606"/>
        <v>Utökning</v>
      </c>
      <c r="J576" s="30" t="s">
        <v>69</v>
      </c>
      <c r="K576" s="41">
        <f ca="1" t="shared" si="607"/>
        <v>20</v>
      </c>
      <c r="L576" s="41">
        <f ca="1" t="shared" si="608"/>
        <v>20</v>
      </c>
      <c r="N576" s="30" t="str">
        <f ca="1" t="shared" si="609"/>
        <v>Lars Johnson 576</v>
      </c>
      <c r="O576" s="30" t="str">
        <f ca="1" t="shared" si="610"/>
        <v>Sarah Anderson 576</v>
      </c>
      <c r="P576" s="30" t="str">
        <f ca="1" t="shared" si="611"/>
        <v>Anders Erikson 576</v>
      </c>
      <c r="Q576" s="30" t="str">
        <f ca="1" t="shared" si="612"/>
        <v>6.Nätavtal</v>
      </c>
      <c r="R576" s="45" t="str">
        <f ca="1" t="shared" si="613"/>
        <v/>
      </c>
      <c r="S576" s="45" t="str">
        <f ca="1" t="shared" si="614"/>
        <v>x</v>
      </c>
      <c r="T576" s="45" t="str">
        <f ca="1" t="shared" si="615"/>
        <v/>
      </c>
      <c r="V576" s="33"/>
      <c r="W576" s="49" t="str">
        <f ca="1" t="shared" si="616"/>
        <v/>
      </c>
      <c r="X576" s="50" t="str">
        <f ca="1" t="shared" si="617"/>
        <v>Ja</v>
      </c>
      <c r="Y576" s="63">
        <f ca="1" t="shared" si="618"/>
        <v>45543</v>
      </c>
      <c r="Z576" s="63">
        <f ca="1" t="shared" si="619"/>
        <v>45540</v>
      </c>
      <c r="AA576" s="67"/>
      <c r="AB576" s="64" t="str">
        <f ca="1" t="shared" si="620"/>
        <v/>
      </c>
      <c r="AC576" s="73">
        <f ca="1">INDEX(Anslutningspunkt!$A$2:$A$108,RANDBETWEEN(2,108),1)</f>
        <v>47</v>
      </c>
      <c r="AD576" s="30"/>
      <c r="AE576" s="30" t="str">
        <f ca="1" t="shared" si="621"/>
        <v/>
      </c>
      <c r="AF576" s="79"/>
      <c r="AG576" s="122"/>
      <c r="AH576" s="123"/>
      <c r="AI576" s="127"/>
      <c r="AL576" s="7"/>
      <c r="AM576" s="7">
        <f ca="1">VLOOKUP(AC576,Anslutningspunkt!A:B,2,0)+RANDBETWEEN(-10000,10000)</f>
        <v>6030928.672</v>
      </c>
      <c r="AN576" s="7">
        <f ca="1">VLOOKUP(AC576,Anslutningspunkt!A:C,3,0)+RANDBETWEEN(-10000,10000)</f>
        <v>448991.438</v>
      </c>
      <c r="AP576" s="7" t="str">
        <f ca="1" t="shared" si="622"/>
        <v>Utökning</v>
      </c>
      <c r="AQ576" s="7" t="str">
        <f t="shared" si="623"/>
        <v>Konsumtion/Produktion</v>
      </c>
      <c r="AX576" s="31">
        <f ca="1" t="shared" si="624"/>
        <v>44471.2767947268</v>
      </c>
      <c r="AZ576" s="31">
        <f ca="1">IF(SUM(IF({"4.Projekteringsavtal","5.Anslutningsavtal","6.Nätavtal"}=Q576,1,0))&gt;0,EDATE(AX576,RANDBETWEEN(0,6)),"")</f>
        <v>44622</v>
      </c>
      <c r="BB576" s="21">
        <f ca="1">IF(SUM(IF({"5.Anslutningsavtal","6.Nätavtal"}=Q576,1,0))&gt;0,EDATE(AZ576,RANDBETWEEN(0,3)),"")</f>
        <v>44653</v>
      </c>
      <c r="BD576" s="21">
        <f ca="1" t="shared" si="625"/>
        <v>44683</v>
      </c>
    </row>
    <row r="577" spans="1:56">
      <c r="A577" s="33" t="s">
        <v>65</v>
      </c>
      <c r="B577" s="31">
        <f ca="1" t="shared" si="599"/>
        <v>43474</v>
      </c>
      <c r="C577" s="32">
        <f ca="1" t="shared" si="600"/>
        <v>44877</v>
      </c>
      <c r="D577" s="30" t="str">
        <f t="shared" si="601"/>
        <v>Project 4577</v>
      </c>
      <c r="E577" s="30" t="str">
        <f t="shared" si="602"/>
        <v>Company AB 5577</v>
      </c>
      <c r="F577" s="30" t="str">
        <f ca="1" t="shared" si="603"/>
        <v>Litslunda</v>
      </c>
      <c r="G577" s="37">
        <f ca="1" t="shared" si="604"/>
        <v>33</v>
      </c>
      <c r="H577" s="38" t="str">
        <f ca="1" t="shared" si="605"/>
        <v/>
      </c>
      <c r="I577" s="30" t="str">
        <f ca="1" t="shared" si="606"/>
        <v>Nyanslutning</v>
      </c>
      <c r="J577" s="30" t="s">
        <v>69</v>
      </c>
      <c r="K577" s="41">
        <f ca="1" t="shared" si="607"/>
        <v>350</v>
      </c>
      <c r="L577" s="41">
        <f ca="1" t="shared" si="608"/>
        <v>110</v>
      </c>
      <c r="N577" s="30" t="str">
        <f ca="1" t="shared" si="609"/>
        <v>Anders Erikson 577</v>
      </c>
      <c r="O577" s="30" t="str">
        <f ca="1" t="shared" si="610"/>
        <v>Lars Johnson 577</v>
      </c>
      <c r="P577" s="30" t="str">
        <f ca="1" t="shared" si="611"/>
        <v>Sarah Anderson 577</v>
      </c>
      <c r="Q577" s="30" t="str">
        <f ca="1" t="shared" si="612"/>
        <v>2.Reservationsavtal</v>
      </c>
      <c r="R577" s="45" t="str">
        <f ca="1" t="shared" si="613"/>
        <v/>
      </c>
      <c r="S577" s="45" t="str">
        <f ca="1" t="shared" si="614"/>
        <v/>
      </c>
      <c r="T577" s="45" t="str">
        <f ca="1" t="shared" si="615"/>
        <v/>
      </c>
      <c r="V577" s="33"/>
      <c r="W577" s="49" t="str">
        <f ca="1" t="shared" si="616"/>
        <v>Ansluts till LN 20 kV</v>
      </c>
      <c r="X577" s="50" t="str">
        <f ca="1" t="shared" si="617"/>
        <v>Ja</v>
      </c>
      <c r="Y577" s="63">
        <f ca="1" t="shared" si="618"/>
        <v>45540</v>
      </c>
      <c r="Z577" s="63">
        <f ca="1" t="shared" si="619"/>
        <v>45338</v>
      </c>
      <c r="AA577" s="67"/>
      <c r="AB577" s="64" t="str">
        <f ca="1" t="shared" si="620"/>
        <v/>
      </c>
      <c r="AC577" s="73">
        <f ca="1">INDEX(Anslutningspunkt!$A$2:$A$108,RANDBETWEEN(2,108),1)</f>
        <v>38</v>
      </c>
      <c r="AD577" s="30"/>
      <c r="AE577" s="30" t="str">
        <f ca="1" t="shared" si="621"/>
        <v>Regionnät</v>
      </c>
      <c r="AF577" s="79"/>
      <c r="AG577" s="122"/>
      <c r="AH577" s="123"/>
      <c r="AI577" s="127"/>
      <c r="AL577" s="7"/>
      <c r="AM577" s="7">
        <f ca="1">VLOOKUP(AC577,Anslutningspunkt!A:B,2,0)+RANDBETWEEN(-10000,10000)</f>
        <v>6159237.672</v>
      </c>
      <c r="AN577" s="7">
        <f ca="1">VLOOKUP(AC577,Anslutningspunkt!A:C,3,0)+RANDBETWEEN(-10000,10000)</f>
        <v>399143.438</v>
      </c>
      <c r="AP577" s="7" t="str">
        <f ca="1" t="shared" si="622"/>
        <v>Nyanslutning</v>
      </c>
      <c r="AQ577" s="7" t="str">
        <f t="shared" si="623"/>
        <v>Konsumtion/Produktion</v>
      </c>
      <c r="AX577" s="31">
        <f ca="1" t="shared" si="624"/>
        <v>44291.1261351923</v>
      </c>
      <c r="AZ577" s="31" t="str">
        <f ca="1">IF(SUM(IF({"4.Projekteringsavtal","5.Anslutningsavtal","6.Nätavtal"}=Q577,1,0))&gt;0,EDATE(AX577,RANDBETWEEN(0,6)),"")</f>
        <v/>
      </c>
      <c r="BB577" s="21" t="str">
        <f ca="1">IF(SUM(IF({"5.Anslutningsavtal","6.Nätavtal"}=Q577,1,0))&gt;0,EDATE(AZ577,RANDBETWEEN(0,3)),"")</f>
        <v/>
      </c>
      <c r="BD577" s="21" t="str">
        <f ca="1" t="shared" si="625"/>
        <v/>
      </c>
    </row>
    <row r="578" spans="1:56">
      <c r="A578" s="33" t="s">
        <v>65</v>
      </c>
      <c r="B578" s="31">
        <f ca="1" t="shared" si="599"/>
        <v>43892</v>
      </c>
      <c r="C578" s="32">
        <f ca="1" t="shared" si="600"/>
        <v>44485</v>
      </c>
      <c r="D578" s="30" t="str">
        <f t="shared" si="601"/>
        <v>Project 4578</v>
      </c>
      <c r="E578" s="30" t="str">
        <f t="shared" si="602"/>
        <v>Company AB 5578</v>
      </c>
      <c r="F578" s="30" t="str">
        <f ca="1" t="shared" si="603"/>
        <v>Smedjebacken</v>
      </c>
      <c r="G578" s="37">
        <f ca="1" t="shared" si="604"/>
        <v>35</v>
      </c>
      <c r="H578" s="38" t="str">
        <f ca="1" t="shared" si="605"/>
        <v>Ja</v>
      </c>
      <c r="I578" s="30" t="str">
        <f ca="1" t="shared" si="606"/>
        <v>Flytt</v>
      </c>
      <c r="J578" s="30" t="s">
        <v>69</v>
      </c>
      <c r="K578" s="41">
        <f ca="1" t="shared" si="607"/>
        <v>10</v>
      </c>
      <c r="L578" s="41">
        <f ca="1" t="shared" si="608"/>
        <v>3</v>
      </c>
      <c r="N578" s="30" t="str">
        <f ca="1" t="shared" si="609"/>
        <v>Lars Johnson 578</v>
      </c>
      <c r="O578" s="30" t="str">
        <f ca="1" t="shared" si="610"/>
        <v>Anders Erikson 578</v>
      </c>
      <c r="P578" s="30" t="str">
        <f ca="1" t="shared" si="611"/>
        <v>Sarah Anderson 578</v>
      </c>
      <c r="Q578" s="30" t="str">
        <f ca="1" t="shared" si="612"/>
        <v>2.Reservationsavtal</v>
      </c>
      <c r="R578" s="45" t="str">
        <f ca="1" t="shared" si="613"/>
        <v/>
      </c>
      <c r="S578" s="45" t="str">
        <f ca="1" t="shared" si="614"/>
        <v/>
      </c>
      <c r="T578" s="45" t="str">
        <f ca="1" t="shared" si="615"/>
        <v/>
      </c>
      <c r="V578" s="33"/>
      <c r="W578" s="49" t="str">
        <f ca="1" t="shared" si="616"/>
        <v/>
      </c>
      <c r="X578" s="50" t="str">
        <f ca="1" t="shared" si="617"/>
        <v/>
      </c>
      <c r="Y578" s="63" t="str">
        <f ca="1" t="shared" si="618"/>
        <v/>
      </c>
      <c r="Z578" s="63" t="str">
        <f ca="1" t="shared" si="619"/>
        <v/>
      </c>
      <c r="AA578" s="67"/>
      <c r="AB578" s="64" t="str">
        <f ca="1" t="shared" si="620"/>
        <v/>
      </c>
      <c r="AC578" s="73">
        <f ca="1">INDEX(Anslutningspunkt!$A$2:$A$108,RANDBETWEEN(2,108),1)</f>
        <v>43</v>
      </c>
      <c r="AD578" s="30"/>
      <c r="AE578" s="30" t="str">
        <f ca="1" t="shared" si="621"/>
        <v>Stamnät Regionnät</v>
      </c>
      <c r="AF578" s="79"/>
      <c r="AG578" s="122"/>
      <c r="AH578" s="123"/>
      <c r="AI578" s="127"/>
      <c r="AL578" s="7"/>
      <c r="AM578" s="7">
        <f ca="1">VLOOKUP(AC578,Anslutningspunkt!A:B,2,0)+RANDBETWEEN(-10000,10000)</f>
        <v>6133637.672</v>
      </c>
      <c r="AN578" s="7">
        <f ca="1">VLOOKUP(AC578,Anslutningspunkt!A:C,3,0)+RANDBETWEEN(-10000,10000)</f>
        <v>344289.438</v>
      </c>
      <c r="AP578" s="7" t="str">
        <f ca="1" t="shared" si="622"/>
        <v>Flytt</v>
      </c>
      <c r="AQ578" s="7" t="str">
        <f t="shared" si="623"/>
        <v>Konsumtion/Produktion</v>
      </c>
      <c r="AX578" s="31">
        <f ca="1" t="shared" si="624"/>
        <v>44042.3307444116</v>
      </c>
      <c r="AZ578" s="31" t="str">
        <f ca="1">IF(SUM(IF({"4.Projekteringsavtal","5.Anslutningsavtal","6.Nätavtal"}=Q578,1,0))&gt;0,EDATE(AX578,RANDBETWEEN(0,6)),"")</f>
        <v/>
      </c>
      <c r="BB578" s="21" t="str">
        <f ca="1">IF(SUM(IF({"5.Anslutningsavtal","6.Nätavtal"}=Q578,1,0))&gt;0,EDATE(AZ578,RANDBETWEEN(0,3)),"")</f>
        <v/>
      </c>
      <c r="BD578" s="21" t="str">
        <f ca="1" t="shared" si="625"/>
        <v/>
      </c>
    </row>
    <row r="579" spans="1:56">
      <c r="A579" s="33" t="s">
        <v>65</v>
      </c>
      <c r="B579" s="31">
        <f ca="1" t="shared" si="599"/>
        <v>43573</v>
      </c>
      <c r="C579" s="32">
        <f ca="1" t="shared" si="600"/>
        <v>43708</v>
      </c>
      <c r="D579" s="30" t="str">
        <f t="shared" si="601"/>
        <v>Project 4579</v>
      </c>
      <c r="E579" s="30" t="str">
        <f t="shared" si="602"/>
        <v>Company AB 5579</v>
      </c>
      <c r="F579" s="30" t="str">
        <f ca="1" t="shared" si="603"/>
        <v>Sigtuna</v>
      </c>
      <c r="G579" s="37">
        <f ca="1" t="shared" si="604"/>
        <v>30</v>
      </c>
      <c r="H579" s="38" t="str">
        <f ca="1" t="shared" si="605"/>
        <v>Ja</v>
      </c>
      <c r="I579" s="30" t="str">
        <f ca="1" t="shared" si="606"/>
        <v>Flytt</v>
      </c>
      <c r="J579" s="30" t="s">
        <v>69</v>
      </c>
      <c r="K579" s="41">
        <f ca="1" t="shared" si="607"/>
        <v>60</v>
      </c>
      <c r="L579" s="41">
        <f ca="1" t="shared" si="608"/>
        <v>34</v>
      </c>
      <c r="N579" s="30" t="str">
        <f ca="1" t="shared" si="609"/>
        <v>Anders Erikson 579</v>
      </c>
      <c r="O579" s="30" t="str">
        <f ca="1" t="shared" si="610"/>
        <v>Erik Johanson 579</v>
      </c>
      <c r="P579" s="30" t="str">
        <f ca="1" t="shared" si="611"/>
        <v>Anders Erikson 579</v>
      </c>
      <c r="Q579" s="30" t="str">
        <f ca="1" t="shared" si="612"/>
        <v>1.Anslutningsmöjlighet</v>
      </c>
      <c r="R579" s="45" t="str">
        <f ca="1" t="shared" si="613"/>
        <v>N/A</v>
      </c>
      <c r="S579" s="45" t="str">
        <f ca="1" t="shared" si="614"/>
        <v/>
      </c>
      <c r="T579" s="45" t="str">
        <f ca="1" t="shared" si="615"/>
        <v/>
      </c>
      <c r="V579" s="33"/>
      <c r="W579" s="49" t="str">
        <f ca="1" t="shared" si="616"/>
        <v>Länk</v>
      </c>
      <c r="X579" s="50" t="str">
        <f ca="1" t="shared" si="617"/>
        <v>Ja</v>
      </c>
      <c r="Y579" s="63">
        <f ca="1" t="shared" si="618"/>
        <v>45080</v>
      </c>
      <c r="Z579" s="63">
        <f ca="1" t="shared" si="619"/>
        <v>45003</v>
      </c>
      <c r="AA579" s="67"/>
      <c r="AB579" s="64">
        <f ca="1" t="shared" si="620"/>
        <v>43635.1922772559</v>
      </c>
      <c r="AC579" s="73">
        <f ca="1">INDEX(Anslutningspunkt!$A$2:$A$108,RANDBETWEEN(2,108),1)</f>
        <v>43</v>
      </c>
      <c r="AD579" s="30"/>
      <c r="AE579" s="30" t="str">
        <f ca="1" t="shared" si="621"/>
        <v>Stamnät Regionnät</v>
      </c>
      <c r="AF579" s="79"/>
      <c r="AG579" s="122"/>
      <c r="AH579" s="123"/>
      <c r="AI579" s="127"/>
      <c r="AL579" s="7"/>
      <c r="AM579" s="7">
        <f ca="1">VLOOKUP(AC579,Anslutningspunkt!A:B,2,0)+RANDBETWEEN(-10000,10000)</f>
        <v>6128739.672</v>
      </c>
      <c r="AN579" s="7">
        <f ca="1">VLOOKUP(AC579,Anslutningspunkt!A:C,3,0)+RANDBETWEEN(-10000,10000)</f>
        <v>360443.438</v>
      </c>
      <c r="AP579" s="7" t="str">
        <f ca="1" t="shared" si="622"/>
        <v>Flytt</v>
      </c>
      <c r="AQ579" s="7" t="str">
        <f t="shared" si="623"/>
        <v>Konsumtion/Produktion</v>
      </c>
      <c r="AX579" s="31" t="str">
        <f ca="1" t="shared" si="624"/>
        <v/>
      </c>
      <c r="AZ579" s="31" t="str">
        <f ca="1">IF(SUM(IF({"4.Projekteringsavtal","5.Anslutningsavtal","6.Nätavtal"}=Q579,1,0))&gt;0,EDATE(AX579,RANDBETWEEN(0,6)),"")</f>
        <v/>
      </c>
      <c r="BB579" s="21" t="str">
        <f ca="1">IF(SUM(IF({"5.Anslutningsavtal","6.Nätavtal"}=Q579,1,0))&gt;0,EDATE(AZ579,RANDBETWEEN(0,3)),"")</f>
        <v/>
      </c>
      <c r="BD579" s="21" t="str">
        <f ca="1" t="shared" si="625"/>
        <v/>
      </c>
    </row>
    <row r="580" spans="1:56">
      <c r="A580" s="33" t="s">
        <v>65</v>
      </c>
      <c r="B580" s="31">
        <f ca="1" t="shared" si="599"/>
        <v>44750</v>
      </c>
      <c r="C580" s="32">
        <f ca="1" t="shared" si="600"/>
        <v>45508</v>
      </c>
      <c r="D580" s="30" t="str">
        <f t="shared" si="601"/>
        <v>Project 4580</v>
      </c>
      <c r="E580" s="30" t="str">
        <f t="shared" si="602"/>
        <v>Company AB 5580</v>
      </c>
      <c r="F580" s="30" t="str">
        <f ca="1" t="shared" si="603"/>
        <v>Norrtälje</v>
      </c>
      <c r="G580" s="37">
        <f ca="1" t="shared" si="604"/>
        <v>35</v>
      </c>
      <c r="H580" s="38" t="str">
        <f ca="1" t="shared" si="605"/>
        <v>Nej</v>
      </c>
      <c r="I580" s="30" t="str">
        <f ca="1" t="shared" si="606"/>
        <v>Flytt</v>
      </c>
      <c r="J580" s="30" t="s">
        <v>69</v>
      </c>
      <c r="K580" s="41">
        <f ca="1" t="shared" si="607"/>
        <v>230</v>
      </c>
      <c r="L580" s="41">
        <f ca="1" t="shared" si="608"/>
        <v>187</v>
      </c>
      <c r="N580" s="30" t="str">
        <f ca="1" t="shared" si="609"/>
        <v>Erik Johanson 580</v>
      </c>
      <c r="O580" s="30" t="str">
        <f ca="1" t="shared" si="610"/>
        <v>Sarah Anderson 580</v>
      </c>
      <c r="P580" s="30" t="str">
        <f ca="1" t="shared" si="611"/>
        <v>Sarah Anderson 580</v>
      </c>
      <c r="Q580" s="30" t="str">
        <f ca="1" t="shared" si="612"/>
        <v>2.Reservationsavtal</v>
      </c>
      <c r="R580" s="45" t="str">
        <f ca="1" t="shared" si="613"/>
        <v>N/A</v>
      </c>
      <c r="S580" s="45" t="str">
        <f ca="1" t="shared" si="614"/>
        <v>x</v>
      </c>
      <c r="T580" s="45" t="str">
        <f ca="1" t="shared" si="615"/>
        <v>x</v>
      </c>
      <c r="V580" s="33"/>
      <c r="W580" s="49" t="str">
        <f ca="1" t="shared" si="616"/>
        <v/>
      </c>
      <c r="X580" s="50" t="str">
        <f ca="1" t="shared" si="617"/>
        <v>Ja</v>
      </c>
      <c r="Y580" s="63">
        <f ca="1" t="shared" si="618"/>
        <v>45548</v>
      </c>
      <c r="Z580" s="63">
        <f ca="1" t="shared" si="619"/>
        <v>45541</v>
      </c>
      <c r="AA580" s="67"/>
      <c r="AB580" s="64" t="str">
        <f ca="1" t="shared" si="620"/>
        <v/>
      </c>
      <c r="AC580" s="73">
        <f ca="1">INDEX(Anslutningspunkt!$A$2:$A$108,RANDBETWEEN(2,108),1)</f>
        <v>17</v>
      </c>
      <c r="AD580" s="30"/>
      <c r="AE580" s="30" t="str">
        <f ca="1" t="shared" si="621"/>
        <v/>
      </c>
      <c r="AF580" s="79"/>
      <c r="AG580" s="122"/>
      <c r="AH580" s="123"/>
      <c r="AI580" s="127"/>
      <c r="AL580" s="7"/>
      <c r="AM580" s="7">
        <f ca="1">VLOOKUP(AC580,Anslutningspunkt!A:B,2,0)+RANDBETWEEN(-10000,10000)</f>
        <v>6121763.672</v>
      </c>
      <c r="AN580" s="7">
        <f ca="1">VLOOKUP(AC580,Anslutningspunkt!A:C,3,0)+RANDBETWEEN(-10000,10000)</f>
        <v>437647.438</v>
      </c>
      <c r="AP580" s="7" t="str">
        <f ca="1" t="shared" si="622"/>
        <v>Flytt</v>
      </c>
      <c r="AQ580" s="7" t="str">
        <f t="shared" si="623"/>
        <v>Konsumtion/Produktion</v>
      </c>
      <c r="AX580" s="31">
        <f ca="1" t="shared" si="624"/>
        <v>45505.5368873737</v>
      </c>
      <c r="AZ580" s="31" t="str">
        <f ca="1">IF(SUM(IF({"4.Projekteringsavtal","5.Anslutningsavtal","6.Nätavtal"}=Q580,1,0))&gt;0,EDATE(AX580,RANDBETWEEN(0,6)),"")</f>
        <v/>
      </c>
      <c r="BB580" s="21" t="str">
        <f ca="1">IF(SUM(IF({"5.Anslutningsavtal","6.Nätavtal"}=Q580,1,0))&gt;0,EDATE(AZ580,RANDBETWEEN(0,3)),"")</f>
        <v/>
      </c>
      <c r="BD580" s="21" t="str">
        <f ca="1" t="shared" si="625"/>
        <v/>
      </c>
    </row>
    <row r="581" spans="1:56">
      <c r="A581" s="33" t="s">
        <v>65</v>
      </c>
      <c r="B581" s="31">
        <f ca="1" t="shared" si="599"/>
        <v>43369</v>
      </c>
      <c r="C581" s="32">
        <f ca="1" t="shared" si="600"/>
        <v>44075</v>
      </c>
      <c r="D581" s="30" t="str">
        <f t="shared" si="601"/>
        <v>Project 4581</v>
      </c>
      <c r="E581" s="30" t="str">
        <f t="shared" si="602"/>
        <v>Company AB 5581</v>
      </c>
      <c r="F581" s="30" t="str">
        <f ca="1" t="shared" si="603"/>
        <v>Horndal</v>
      </c>
      <c r="G581" s="37">
        <f ca="1" t="shared" si="604"/>
        <v>31</v>
      </c>
      <c r="H581" s="38" t="str">
        <f ca="1" t="shared" si="605"/>
        <v/>
      </c>
      <c r="I581" s="30" t="str">
        <f ca="1" t="shared" si="606"/>
        <v>Nyanslutning</v>
      </c>
      <c r="J581" s="30" t="s">
        <v>69</v>
      </c>
      <c r="K581" s="41">
        <f ca="1" t="shared" si="607"/>
        <v>180</v>
      </c>
      <c r="L581" s="41">
        <f ca="1" t="shared" si="608"/>
        <v>14</v>
      </c>
      <c r="N581" s="30" t="str">
        <f ca="1" t="shared" si="609"/>
        <v>Sarah Anderson 581</v>
      </c>
      <c r="O581" s="30" t="str">
        <f ca="1" t="shared" si="610"/>
        <v>Anders Erikson 581</v>
      </c>
      <c r="P581" s="30" t="str">
        <f ca="1" t="shared" si="611"/>
        <v>Lars Johnson 581</v>
      </c>
      <c r="Q581" s="30" t="str">
        <f ca="1" t="shared" si="612"/>
        <v>6.Nätavtal</v>
      </c>
      <c r="R581" s="45" t="str">
        <f ca="1" t="shared" si="613"/>
        <v/>
      </c>
      <c r="S581" s="45" t="str">
        <f ca="1" t="shared" si="614"/>
        <v>x</v>
      </c>
      <c r="T581" s="45" t="str">
        <f ca="1" t="shared" si="615"/>
        <v/>
      </c>
      <c r="V581" s="33"/>
      <c r="W581" s="49" t="str">
        <f ca="1" t="shared" si="616"/>
        <v/>
      </c>
      <c r="X581" s="50" t="str">
        <f ca="1" t="shared" si="617"/>
        <v>Ja</v>
      </c>
      <c r="Y581" s="63">
        <f ca="1" t="shared" si="618"/>
        <v>44661</v>
      </c>
      <c r="Z581" s="63">
        <f ca="1" t="shared" si="619"/>
        <v>44394</v>
      </c>
      <c r="AA581" s="67"/>
      <c r="AB581" s="64" t="str">
        <f ca="1" t="shared" si="620"/>
        <v/>
      </c>
      <c r="AC581" s="73">
        <f ca="1">INDEX(Anslutningspunkt!$A$2:$A$108,RANDBETWEEN(2,108),1)</f>
        <v>36</v>
      </c>
      <c r="AD581" s="30"/>
      <c r="AE581" s="30" t="str">
        <f ca="1" t="shared" si="621"/>
        <v>Regionnät</v>
      </c>
      <c r="AF581" s="79"/>
      <c r="AG581" s="122"/>
      <c r="AH581" s="123"/>
      <c r="AI581" s="127"/>
      <c r="AL581" s="7"/>
      <c r="AM581" s="7">
        <f ca="1">VLOOKUP(AC581,Anslutningspunkt!A:B,2,0)+RANDBETWEEN(-10000,10000)</f>
        <v>6083894.672</v>
      </c>
      <c r="AN581" s="7">
        <f ca="1">VLOOKUP(AC581,Anslutningspunkt!A:C,3,0)+RANDBETWEEN(-10000,10000)</f>
        <v>353830.438</v>
      </c>
      <c r="AP581" s="7" t="str">
        <f ca="1" t="shared" si="622"/>
        <v>Nyanslutning</v>
      </c>
      <c r="AQ581" s="7" t="str">
        <f t="shared" si="623"/>
        <v>Konsumtion/Produktion</v>
      </c>
      <c r="AX581" s="31">
        <f ca="1" t="shared" si="624"/>
        <v>44077.7992576164</v>
      </c>
      <c r="AZ581" s="31">
        <f ca="1">IF(SUM(IF({"4.Projekteringsavtal","5.Anslutningsavtal","6.Nätavtal"}=Q581,1,0))&gt;0,EDATE(AX581,RANDBETWEEN(0,6)),"")</f>
        <v>44107</v>
      </c>
      <c r="BB581" s="21">
        <f ca="1">IF(SUM(IF({"5.Anslutningsavtal","6.Nätavtal"}=Q581,1,0))&gt;0,EDATE(AZ581,RANDBETWEEN(0,3)),"")</f>
        <v>44138</v>
      </c>
      <c r="BD581" s="21">
        <f ca="1" t="shared" si="625"/>
        <v>44230</v>
      </c>
    </row>
    <row r="582" spans="1:56">
      <c r="A582" s="33" t="s">
        <v>65</v>
      </c>
      <c r="B582" s="31">
        <f ca="1" t="shared" ref="B582:B591" si="626">RANDBETWEEN(DATE(2018,1,1),DATE(2022,10,20))</f>
        <v>44071</v>
      </c>
      <c r="C582" s="32">
        <f ca="1" t="shared" si="600"/>
        <v>44601</v>
      </c>
      <c r="D582" s="30" t="str">
        <f t="shared" si="601"/>
        <v>Project 4582</v>
      </c>
      <c r="E582" s="30" t="str">
        <f t="shared" si="602"/>
        <v>Company AB 5582</v>
      </c>
      <c r="F582" s="30" t="str">
        <f ca="1" t="shared" ref="F582:F591" si="62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Tierp</v>
      </c>
      <c r="G582" s="37">
        <f ca="1" t="shared" ref="G582:G591" si="628">RANDBETWEEN(30,38)</f>
        <v>38</v>
      </c>
      <c r="H582" s="38" t="str">
        <f ca="1" t="shared" ref="H582:H591" si="629">CHOOSE(RANDBETWEEN(1,3),"Ja","Nej","")</f>
        <v>Nej</v>
      </c>
      <c r="I582" s="30" t="str">
        <f ca="1" t="shared" ref="I582:I591" si="630">CHOOSE(RANDBETWEEN(1,3),"Nyanslutning","Utökning","Flytt")</f>
        <v>Utökning</v>
      </c>
      <c r="J582" s="30" t="s">
        <v>69</v>
      </c>
      <c r="K582" s="41">
        <f ca="1" t="shared" ref="K582:K591" si="631">RANDBETWEEN(1,60)*10</f>
        <v>110</v>
      </c>
      <c r="L582" s="41">
        <f ca="1" t="shared" si="608"/>
        <v>84</v>
      </c>
      <c r="N582" s="30" t="str">
        <f ca="1" t="shared" si="609"/>
        <v>Lars Johnson 582</v>
      </c>
      <c r="O582" s="30" t="str">
        <f ca="1" t="shared" si="610"/>
        <v>Lars Johnson 582</v>
      </c>
      <c r="P582" s="30" t="str">
        <f ca="1" t="shared" si="611"/>
        <v>Anders Erikson 582</v>
      </c>
      <c r="Q582" s="30" t="str">
        <f ca="1" t="shared" ref="Q582:Q591" si="632">CHOOSE(RANDBETWEEN(1,5),"5.Anslutningsavtal","4.Projekteringsavtal","6.Nätavtal","2.Reservationsavtal","1.Anslutningsmöjlighet")</f>
        <v>2.Reservationsavtal</v>
      </c>
      <c r="R582" s="45" t="str">
        <f ca="1" t="shared" ref="R582:R591" si="633">CHOOSE(RANDBETWEEN(1,8),"Ja","","","","n","nej","?","N/A")</f>
        <v>n</v>
      </c>
      <c r="S582" s="45" t="str">
        <f ca="1" t="shared" ref="S582:S591" si="634">CHOOSE(RANDBETWEEN(1,3),"x","","")</f>
        <v/>
      </c>
      <c r="T582" s="45" t="str">
        <f ca="1" t="shared" ref="T582:T591" si="635">CHOOSE(RANDBETWEEN(1,4),"x","","","")</f>
        <v/>
      </c>
      <c r="V582" s="33"/>
      <c r="W582" s="49" t="str">
        <f ca="1" t="shared" ref="W582:W591" si="636">CHOOSE(RANDBETWEEN(1,7),"Länk","","","","","Ansluts till LN 20 kV","Reservationsavtal ska tecknas")</f>
        <v>Länk</v>
      </c>
      <c r="X582" s="50" t="str">
        <f ca="1" t="shared" ref="X582:X591" si="637">CHOOSE(RANDBETWEEN(1,4),"Ja","Ja","Nej","")</f>
        <v/>
      </c>
      <c r="Y582" s="63" t="str">
        <f ca="1" t="shared" si="618"/>
        <v/>
      </c>
      <c r="Z582" s="63" t="str">
        <f ca="1" t="shared" si="619"/>
        <v/>
      </c>
      <c r="AA582" s="67"/>
      <c r="AB582" s="64" t="str">
        <f ca="1" t="shared" si="620"/>
        <v/>
      </c>
      <c r="AC582" s="73">
        <f ca="1">INDEX(Anslutningspunkt!$A$2:$A$108,RANDBETWEEN(2,108),1)</f>
        <v>5</v>
      </c>
      <c r="AD582" s="30"/>
      <c r="AE582" s="30" t="str">
        <f ca="1" t="shared" ref="AE582:AE591" si="638">CHOOSE(RANDBETWEEN(1,4),"Regionnät","Stamnät Regionnät","Stamnät","")</f>
        <v>Stamnät Regionnät</v>
      </c>
      <c r="AF582" s="79"/>
      <c r="AG582" s="122"/>
      <c r="AH582" s="123"/>
      <c r="AI582" s="127"/>
      <c r="AL582" s="7"/>
      <c r="AM582" s="7">
        <f ca="1">VLOOKUP(AC582,Anslutningspunkt!A:B,2,0)+RANDBETWEEN(-10000,10000)</f>
        <v>6080008.672</v>
      </c>
      <c r="AN582" s="7">
        <f ca="1">VLOOKUP(AC582,Anslutningspunkt!A:C,3,0)+RANDBETWEEN(-10000,10000)</f>
        <v>272888.438</v>
      </c>
      <c r="AP582" s="7" t="str">
        <f ca="1" t="shared" si="622"/>
        <v>Utökning</v>
      </c>
      <c r="AQ582" s="7" t="str">
        <f t="shared" si="623"/>
        <v>Konsumtion/Produktion</v>
      </c>
      <c r="AX582" s="31">
        <f ca="1" t="shared" si="624"/>
        <v>44422.990996043</v>
      </c>
      <c r="AZ582" s="31" t="str">
        <f ca="1">IF(SUM(IF({"4.Projekteringsavtal","5.Anslutningsavtal","6.Nätavtal"}=Q582,1,0))&gt;0,EDATE(AX582,RANDBETWEEN(0,6)),"")</f>
        <v/>
      </c>
      <c r="BB582" s="21" t="str">
        <f ca="1">IF(SUM(IF({"5.Anslutningsavtal","6.Nätavtal"}=Q582,1,0))&gt;0,EDATE(AZ582,RANDBETWEEN(0,3)),"")</f>
        <v/>
      </c>
      <c r="BD582" s="21" t="str">
        <f ca="1" t="shared" si="625"/>
        <v/>
      </c>
    </row>
    <row r="583" spans="1:56">
      <c r="A583" s="33" t="s">
        <v>65</v>
      </c>
      <c r="B583" s="31">
        <f ca="1" t="shared" si="626"/>
        <v>43742</v>
      </c>
      <c r="C583" s="32">
        <f ca="1" t="shared" si="600"/>
        <v>44072</v>
      </c>
      <c r="D583" s="30" t="str">
        <f t="shared" si="601"/>
        <v>Project 4583</v>
      </c>
      <c r="E583" s="30" t="str">
        <f t="shared" si="602"/>
        <v>Company AB 5583</v>
      </c>
      <c r="F583" s="30" t="str">
        <f ca="1" t="shared" si="627"/>
        <v>Hofors</v>
      </c>
      <c r="G583" s="37">
        <f ca="1" t="shared" si="628"/>
        <v>32</v>
      </c>
      <c r="H583" s="38" t="str">
        <f ca="1" t="shared" si="629"/>
        <v>Ja</v>
      </c>
      <c r="I583" s="30" t="str">
        <f ca="1" t="shared" si="630"/>
        <v>Nyanslutning</v>
      </c>
      <c r="J583" s="30" t="s">
        <v>69</v>
      </c>
      <c r="K583" s="41">
        <f ca="1" t="shared" si="631"/>
        <v>450</v>
      </c>
      <c r="L583" s="41">
        <f ca="1" t="shared" si="608"/>
        <v>131</v>
      </c>
      <c r="N583" s="30" t="str">
        <f ca="1" t="shared" si="609"/>
        <v>Sarah Anderson 583</v>
      </c>
      <c r="O583" s="30" t="str">
        <f ca="1" t="shared" si="610"/>
        <v>Lars Johnson 583</v>
      </c>
      <c r="P583" s="30" t="str">
        <f ca="1" t="shared" si="611"/>
        <v>Anders Erikson 583</v>
      </c>
      <c r="Q583" s="30" t="str">
        <f ca="1" t="shared" si="632"/>
        <v>2.Reservationsavtal</v>
      </c>
      <c r="R583" s="45" t="str">
        <f ca="1" t="shared" si="633"/>
        <v>n</v>
      </c>
      <c r="S583" s="45" t="str">
        <f ca="1" t="shared" si="634"/>
        <v/>
      </c>
      <c r="T583" s="45" t="str">
        <f ca="1" t="shared" si="635"/>
        <v>x</v>
      </c>
      <c r="V583" s="33"/>
      <c r="W583" s="49" t="str">
        <f ca="1" t="shared" si="636"/>
        <v/>
      </c>
      <c r="X583" s="50" t="str">
        <f ca="1" t="shared" si="637"/>
        <v>Ja</v>
      </c>
      <c r="Y583" s="63">
        <f ca="1" t="shared" si="618"/>
        <v>45370</v>
      </c>
      <c r="Z583" s="63">
        <f ca="1" t="shared" si="619"/>
        <v>45075</v>
      </c>
      <c r="AA583" s="67"/>
      <c r="AB583" s="64" t="str">
        <f ca="1" t="shared" si="620"/>
        <v/>
      </c>
      <c r="AC583" s="73">
        <f ca="1">INDEX(Anslutningspunkt!$A$2:$A$108,RANDBETWEEN(2,108),1)</f>
        <v>30</v>
      </c>
      <c r="AD583" s="30"/>
      <c r="AE583" s="30" t="str">
        <f ca="1" t="shared" si="638"/>
        <v/>
      </c>
      <c r="AF583" s="79"/>
      <c r="AG583" s="122"/>
      <c r="AH583" s="123"/>
      <c r="AI583" s="127"/>
      <c r="AL583" s="7"/>
      <c r="AM583" s="7">
        <f ca="1">VLOOKUP(AC583,Anslutningspunkt!A:B,2,0)+RANDBETWEEN(-10000,10000)</f>
        <v>6040067.672</v>
      </c>
      <c r="AN583" s="7">
        <f ca="1">VLOOKUP(AC583,Anslutningspunkt!A:C,3,0)+RANDBETWEEN(-10000,10000)</f>
        <v>441335.438</v>
      </c>
      <c r="AP583" s="7" t="str">
        <f ca="1" t="shared" si="622"/>
        <v>Nyanslutning</v>
      </c>
      <c r="AQ583" s="7" t="str">
        <f t="shared" si="623"/>
        <v>Konsumtion/Produktion</v>
      </c>
      <c r="AX583" s="31">
        <f ca="1" t="shared" si="624"/>
        <v>43874.4540471595</v>
      </c>
      <c r="AZ583" s="31" t="str">
        <f ca="1">IF(SUM(IF({"4.Projekteringsavtal","5.Anslutningsavtal","6.Nätavtal"}=Q583,1,0))&gt;0,EDATE(AX583,RANDBETWEEN(0,6)),"")</f>
        <v/>
      </c>
      <c r="BB583" s="21" t="str">
        <f ca="1">IF(SUM(IF({"5.Anslutningsavtal","6.Nätavtal"}=Q583,1,0))&gt;0,EDATE(AZ583,RANDBETWEEN(0,3)),"")</f>
        <v/>
      </c>
      <c r="BD583" s="21" t="str">
        <f ca="1" t="shared" si="625"/>
        <v/>
      </c>
    </row>
    <row r="584" spans="1:56">
      <c r="A584" s="33" t="s">
        <v>65</v>
      </c>
      <c r="B584" s="31">
        <f ca="1" t="shared" si="626"/>
        <v>43186</v>
      </c>
      <c r="C584" s="32">
        <f ca="1" t="shared" si="600"/>
        <v>45413</v>
      </c>
      <c r="D584" s="30" t="str">
        <f t="shared" si="601"/>
        <v>Project 4584</v>
      </c>
      <c r="E584" s="30" t="str">
        <f t="shared" si="602"/>
        <v>Company AB 5584</v>
      </c>
      <c r="F584" s="30" t="str">
        <f ca="1" t="shared" si="627"/>
        <v>Horndal</v>
      </c>
      <c r="G584" s="37">
        <f ca="1" t="shared" si="628"/>
        <v>38</v>
      </c>
      <c r="H584" s="38" t="str">
        <f ca="1" t="shared" si="629"/>
        <v/>
      </c>
      <c r="I584" s="30" t="str">
        <f ca="1" t="shared" si="630"/>
        <v>Nyanslutning</v>
      </c>
      <c r="J584" s="30" t="s">
        <v>69</v>
      </c>
      <c r="K584" s="41">
        <f ca="1" t="shared" si="631"/>
        <v>370</v>
      </c>
      <c r="L584" s="41">
        <f ca="1" t="shared" si="608"/>
        <v>252</v>
      </c>
      <c r="N584" s="30" t="str">
        <f ca="1" t="shared" si="609"/>
        <v>Sarah Anderson 584</v>
      </c>
      <c r="O584" s="30" t="str">
        <f ca="1" t="shared" si="610"/>
        <v>Lars Johnson 584</v>
      </c>
      <c r="P584" s="30" t="str">
        <f ca="1" t="shared" si="611"/>
        <v>Anders Erikson 584</v>
      </c>
      <c r="Q584" s="30" t="str">
        <f ca="1" t="shared" si="632"/>
        <v>2.Reservationsavtal</v>
      </c>
      <c r="R584" s="45" t="str">
        <f ca="1" t="shared" si="633"/>
        <v/>
      </c>
      <c r="S584" s="45" t="str">
        <f ca="1" t="shared" si="634"/>
        <v>x</v>
      </c>
      <c r="T584" s="45" t="str">
        <f ca="1" t="shared" si="635"/>
        <v/>
      </c>
      <c r="V584" s="33"/>
      <c r="W584" s="49" t="str">
        <f ca="1" t="shared" si="636"/>
        <v>Ansluts till LN 20 kV</v>
      </c>
      <c r="X584" s="50" t="str">
        <f ca="1" t="shared" si="637"/>
        <v/>
      </c>
      <c r="Y584" s="63" t="str">
        <f ca="1" t="shared" si="618"/>
        <v/>
      </c>
      <c r="Z584" s="63" t="str">
        <f ca="1" t="shared" si="619"/>
        <v/>
      </c>
      <c r="AA584" s="67"/>
      <c r="AB584" s="64" t="str">
        <f ca="1" t="shared" si="620"/>
        <v/>
      </c>
      <c r="AC584" s="73">
        <f ca="1">INDEX(Anslutningspunkt!$A$2:$A$108,RANDBETWEEN(2,108),1)</f>
        <v>45</v>
      </c>
      <c r="AD584" s="30"/>
      <c r="AE584" s="30" t="str">
        <f ca="1" t="shared" si="638"/>
        <v>Stamnät Regionnät</v>
      </c>
      <c r="AF584" s="79"/>
      <c r="AG584" s="122"/>
      <c r="AH584" s="123"/>
      <c r="AI584" s="127"/>
      <c r="AL584" s="7"/>
      <c r="AM584" s="7">
        <f ca="1">VLOOKUP(AC584,Anslutningspunkt!A:B,2,0)+RANDBETWEEN(-10000,10000)</f>
        <v>6118863.672</v>
      </c>
      <c r="AN584" s="7">
        <f ca="1">VLOOKUP(AC584,Anslutningspunkt!A:C,3,0)+RANDBETWEEN(-10000,10000)</f>
        <v>313791.438</v>
      </c>
      <c r="AP584" s="7" t="str">
        <f ca="1" t="shared" si="622"/>
        <v>Nyanslutning</v>
      </c>
      <c r="AQ584" s="7" t="str">
        <f t="shared" si="623"/>
        <v>Konsumtion/Produktion</v>
      </c>
      <c r="AX584" s="31">
        <f ca="1" t="shared" si="624"/>
        <v>43748.6771100472</v>
      </c>
      <c r="AZ584" s="31" t="str">
        <f ca="1">IF(SUM(IF({"4.Projekteringsavtal","5.Anslutningsavtal","6.Nätavtal"}=Q584,1,0))&gt;0,EDATE(AX584,RANDBETWEEN(0,6)),"")</f>
        <v/>
      </c>
      <c r="BB584" s="21" t="str">
        <f ca="1">IF(SUM(IF({"5.Anslutningsavtal","6.Nätavtal"}=Q584,1,0))&gt;0,EDATE(AZ584,RANDBETWEEN(0,3)),"")</f>
        <v/>
      </c>
      <c r="BD584" s="21" t="str">
        <f ca="1" t="shared" si="625"/>
        <v/>
      </c>
    </row>
    <row r="585" spans="1:56">
      <c r="A585" s="33" t="s">
        <v>65</v>
      </c>
      <c r="B585" s="31">
        <f ca="1" t="shared" si="626"/>
        <v>43121</v>
      </c>
      <c r="C585" s="32">
        <f ca="1" t="shared" si="600"/>
        <v>43420</v>
      </c>
      <c r="D585" s="30" t="str">
        <f t="shared" si="601"/>
        <v>Project 4585</v>
      </c>
      <c r="E585" s="30" t="str">
        <f t="shared" si="602"/>
        <v>Company AB 5585</v>
      </c>
      <c r="F585" s="30" t="str">
        <f ca="1" t="shared" si="627"/>
        <v>Upplands Bro</v>
      </c>
      <c r="G585" s="37">
        <f ca="1" t="shared" si="628"/>
        <v>36</v>
      </c>
      <c r="H585" s="38" t="str">
        <f ca="1" t="shared" si="629"/>
        <v/>
      </c>
      <c r="I585" s="30" t="str">
        <f ca="1" t="shared" si="630"/>
        <v>Utökning</v>
      </c>
      <c r="J585" s="30" t="s">
        <v>69</v>
      </c>
      <c r="K585" s="41">
        <f ca="1" t="shared" si="631"/>
        <v>240</v>
      </c>
      <c r="L585" s="41">
        <f ca="1" t="shared" si="608"/>
        <v>164</v>
      </c>
      <c r="N585" s="30" t="str">
        <f ca="1" t="shared" si="609"/>
        <v>Erik Johanson 585</v>
      </c>
      <c r="O585" s="30" t="str">
        <f ca="1" t="shared" si="610"/>
        <v>Sarah Anderson 585</v>
      </c>
      <c r="P585" s="30" t="str">
        <f ca="1" t="shared" si="611"/>
        <v>Lars Johnson 585</v>
      </c>
      <c r="Q585" s="30" t="str">
        <f ca="1" t="shared" si="632"/>
        <v>1.Anslutningsmöjlighet</v>
      </c>
      <c r="R585" s="45" t="str">
        <f ca="1" t="shared" si="633"/>
        <v>n</v>
      </c>
      <c r="S585" s="45" t="str">
        <f ca="1" t="shared" si="634"/>
        <v/>
      </c>
      <c r="T585" s="45" t="str">
        <f ca="1" t="shared" si="635"/>
        <v/>
      </c>
      <c r="V585" s="33"/>
      <c r="W585" s="49" t="str">
        <f ca="1" t="shared" si="636"/>
        <v/>
      </c>
      <c r="X585" s="50" t="str">
        <f ca="1" t="shared" si="637"/>
        <v/>
      </c>
      <c r="Y585" s="63" t="str">
        <f ca="1" t="shared" si="618"/>
        <v/>
      </c>
      <c r="Z585" s="63" t="str">
        <f ca="1" t="shared" si="619"/>
        <v/>
      </c>
      <c r="AA585" s="67"/>
      <c r="AB585" s="64" t="str">
        <f ca="1" t="shared" si="620"/>
        <v/>
      </c>
      <c r="AC585" s="73">
        <f ca="1">INDEX(Anslutningspunkt!$A$2:$A$108,RANDBETWEEN(2,108),1)</f>
        <v>59</v>
      </c>
      <c r="AD585" s="30"/>
      <c r="AE585" s="30" t="str">
        <f ca="1" t="shared" si="638"/>
        <v/>
      </c>
      <c r="AF585" s="79"/>
      <c r="AG585" s="122"/>
      <c r="AH585" s="123"/>
      <c r="AI585" s="127"/>
      <c r="AL585" s="7"/>
      <c r="AM585" s="7">
        <f ca="1">VLOOKUP(AC585,Anslutningspunkt!A:B,2,0)+RANDBETWEEN(-10000,10000)</f>
        <v>6054001.672</v>
      </c>
      <c r="AN585" s="7">
        <f ca="1">VLOOKUP(AC585,Anslutningspunkt!A:C,3,0)+RANDBETWEEN(-10000,10000)</f>
        <v>406320.438</v>
      </c>
      <c r="AP585" s="7" t="str">
        <f ca="1" t="shared" si="622"/>
        <v>Utökning</v>
      </c>
      <c r="AQ585" s="7" t="str">
        <f t="shared" si="623"/>
        <v>Konsumtion/Produktion</v>
      </c>
      <c r="AX585" s="31" t="str">
        <f ca="1" t="shared" si="624"/>
        <v/>
      </c>
      <c r="AZ585" s="31" t="str">
        <f ca="1">IF(SUM(IF({"4.Projekteringsavtal","5.Anslutningsavtal","6.Nätavtal"}=Q585,1,0))&gt;0,EDATE(AX585,RANDBETWEEN(0,6)),"")</f>
        <v/>
      </c>
      <c r="BB585" s="21" t="str">
        <f ca="1">IF(SUM(IF({"5.Anslutningsavtal","6.Nätavtal"}=Q585,1,0))&gt;0,EDATE(AZ585,RANDBETWEEN(0,3)),"")</f>
        <v/>
      </c>
      <c r="BD585" s="21" t="str">
        <f ca="1" t="shared" si="625"/>
        <v/>
      </c>
    </row>
    <row r="586" spans="1:56">
      <c r="A586" s="33" t="s">
        <v>65</v>
      </c>
      <c r="B586" s="31">
        <f ca="1" t="shared" si="626"/>
        <v>43527</v>
      </c>
      <c r="C586" s="32">
        <f ca="1" t="shared" si="600"/>
        <v>43676</v>
      </c>
      <c r="D586" s="30" t="str">
        <f t="shared" si="601"/>
        <v>Project 4586</v>
      </c>
      <c r="E586" s="30" t="str">
        <f t="shared" si="602"/>
        <v>Company AB 5586</v>
      </c>
      <c r="F586" s="30" t="str">
        <f ca="1" t="shared" si="627"/>
        <v>Horndal</v>
      </c>
      <c r="G586" s="37">
        <f ca="1" t="shared" si="628"/>
        <v>30</v>
      </c>
      <c r="H586" s="38" t="str">
        <f ca="1" t="shared" si="629"/>
        <v>Ja</v>
      </c>
      <c r="I586" s="30" t="str">
        <f ca="1" t="shared" si="630"/>
        <v>Flytt</v>
      </c>
      <c r="J586" s="30" t="s">
        <v>69</v>
      </c>
      <c r="K586" s="41">
        <f ca="1" t="shared" si="631"/>
        <v>500</v>
      </c>
      <c r="L586" s="41">
        <f ca="1" t="shared" si="608"/>
        <v>176</v>
      </c>
      <c r="N586" s="30" t="str">
        <f ca="1" t="shared" si="609"/>
        <v>Lars Johnson 586</v>
      </c>
      <c r="O586" s="30" t="str">
        <f ca="1" t="shared" si="610"/>
        <v>Erik Johanson 586</v>
      </c>
      <c r="P586" s="30" t="str">
        <f ca="1" t="shared" si="611"/>
        <v>Sarah Anderson 586</v>
      </c>
      <c r="Q586" s="30" t="str">
        <f ca="1" t="shared" si="632"/>
        <v>4.Projekteringsavtal</v>
      </c>
      <c r="R586" s="45" t="str">
        <f ca="1" t="shared" si="633"/>
        <v/>
      </c>
      <c r="S586" s="45" t="str">
        <f ca="1" t="shared" si="634"/>
        <v/>
      </c>
      <c r="T586" s="45" t="str">
        <f ca="1" t="shared" si="635"/>
        <v/>
      </c>
      <c r="V586" s="33"/>
      <c r="W586" s="49" t="str">
        <f ca="1" t="shared" si="636"/>
        <v/>
      </c>
      <c r="X586" s="50" t="str">
        <f ca="1" t="shared" si="637"/>
        <v>Ja</v>
      </c>
      <c r="Y586" s="63">
        <f ca="1" t="shared" si="618"/>
        <v>45443</v>
      </c>
      <c r="Z586" s="63">
        <f ca="1" t="shared" si="619"/>
        <v>44881</v>
      </c>
      <c r="AA586" s="67"/>
      <c r="AB586" s="64" t="str">
        <f ca="1" t="shared" si="620"/>
        <v/>
      </c>
      <c r="AC586" s="73">
        <f ca="1">INDEX(Anslutningspunkt!$A$2:$A$108,RANDBETWEEN(2,108),1)</f>
        <v>58</v>
      </c>
      <c r="AD586" s="30"/>
      <c r="AE586" s="30" t="str">
        <f ca="1" t="shared" si="638"/>
        <v>Stamnät</v>
      </c>
      <c r="AF586" s="79"/>
      <c r="AG586" s="122"/>
      <c r="AH586" s="123"/>
      <c r="AI586" s="127"/>
      <c r="AL586" s="7"/>
      <c r="AM586" s="7">
        <f ca="1">VLOOKUP(AC586,Anslutningspunkt!A:B,2,0)+RANDBETWEEN(-10000,10000)</f>
        <v>6097288.672</v>
      </c>
      <c r="AN586" s="7">
        <f ca="1">VLOOKUP(AC586,Anslutningspunkt!A:C,3,0)+RANDBETWEEN(-10000,10000)</f>
        <v>342728.438</v>
      </c>
      <c r="AP586" s="7" t="str">
        <f ca="1" t="shared" si="622"/>
        <v>Flytt</v>
      </c>
      <c r="AQ586" s="7" t="str">
        <f t="shared" si="623"/>
        <v>Konsumtion/Produktion</v>
      </c>
      <c r="AX586" s="31">
        <f ca="1" t="shared" si="624"/>
        <v>43657.5600747712</v>
      </c>
      <c r="AZ586" s="31">
        <f ca="1">IF(SUM(IF({"4.Projekteringsavtal","5.Anslutningsavtal","6.Nätavtal"}=Q586,1,0))&gt;0,EDATE(AX586,RANDBETWEEN(0,6)),"")</f>
        <v>43780</v>
      </c>
      <c r="BB586" s="21" t="str">
        <f ca="1">IF(SUM(IF({"5.Anslutningsavtal","6.Nätavtal"}=Q586,1,0))&gt;0,EDATE(AZ586,RANDBETWEEN(0,3)),"")</f>
        <v/>
      </c>
      <c r="BD586" s="21" t="str">
        <f ca="1" t="shared" si="625"/>
        <v/>
      </c>
    </row>
    <row r="587" spans="1:56">
      <c r="A587" s="33" t="s">
        <v>65</v>
      </c>
      <c r="B587" s="31">
        <f ca="1" t="shared" si="626"/>
        <v>44826</v>
      </c>
      <c r="C587" s="32">
        <f ca="1" t="shared" si="600"/>
        <v>45335</v>
      </c>
      <c r="D587" s="30" t="str">
        <f t="shared" si="601"/>
        <v>Project 4587</v>
      </c>
      <c r="E587" s="30" t="str">
        <f t="shared" si="602"/>
        <v>Company AB 5587</v>
      </c>
      <c r="F587" s="30" t="str">
        <f ca="1" t="shared" si="627"/>
        <v>Österåker</v>
      </c>
      <c r="G587" s="37">
        <f ca="1" t="shared" si="628"/>
        <v>31</v>
      </c>
      <c r="H587" s="38" t="str">
        <f ca="1" t="shared" si="629"/>
        <v>Ja</v>
      </c>
      <c r="I587" s="30" t="str">
        <f ca="1" t="shared" si="630"/>
        <v>Nyanslutning</v>
      </c>
      <c r="J587" s="30" t="s">
        <v>69</v>
      </c>
      <c r="K587" s="41">
        <f ca="1" t="shared" si="631"/>
        <v>100</v>
      </c>
      <c r="L587" s="41">
        <f ca="1" t="shared" si="608"/>
        <v>4</v>
      </c>
      <c r="N587" s="30" t="str">
        <f ca="1" t="shared" si="609"/>
        <v>Sarah Anderson 587</v>
      </c>
      <c r="O587" s="30" t="str">
        <f ca="1" t="shared" si="610"/>
        <v>Sarah Anderson 587</v>
      </c>
      <c r="P587" s="30" t="str">
        <f ca="1" t="shared" si="611"/>
        <v>Lars Johnson 587</v>
      </c>
      <c r="Q587" s="30" t="str">
        <f ca="1" t="shared" si="632"/>
        <v>4.Projekteringsavtal</v>
      </c>
      <c r="R587" s="45" t="str">
        <f ca="1" t="shared" si="633"/>
        <v>n</v>
      </c>
      <c r="S587" s="45" t="str">
        <f ca="1" t="shared" si="634"/>
        <v>x</v>
      </c>
      <c r="T587" s="45" t="str">
        <f ca="1" t="shared" si="635"/>
        <v/>
      </c>
      <c r="V587" s="33"/>
      <c r="W587" s="49" t="str">
        <f ca="1" t="shared" si="636"/>
        <v/>
      </c>
      <c r="X587" s="50" t="str">
        <f ca="1" t="shared" si="637"/>
        <v>Ja</v>
      </c>
      <c r="Y587" s="63">
        <f ca="1" t="shared" si="618"/>
        <v>45583</v>
      </c>
      <c r="Z587" s="63">
        <f ca="1" t="shared" si="619"/>
        <v>45582</v>
      </c>
      <c r="AA587" s="67"/>
      <c r="AB587" s="64" t="str">
        <f ca="1" t="shared" si="620"/>
        <v/>
      </c>
      <c r="AC587" s="73">
        <f ca="1">INDEX(Anslutningspunkt!$A$2:$A$108,RANDBETWEEN(2,108),1)</f>
        <v>20</v>
      </c>
      <c r="AD587" s="30"/>
      <c r="AE587" s="30" t="str">
        <f ca="1" t="shared" si="638"/>
        <v>Stamnät Regionnät</v>
      </c>
      <c r="AF587" s="79"/>
      <c r="AG587" s="122"/>
      <c r="AH587" s="123"/>
      <c r="AI587" s="127"/>
      <c r="AL587" s="7"/>
      <c r="AM587" s="7">
        <f ca="1">VLOOKUP(AC587,Anslutningspunkt!A:B,2,0)+RANDBETWEEN(-10000,10000)</f>
        <v>6005742.672</v>
      </c>
      <c r="AN587" s="7">
        <f ca="1">VLOOKUP(AC587,Anslutningspunkt!A:C,3,0)+RANDBETWEEN(-10000,10000)</f>
        <v>404689.438</v>
      </c>
      <c r="AP587" s="7" t="str">
        <f ca="1" t="shared" si="622"/>
        <v>Nyanslutning</v>
      </c>
      <c r="AQ587" s="7" t="str">
        <f t="shared" si="623"/>
        <v>Konsumtion/Produktion</v>
      </c>
      <c r="AX587" s="31">
        <f ca="1" t="shared" si="624"/>
        <v>45034.1942564678</v>
      </c>
      <c r="AZ587" s="31">
        <f ca="1">IF(SUM(IF({"4.Projekteringsavtal","5.Anslutningsavtal","6.Nätavtal"}=Q587,1,0))&gt;0,EDATE(AX587,RANDBETWEEN(0,6)),"")</f>
        <v>45034</v>
      </c>
      <c r="BB587" s="21" t="str">
        <f ca="1">IF(SUM(IF({"5.Anslutningsavtal","6.Nätavtal"}=Q587,1,0))&gt;0,EDATE(AZ587,RANDBETWEEN(0,3)),"")</f>
        <v/>
      </c>
      <c r="BD587" s="21" t="str">
        <f ca="1" t="shared" si="625"/>
        <v/>
      </c>
    </row>
    <row r="588" spans="1:56">
      <c r="A588" s="33" t="s">
        <v>65</v>
      </c>
      <c r="B588" s="31">
        <f ca="1" t="shared" si="626"/>
        <v>43363</v>
      </c>
      <c r="C588" s="32">
        <f ca="1" t="shared" si="600"/>
        <v>44834</v>
      </c>
      <c r="D588" s="30" t="str">
        <f t="shared" si="601"/>
        <v>Project 4588</v>
      </c>
      <c r="E588" s="30" t="str">
        <f t="shared" si="602"/>
        <v>Company AB 5588</v>
      </c>
      <c r="F588" s="30" t="str">
        <f ca="1" t="shared" si="627"/>
        <v>Hedemora</v>
      </c>
      <c r="G588" s="37">
        <f ca="1" t="shared" si="628"/>
        <v>32</v>
      </c>
      <c r="H588" s="38" t="str">
        <f ca="1" t="shared" si="629"/>
        <v/>
      </c>
      <c r="I588" s="30" t="str">
        <f ca="1" t="shared" si="630"/>
        <v>Flytt</v>
      </c>
      <c r="J588" s="30" t="s">
        <v>69</v>
      </c>
      <c r="K588" s="41">
        <f ca="1" t="shared" si="631"/>
        <v>130</v>
      </c>
      <c r="L588" s="41">
        <f ca="1" t="shared" si="608"/>
        <v>70</v>
      </c>
      <c r="N588" s="30" t="str">
        <f ca="1" t="shared" si="609"/>
        <v>Sarah Anderson 588</v>
      </c>
      <c r="O588" s="30" t="str">
        <f ca="1" t="shared" si="610"/>
        <v>Erik Johanson 588</v>
      </c>
      <c r="P588" s="30" t="str">
        <f ca="1" t="shared" si="611"/>
        <v>Sarah Anderson 588</v>
      </c>
      <c r="Q588" s="30" t="str">
        <f ca="1" t="shared" si="632"/>
        <v>4.Projekteringsavtal</v>
      </c>
      <c r="R588" s="45" t="str">
        <f ca="1" t="shared" si="633"/>
        <v/>
      </c>
      <c r="S588" s="45" t="str">
        <f ca="1" t="shared" si="634"/>
        <v>x</v>
      </c>
      <c r="T588" s="45" t="str">
        <f ca="1" t="shared" si="635"/>
        <v/>
      </c>
      <c r="V588" s="33"/>
      <c r="W588" s="49" t="str">
        <f ca="1" t="shared" si="636"/>
        <v>Reservationsavtal ska tecknas</v>
      </c>
      <c r="X588" s="50" t="str">
        <f ca="1" t="shared" si="637"/>
        <v/>
      </c>
      <c r="Y588" s="63" t="str">
        <f ca="1" t="shared" si="618"/>
        <v/>
      </c>
      <c r="Z588" s="63" t="str">
        <f ca="1" t="shared" si="619"/>
        <v/>
      </c>
      <c r="AA588" s="67"/>
      <c r="AB588" s="64" t="str">
        <f ca="1" t="shared" si="620"/>
        <v/>
      </c>
      <c r="AC588" s="73">
        <f ca="1">INDEX(Anslutningspunkt!$A$2:$A$108,RANDBETWEEN(2,108),1)</f>
        <v>20</v>
      </c>
      <c r="AD588" s="30"/>
      <c r="AE588" s="30" t="str">
        <f ca="1" t="shared" si="638"/>
        <v>Regionnät</v>
      </c>
      <c r="AF588" s="79"/>
      <c r="AG588" s="122"/>
      <c r="AH588" s="123"/>
      <c r="AI588" s="127"/>
      <c r="AL588" s="7"/>
      <c r="AM588" s="7">
        <f ca="1">VLOOKUP(AC588,Anslutningspunkt!A:B,2,0)+RANDBETWEEN(-10000,10000)</f>
        <v>6001456.672</v>
      </c>
      <c r="AN588" s="7">
        <f ca="1">VLOOKUP(AC588,Anslutningspunkt!A:C,3,0)+RANDBETWEEN(-10000,10000)</f>
        <v>420354.438</v>
      </c>
      <c r="AP588" s="7" t="str">
        <f ca="1" t="shared" si="622"/>
        <v>Flytt</v>
      </c>
      <c r="AQ588" s="7" t="str">
        <f t="shared" si="623"/>
        <v>Konsumtion/Produktion</v>
      </c>
      <c r="AX588" s="31">
        <f ca="1" t="shared" si="624"/>
        <v>43874.892600492</v>
      </c>
      <c r="AZ588" s="31">
        <f ca="1">IF(SUM(IF({"4.Projekteringsavtal","5.Anslutningsavtal","6.Nätavtal"}=Q588,1,0))&gt;0,EDATE(AX588,RANDBETWEEN(0,6)),"")</f>
        <v>44025</v>
      </c>
      <c r="BB588" s="21" t="str">
        <f ca="1">IF(SUM(IF({"5.Anslutningsavtal","6.Nätavtal"}=Q588,1,0))&gt;0,EDATE(AZ588,RANDBETWEEN(0,3)),"")</f>
        <v/>
      </c>
      <c r="BD588" s="21" t="str">
        <f ca="1" t="shared" si="625"/>
        <v/>
      </c>
    </row>
    <row r="589" spans="1:56">
      <c r="A589" s="33" t="s">
        <v>65</v>
      </c>
      <c r="B589" s="31">
        <f ca="1" t="shared" si="626"/>
        <v>44346</v>
      </c>
      <c r="C589" s="32">
        <f ca="1" t="shared" si="600"/>
        <v>45248</v>
      </c>
      <c r="D589" s="30" t="str">
        <f t="shared" si="601"/>
        <v>Project 4589</v>
      </c>
      <c r="E589" s="30" t="str">
        <f t="shared" si="602"/>
        <v>Company AB 5589</v>
      </c>
      <c r="F589" s="30" t="str">
        <f ca="1" t="shared" si="627"/>
        <v>Nykvarn</v>
      </c>
      <c r="G589" s="37">
        <f ca="1" t="shared" si="628"/>
        <v>38</v>
      </c>
      <c r="H589" s="38" t="str">
        <f ca="1" t="shared" si="629"/>
        <v>Nej</v>
      </c>
      <c r="I589" s="30" t="str">
        <f ca="1" t="shared" si="630"/>
        <v>Nyanslutning</v>
      </c>
      <c r="J589" s="30" t="s">
        <v>69</v>
      </c>
      <c r="K589" s="41">
        <f ca="1" t="shared" si="631"/>
        <v>60</v>
      </c>
      <c r="L589" s="41">
        <f ca="1" t="shared" si="608"/>
        <v>24</v>
      </c>
      <c r="N589" s="30" t="str">
        <f ca="1" t="shared" si="609"/>
        <v>Erik Johanson 589</v>
      </c>
      <c r="O589" s="30" t="str">
        <f ca="1" t="shared" si="610"/>
        <v>Lars Johnson 589</v>
      </c>
      <c r="P589" s="30" t="str">
        <f ca="1" t="shared" si="611"/>
        <v>Anders Erikson 589</v>
      </c>
      <c r="Q589" s="30" t="str">
        <f ca="1" t="shared" si="632"/>
        <v>1.Anslutningsmöjlighet</v>
      </c>
      <c r="R589" s="45" t="str">
        <f ca="1" t="shared" si="633"/>
        <v>nej</v>
      </c>
      <c r="S589" s="45" t="str">
        <f ca="1" t="shared" si="634"/>
        <v>x</v>
      </c>
      <c r="T589" s="45" t="str">
        <f ca="1" t="shared" si="635"/>
        <v/>
      </c>
      <c r="V589" s="33"/>
      <c r="W589" s="49" t="str">
        <f ca="1" t="shared" si="636"/>
        <v/>
      </c>
      <c r="X589" s="50" t="str">
        <f ca="1" t="shared" si="637"/>
        <v>Ja</v>
      </c>
      <c r="Y589" s="63">
        <f ca="1" t="shared" si="618"/>
        <v>45397</v>
      </c>
      <c r="Z589" s="63">
        <f ca="1" t="shared" si="619"/>
        <v>45368</v>
      </c>
      <c r="AA589" s="67"/>
      <c r="AB589" s="64" t="str">
        <f ca="1" t="shared" si="620"/>
        <v/>
      </c>
      <c r="AC589" s="73">
        <f ca="1">INDEX(Anslutningspunkt!$A$2:$A$108,RANDBETWEEN(2,108),1)</f>
        <v>45</v>
      </c>
      <c r="AD589" s="30"/>
      <c r="AE589" s="30" t="str">
        <f ca="1" t="shared" si="638"/>
        <v>Stamnät</v>
      </c>
      <c r="AF589" s="79"/>
      <c r="AG589" s="122"/>
      <c r="AH589" s="123"/>
      <c r="AI589" s="127"/>
      <c r="AL589" s="7"/>
      <c r="AM589" s="7">
        <f ca="1">VLOOKUP(AC589,Anslutningspunkt!A:B,2,0)+RANDBETWEEN(-10000,10000)</f>
        <v>6113555.672</v>
      </c>
      <c r="AN589" s="7">
        <f ca="1">VLOOKUP(AC589,Anslutningspunkt!A:C,3,0)+RANDBETWEEN(-10000,10000)</f>
        <v>330744.438</v>
      </c>
      <c r="AP589" s="7" t="str">
        <f ca="1" t="shared" si="622"/>
        <v>Nyanslutning</v>
      </c>
      <c r="AQ589" s="7" t="str">
        <f t="shared" si="623"/>
        <v>Konsumtion/Produktion</v>
      </c>
      <c r="AX589" s="31" t="str">
        <f ca="1" t="shared" si="624"/>
        <v/>
      </c>
      <c r="AZ589" s="31" t="str">
        <f ca="1">IF(SUM(IF({"4.Projekteringsavtal","5.Anslutningsavtal","6.Nätavtal"}=Q589,1,0))&gt;0,EDATE(AX589,RANDBETWEEN(0,6)),"")</f>
        <v/>
      </c>
      <c r="BB589" s="21" t="str">
        <f ca="1">IF(SUM(IF({"5.Anslutningsavtal","6.Nätavtal"}=Q589,1,0))&gt;0,EDATE(AZ589,RANDBETWEEN(0,3)),"")</f>
        <v/>
      </c>
      <c r="BD589" s="21" t="str">
        <f ca="1" t="shared" si="625"/>
        <v/>
      </c>
    </row>
    <row r="590" spans="1:56">
      <c r="A590" s="33" t="s">
        <v>65</v>
      </c>
      <c r="B590" s="31">
        <f ca="1" t="shared" si="626"/>
        <v>44801</v>
      </c>
      <c r="C590" s="32">
        <f ca="1" t="shared" si="600"/>
        <v>44922</v>
      </c>
      <c r="D590" s="30" t="str">
        <f t="shared" si="601"/>
        <v>Project 4590</v>
      </c>
      <c r="E590" s="30" t="str">
        <f t="shared" si="602"/>
        <v>Company AB 5590</v>
      </c>
      <c r="F590" s="30" t="str">
        <f ca="1" t="shared" si="627"/>
        <v>Smedjebacken</v>
      </c>
      <c r="G590" s="37">
        <f ca="1" t="shared" si="628"/>
        <v>38</v>
      </c>
      <c r="H590" s="38" t="str">
        <f ca="1" t="shared" si="629"/>
        <v>Nej</v>
      </c>
      <c r="I590" s="30" t="str">
        <f ca="1" t="shared" si="630"/>
        <v>Nyanslutning</v>
      </c>
      <c r="J590" s="30" t="s">
        <v>69</v>
      </c>
      <c r="K590" s="41">
        <f ca="1" t="shared" si="631"/>
        <v>420</v>
      </c>
      <c r="L590" s="41">
        <f ca="1" t="shared" si="608"/>
        <v>109</v>
      </c>
      <c r="N590" s="30" t="str">
        <f ca="1" t="shared" si="609"/>
        <v>Erik Johanson 590</v>
      </c>
      <c r="O590" s="30" t="str">
        <f ca="1" t="shared" si="610"/>
        <v>Anders Erikson 590</v>
      </c>
      <c r="P590" s="30" t="str">
        <f ca="1" t="shared" si="611"/>
        <v>Sarah Anderson 590</v>
      </c>
      <c r="Q590" s="30" t="str">
        <f ca="1" t="shared" si="632"/>
        <v>5.Anslutningsavtal</v>
      </c>
      <c r="R590" s="45" t="str">
        <f ca="1" t="shared" si="633"/>
        <v>n</v>
      </c>
      <c r="S590" s="45" t="str">
        <f ca="1" t="shared" si="634"/>
        <v/>
      </c>
      <c r="T590" s="45" t="str">
        <f ca="1" t="shared" si="635"/>
        <v>x</v>
      </c>
      <c r="V590" s="33"/>
      <c r="W590" s="49" t="str">
        <f ca="1" t="shared" si="636"/>
        <v/>
      </c>
      <c r="X590" s="50" t="str">
        <f ca="1" t="shared" si="637"/>
        <v>Ja</v>
      </c>
      <c r="Y590" s="63">
        <f ca="1" t="shared" si="618"/>
        <v>45545</v>
      </c>
      <c r="Z590" s="63">
        <f ca="1" t="shared" si="619"/>
        <v>45427</v>
      </c>
      <c r="AA590" s="67"/>
      <c r="AB590" s="64" t="str">
        <f ca="1" t="shared" si="620"/>
        <v/>
      </c>
      <c r="AC590" s="73">
        <f ca="1">INDEX(Anslutningspunkt!$A$2:$A$108,RANDBETWEEN(2,108),1)</f>
        <v>101</v>
      </c>
      <c r="AD590" s="30"/>
      <c r="AE590" s="30" t="str">
        <f ca="1" t="shared" si="638"/>
        <v>Regionnät</v>
      </c>
      <c r="AF590" s="79"/>
      <c r="AG590" s="122"/>
      <c r="AH590" s="123"/>
      <c r="AI590" s="127"/>
      <c r="AL590" s="7"/>
      <c r="AM590" s="7">
        <f ca="1">VLOOKUP(AC590,Anslutningspunkt!A:B,2,0)+RANDBETWEEN(-10000,10000)</f>
        <v>6166060.672</v>
      </c>
      <c r="AN590" s="7">
        <f ca="1">VLOOKUP(AC590,Anslutningspunkt!A:C,3,0)+RANDBETWEEN(-10000,10000)</f>
        <v>373383.438</v>
      </c>
      <c r="AP590" s="7" t="str">
        <f ca="1" t="shared" si="622"/>
        <v>Nyanslutning</v>
      </c>
      <c r="AQ590" s="7" t="str">
        <f t="shared" si="623"/>
        <v>Konsumtion/Produktion</v>
      </c>
      <c r="AX590" s="31">
        <f ca="1" t="shared" si="624"/>
        <v>44877.655222127</v>
      </c>
      <c r="AZ590" s="31">
        <f ca="1">IF(SUM(IF({"4.Projekteringsavtal","5.Anslutningsavtal","6.Nätavtal"}=Q590,1,0))&gt;0,EDATE(AX590,RANDBETWEEN(0,6)),"")</f>
        <v>45028</v>
      </c>
      <c r="BB590" s="21">
        <f ca="1">IF(SUM(IF({"5.Anslutningsavtal","6.Nätavtal"}=Q590,1,0))&gt;0,EDATE(AZ590,RANDBETWEEN(0,3)),"")</f>
        <v>45119</v>
      </c>
      <c r="BD590" s="21" t="str">
        <f ca="1" t="shared" si="625"/>
        <v/>
      </c>
    </row>
    <row r="591" spans="1:56">
      <c r="A591" s="33" t="s">
        <v>65</v>
      </c>
      <c r="B591" s="31">
        <f ca="1" t="shared" si="626"/>
        <v>43848</v>
      </c>
      <c r="C591" s="32">
        <f ca="1" t="shared" si="600"/>
        <v>44792</v>
      </c>
      <c r="D591" s="30" t="str">
        <f t="shared" si="601"/>
        <v>Project 4591</v>
      </c>
      <c r="E591" s="30" t="str">
        <f t="shared" si="602"/>
        <v>Company AB 5591</v>
      </c>
      <c r="F591" s="30" t="str">
        <f ca="1" t="shared" si="627"/>
        <v>Västerås</v>
      </c>
      <c r="G591" s="37">
        <f ca="1" t="shared" si="628"/>
        <v>36</v>
      </c>
      <c r="H591" s="38" t="str">
        <f ca="1" t="shared" si="629"/>
        <v>Ja</v>
      </c>
      <c r="I591" s="30" t="str">
        <f ca="1" t="shared" si="630"/>
        <v>Nyanslutning</v>
      </c>
      <c r="J591" s="30" t="s">
        <v>69</v>
      </c>
      <c r="K591" s="41">
        <f ca="1" t="shared" si="631"/>
        <v>70</v>
      </c>
      <c r="L591" s="41">
        <f ca="1" t="shared" si="608"/>
        <v>55</v>
      </c>
      <c r="N591" s="30" t="str">
        <f ca="1" t="shared" si="609"/>
        <v>Erik Johanson 591</v>
      </c>
      <c r="O591" s="30" t="str">
        <f ca="1" t="shared" si="610"/>
        <v>Lars Johnson 591</v>
      </c>
      <c r="P591" s="30" t="str">
        <f ca="1" t="shared" si="611"/>
        <v>Anders Erikson 591</v>
      </c>
      <c r="Q591" s="30" t="str">
        <f ca="1" t="shared" si="632"/>
        <v>4.Projekteringsavtal</v>
      </c>
      <c r="R591" s="45" t="str">
        <f ca="1" t="shared" si="633"/>
        <v>Ja</v>
      </c>
      <c r="S591" s="45" t="str">
        <f ca="1" t="shared" si="634"/>
        <v>x</v>
      </c>
      <c r="T591" s="45" t="str">
        <f ca="1" t="shared" si="635"/>
        <v>x</v>
      </c>
      <c r="V591" s="33"/>
      <c r="W591" s="49" t="str">
        <f ca="1" t="shared" si="636"/>
        <v/>
      </c>
      <c r="X591" s="50" t="str">
        <f ca="1" t="shared" si="637"/>
        <v>Ja</v>
      </c>
      <c r="Y591" s="63">
        <f ca="1" t="shared" si="618"/>
        <v>45013</v>
      </c>
      <c r="Z591" s="63">
        <f ca="1" t="shared" si="619"/>
        <v>44961</v>
      </c>
      <c r="AA591" s="67"/>
      <c r="AB591" s="64" t="str">
        <f ca="1" t="shared" si="620"/>
        <v/>
      </c>
      <c r="AC591" s="73">
        <f ca="1">INDEX(Anslutningspunkt!$A$2:$A$108,RANDBETWEEN(2,108),1)</f>
        <v>39</v>
      </c>
      <c r="AD591" s="30"/>
      <c r="AE591" s="30" t="str">
        <f ca="1" t="shared" si="638"/>
        <v>Stamnät Regionnät</v>
      </c>
      <c r="AF591" s="79"/>
      <c r="AG591" s="122"/>
      <c r="AH591" s="123"/>
      <c r="AI591" s="127"/>
      <c r="AL591" s="7"/>
      <c r="AM591" s="7">
        <f ca="1">VLOOKUP(AC591,Anslutningspunkt!A:B,2,0)+RANDBETWEEN(-10000,10000)</f>
        <v>6014796.672</v>
      </c>
      <c r="AN591" s="7">
        <f ca="1">VLOOKUP(AC591,Anslutningspunkt!A:C,3,0)+RANDBETWEEN(-10000,10000)</f>
        <v>353846.438</v>
      </c>
      <c r="AP591" s="7" t="str">
        <f ca="1" t="shared" si="622"/>
        <v>Nyanslutning</v>
      </c>
      <c r="AQ591" s="7" t="str">
        <f t="shared" si="623"/>
        <v>Konsumtion/Produktion</v>
      </c>
      <c r="AX591" s="31">
        <f ca="1" t="shared" si="624"/>
        <v>44182.0339337025</v>
      </c>
      <c r="AZ591" s="31">
        <f ca="1">IF(SUM(IF({"4.Projekteringsavtal","5.Anslutningsavtal","6.Nätavtal"}=Q591,1,0))&gt;0,EDATE(AX591,RANDBETWEEN(0,6)),"")</f>
        <v>44303</v>
      </c>
      <c r="BB591" s="21" t="str">
        <f ca="1">IF(SUM(IF({"5.Anslutningsavtal","6.Nätavtal"}=Q591,1,0))&gt;0,EDATE(AZ591,RANDBETWEEN(0,3)),"")</f>
        <v/>
      </c>
      <c r="BD591" s="21" t="str">
        <f ca="1" t="shared" si="625"/>
        <v/>
      </c>
    </row>
    <row r="592" spans="1:56">
      <c r="A592" s="33" t="s">
        <v>65</v>
      </c>
      <c r="B592" s="31">
        <f ca="1" t="shared" ref="B592:B601" si="639">RANDBETWEEN(DATE(2018,1,1),DATE(2022,10,20))</f>
        <v>44063</v>
      </c>
      <c r="C592" s="32">
        <f ca="1" t="shared" si="600"/>
        <v>45544</v>
      </c>
      <c r="D592" s="30" t="str">
        <f t="shared" si="601"/>
        <v>Project 4592</v>
      </c>
      <c r="E592" s="30" t="str">
        <f t="shared" si="602"/>
        <v>Company AB 5592</v>
      </c>
      <c r="F592" s="30" t="str">
        <f ca="1" t="shared" ref="F592:F601" si="64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Litslunda</v>
      </c>
      <c r="G592" s="37">
        <f ca="1" t="shared" ref="G592:G601" si="641">RANDBETWEEN(30,38)</f>
        <v>36</v>
      </c>
      <c r="H592" s="38" t="str">
        <f ca="1" t="shared" ref="H592:H601" si="642">CHOOSE(RANDBETWEEN(1,3),"Ja","Nej","")</f>
        <v>Ja</v>
      </c>
      <c r="I592" s="30" t="str">
        <f ca="1" t="shared" ref="I592:I601" si="643">CHOOSE(RANDBETWEEN(1,3),"Nyanslutning","Utökning","Flytt")</f>
        <v>Flytt</v>
      </c>
      <c r="J592" s="30" t="s">
        <v>69</v>
      </c>
      <c r="K592" s="41">
        <f ca="1" t="shared" ref="K592:K601" si="644">RANDBETWEEN(1,60)*10</f>
        <v>380</v>
      </c>
      <c r="L592" s="41">
        <f ca="1" t="shared" si="608"/>
        <v>298</v>
      </c>
      <c r="N592" s="30" t="str">
        <f ca="1" t="shared" si="609"/>
        <v>Erik Johanson 592</v>
      </c>
      <c r="O592" s="30" t="str">
        <f ca="1" t="shared" si="610"/>
        <v>Sarah Anderson 592</v>
      </c>
      <c r="P592" s="30" t="str">
        <f ca="1" t="shared" si="611"/>
        <v>Sarah Anderson 592</v>
      </c>
      <c r="Q592" s="30" t="str">
        <f ca="1" t="shared" ref="Q592:Q601" si="645">CHOOSE(RANDBETWEEN(1,5),"5.Anslutningsavtal","4.Projekteringsavtal","6.Nätavtal","2.Reservationsavtal","1.Anslutningsmöjlighet")</f>
        <v>5.Anslutningsavtal</v>
      </c>
      <c r="R592" s="45" t="str">
        <f ca="1" t="shared" ref="R592:R601" si="646">CHOOSE(RANDBETWEEN(1,8),"Ja","","","","n","nej","?","N/A")</f>
        <v>?</v>
      </c>
      <c r="S592" s="45" t="str">
        <f ca="1" t="shared" ref="S592:S601" si="647">CHOOSE(RANDBETWEEN(1,3),"x","","")</f>
        <v/>
      </c>
      <c r="T592" s="45" t="str">
        <f ca="1" t="shared" ref="T592:T601" si="648">CHOOSE(RANDBETWEEN(1,4),"x","","","")</f>
        <v>x</v>
      </c>
      <c r="V592" s="33"/>
      <c r="W592" s="49" t="str">
        <f ca="1" t="shared" ref="W592:W601" si="649">CHOOSE(RANDBETWEEN(1,7),"Länk","","","","","Ansluts till LN 20 kV","Reservationsavtal ska tecknas")</f>
        <v/>
      </c>
      <c r="X592" s="50" t="str">
        <f ca="1" t="shared" ref="X592:X601" si="650">CHOOSE(RANDBETWEEN(1,4),"Ja","Ja","Nej","")</f>
        <v>Ja</v>
      </c>
      <c r="Y592" s="63">
        <f ca="1" t="shared" si="618"/>
        <v>45576</v>
      </c>
      <c r="Z592" s="63">
        <f ca="1" t="shared" si="619"/>
        <v>45545</v>
      </c>
      <c r="AA592" s="67"/>
      <c r="AB592" s="64" t="str">
        <f ca="1" t="shared" si="620"/>
        <v/>
      </c>
      <c r="AC592" s="73">
        <f ca="1">INDEX(Anslutningspunkt!$A$2:$A$108,RANDBETWEEN(2,108),1)</f>
        <v>95</v>
      </c>
      <c r="AD592" s="30"/>
      <c r="AE592" s="30" t="str">
        <f ca="1" t="shared" ref="AE592:AE601" si="651">CHOOSE(RANDBETWEEN(1,4),"Regionnät","Stamnät Regionnät","Stamnät","")</f>
        <v>Stamnät</v>
      </c>
      <c r="AF592" s="79"/>
      <c r="AG592" s="122"/>
      <c r="AH592" s="123"/>
      <c r="AI592" s="127"/>
      <c r="AL592" s="7"/>
      <c r="AM592" s="7">
        <f ca="1">VLOOKUP(AC592,Anslutningspunkt!A:B,2,0)+RANDBETWEEN(-10000,10000)</f>
        <v>6152788.672</v>
      </c>
      <c r="AN592" s="7">
        <f ca="1">VLOOKUP(AC592,Anslutningspunkt!A:C,3,0)+RANDBETWEEN(-10000,10000)</f>
        <v>381024.438</v>
      </c>
      <c r="AP592" s="7" t="str">
        <f ca="1" t="shared" si="622"/>
        <v>Flytt</v>
      </c>
      <c r="AQ592" s="7" t="str">
        <f t="shared" si="623"/>
        <v>Konsumtion/Produktion</v>
      </c>
      <c r="AX592" s="31">
        <f ca="1" t="shared" si="624"/>
        <v>44836.357408223</v>
      </c>
      <c r="AZ592" s="31">
        <f ca="1">IF(SUM(IF({"4.Projekteringsavtal","5.Anslutningsavtal","6.Nätavtal"}=Q592,1,0))&gt;0,EDATE(AX592,RANDBETWEEN(0,6)),"")</f>
        <v>44987</v>
      </c>
      <c r="BB592" s="21">
        <f ca="1">IF(SUM(IF({"5.Anslutningsavtal","6.Nätavtal"}=Q592,1,0))&gt;0,EDATE(AZ592,RANDBETWEEN(0,3)),"")</f>
        <v>44987</v>
      </c>
      <c r="BD592" s="21" t="str">
        <f ca="1" t="shared" si="625"/>
        <v/>
      </c>
    </row>
    <row r="593" spans="1:56">
      <c r="A593" s="33" t="s">
        <v>65</v>
      </c>
      <c r="B593" s="31">
        <f ca="1" t="shared" si="639"/>
        <v>43110</v>
      </c>
      <c r="C593" s="32">
        <f ca="1" t="shared" si="600"/>
        <v>44291</v>
      </c>
      <c r="D593" s="30" t="str">
        <f t="shared" si="601"/>
        <v>Project 4593</v>
      </c>
      <c r="E593" s="30" t="str">
        <f t="shared" si="602"/>
        <v>Company AB 5593</v>
      </c>
      <c r="F593" s="30" t="str">
        <f ca="1" t="shared" si="640"/>
        <v>Äkers Styckebruk</v>
      </c>
      <c r="G593" s="37">
        <f ca="1" t="shared" si="641"/>
        <v>31</v>
      </c>
      <c r="H593" s="38" t="str">
        <f ca="1" t="shared" si="642"/>
        <v/>
      </c>
      <c r="I593" s="30" t="str">
        <f ca="1" t="shared" si="643"/>
        <v>Flytt</v>
      </c>
      <c r="J593" s="30" t="s">
        <v>69</v>
      </c>
      <c r="K593" s="41">
        <f ca="1" t="shared" si="644"/>
        <v>460</v>
      </c>
      <c r="L593" s="41">
        <f ca="1" t="shared" si="608"/>
        <v>233</v>
      </c>
      <c r="N593" s="30" t="str">
        <f ca="1" t="shared" si="609"/>
        <v>Erik Johanson 593</v>
      </c>
      <c r="O593" s="30" t="str">
        <f ca="1" t="shared" si="610"/>
        <v>Lars Johnson 593</v>
      </c>
      <c r="P593" s="30" t="str">
        <f ca="1" t="shared" si="611"/>
        <v>Lars Johnson 593</v>
      </c>
      <c r="Q593" s="30" t="str">
        <f ca="1" t="shared" si="645"/>
        <v>6.Nätavtal</v>
      </c>
      <c r="R593" s="45" t="str">
        <f ca="1" t="shared" si="646"/>
        <v>?</v>
      </c>
      <c r="S593" s="45" t="str">
        <f ca="1" t="shared" si="647"/>
        <v/>
      </c>
      <c r="T593" s="45" t="str">
        <f ca="1" t="shared" si="648"/>
        <v/>
      </c>
      <c r="V593" s="33"/>
      <c r="W593" s="49" t="str">
        <f ca="1" t="shared" si="649"/>
        <v>Reservationsavtal ska tecknas</v>
      </c>
      <c r="X593" s="50" t="str">
        <f ca="1" t="shared" si="650"/>
        <v>Nej</v>
      </c>
      <c r="Y593" s="63" t="str">
        <f ca="1" t="shared" si="618"/>
        <v/>
      </c>
      <c r="Z593" s="63" t="str">
        <f ca="1" t="shared" si="619"/>
        <v/>
      </c>
      <c r="AA593" s="67"/>
      <c r="AB593" s="64" t="str">
        <f ca="1" t="shared" si="620"/>
        <v/>
      </c>
      <c r="AC593" s="73">
        <f ca="1">INDEX(Anslutningspunkt!$A$2:$A$108,RANDBETWEEN(2,108),1)</f>
        <v>77</v>
      </c>
      <c r="AD593" s="30"/>
      <c r="AE593" s="30" t="str">
        <f ca="1" t="shared" si="651"/>
        <v>Stamnät</v>
      </c>
      <c r="AF593" s="79"/>
      <c r="AG593" s="122"/>
      <c r="AH593" s="123"/>
      <c r="AI593" s="127"/>
      <c r="AL593" s="7"/>
      <c r="AM593" s="7">
        <f ca="1">VLOOKUP(AC593,Anslutningspunkt!A:B,2,0)+RANDBETWEEN(-10000,10000)</f>
        <v>6176943.672</v>
      </c>
      <c r="AN593" s="7">
        <f ca="1">VLOOKUP(AC593,Anslutningspunkt!A:C,3,0)+RANDBETWEEN(-10000,10000)</f>
        <v>390810.438</v>
      </c>
      <c r="AP593" s="7" t="str">
        <f ca="1" t="shared" si="622"/>
        <v>Flytt</v>
      </c>
      <c r="AQ593" s="7" t="str">
        <f t="shared" si="623"/>
        <v>Konsumtion/Produktion</v>
      </c>
      <c r="AX593" s="31">
        <f ca="1" t="shared" si="624"/>
        <v>43633.579740699</v>
      </c>
      <c r="AZ593" s="31">
        <f ca="1">IF(SUM(IF({"4.Projekteringsavtal","5.Anslutningsavtal","6.Nätavtal"}=Q593,1,0))&gt;0,EDATE(AX593,RANDBETWEEN(0,6)),"")</f>
        <v>43694</v>
      </c>
      <c r="BB593" s="21">
        <f ca="1">IF(SUM(IF({"5.Anslutningsavtal","6.Nätavtal"}=Q593,1,0))&gt;0,EDATE(AZ593,RANDBETWEEN(0,3)),"")</f>
        <v>43725</v>
      </c>
      <c r="BD593" s="21">
        <f ca="1" t="shared" si="625"/>
        <v>43725</v>
      </c>
    </row>
    <row r="594" spans="1:56">
      <c r="A594" s="33" t="s">
        <v>65</v>
      </c>
      <c r="B594" s="31">
        <f ca="1" t="shared" si="639"/>
        <v>43402</v>
      </c>
      <c r="C594" s="32">
        <f ca="1" t="shared" si="600"/>
        <v>45472</v>
      </c>
      <c r="D594" s="30" t="str">
        <f t="shared" si="601"/>
        <v>Project 4594</v>
      </c>
      <c r="E594" s="30" t="str">
        <f t="shared" si="602"/>
        <v>Company AB 5594</v>
      </c>
      <c r="F594" s="30" t="str">
        <f ca="1" t="shared" si="640"/>
        <v>Hofors</v>
      </c>
      <c r="G594" s="37">
        <f ca="1" t="shared" si="641"/>
        <v>31</v>
      </c>
      <c r="H594" s="38" t="str">
        <f ca="1" t="shared" si="642"/>
        <v>Ja</v>
      </c>
      <c r="I594" s="30" t="str">
        <f ca="1" t="shared" si="643"/>
        <v>Flytt</v>
      </c>
      <c r="J594" s="30" t="s">
        <v>69</v>
      </c>
      <c r="K594" s="41">
        <f ca="1" t="shared" si="644"/>
        <v>170</v>
      </c>
      <c r="L594" s="41">
        <f ca="1" t="shared" si="608"/>
        <v>87</v>
      </c>
      <c r="N594" s="30" t="str">
        <f ca="1" t="shared" si="609"/>
        <v>Sarah Anderson 594</v>
      </c>
      <c r="O594" s="30" t="str">
        <f ca="1" t="shared" si="610"/>
        <v>Sarah Anderson 594</v>
      </c>
      <c r="P594" s="30" t="str">
        <f ca="1" t="shared" si="611"/>
        <v>Anders Erikson 594</v>
      </c>
      <c r="Q594" s="30" t="str">
        <f ca="1" t="shared" si="645"/>
        <v>6.Nätavtal</v>
      </c>
      <c r="R594" s="45" t="str">
        <f ca="1" t="shared" si="646"/>
        <v>?</v>
      </c>
      <c r="S594" s="45" t="str">
        <f ca="1" t="shared" si="647"/>
        <v>x</v>
      </c>
      <c r="T594" s="45" t="str">
        <f ca="1" t="shared" si="648"/>
        <v/>
      </c>
      <c r="V594" s="33"/>
      <c r="W594" s="49" t="str">
        <f ca="1" t="shared" si="649"/>
        <v>Reservationsavtal ska tecknas</v>
      </c>
      <c r="X594" s="50" t="str">
        <f ca="1" t="shared" si="650"/>
        <v>Ja</v>
      </c>
      <c r="Y594" s="63">
        <f ca="1" t="shared" si="618"/>
        <v>45534</v>
      </c>
      <c r="Z594" s="63">
        <f ca="1" t="shared" si="619"/>
        <v>45493</v>
      </c>
      <c r="AA594" s="67"/>
      <c r="AB594" s="64" t="str">
        <f ca="1" t="shared" si="620"/>
        <v/>
      </c>
      <c r="AC594" s="73">
        <f ca="1">INDEX(Anslutningspunkt!$A$2:$A$108,RANDBETWEEN(2,108),1)</f>
        <v>56</v>
      </c>
      <c r="AD594" s="30"/>
      <c r="AE594" s="30" t="str">
        <f ca="1" t="shared" si="651"/>
        <v/>
      </c>
      <c r="AF594" s="79"/>
      <c r="AG594" s="122"/>
      <c r="AH594" s="123"/>
      <c r="AI594" s="127"/>
      <c r="AL594" s="7"/>
      <c r="AM594" s="7">
        <f ca="1">VLOOKUP(AC594,Anslutningspunkt!A:B,2,0)+RANDBETWEEN(-10000,10000)</f>
        <v>6018128.672</v>
      </c>
      <c r="AN594" s="7">
        <f ca="1">VLOOKUP(AC594,Anslutningspunkt!A:C,3,0)+RANDBETWEEN(-10000,10000)</f>
        <v>340352.438</v>
      </c>
      <c r="AP594" s="7" t="str">
        <f ca="1" t="shared" si="622"/>
        <v>Flytt</v>
      </c>
      <c r="AQ594" s="7" t="str">
        <f t="shared" si="623"/>
        <v>Konsumtion/Produktion</v>
      </c>
      <c r="AX594" s="31">
        <f ca="1" t="shared" si="624"/>
        <v>43905.956669397</v>
      </c>
      <c r="AZ594" s="31">
        <f ca="1">IF(SUM(IF({"4.Projekteringsavtal","5.Anslutningsavtal","6.Nätavtal"}=Q594,1,0))&gt;0,EDATE(AX594,RANDBETWEEN(0,6)),"")</f>
        <v>44089</v>
      </c>
      <c r="BB594" s="21">
        <f ca="1">IF(SUM(IF({"5.Anslutningsavtal","6.Nätavtal"}=Q594,1,0))&gt;0,EDATE(AZ594,RANDBETWEEN(0,3)),"")</f>
        <v>44089</v>
      </c>
      <c r="BD594" s="21">
        <f ca="1" t="shared" si="625"/>
        <v>44119</v>
      </c>
    </row>
    <row r="595" spans="1:56">
      <c r="A595" s="33" t="s">
        <v>65</v>
      </c>
      <c r="B595" s="31">
        <f ca="1" t="shared" si="639"/>
        <v>43280</v>
      </c>
      <c r="C595" s="32">
        <f ca="1" t="shared" si="600"/>
        <v>44261</v>
      </c>
      <c r="D595" s="30" t="str">
        <f t="shared" si="601"/>
        <v>Project 4595</v>
      </c>
      <c r="E595" s="30" t="str">
        <f t="shared" si="602"/>
        <v>Company AB 5595</v>
      </c>
      <c r="F595" s="30" t="str">
        <f ca="1" t="shared" si="640"/>
        <v>Arboga</v>
      </c>
      <c r="G595" s="37">
        <f ca="1" t="shared" si="641"/>
        <v>35</v>
      </c>
      <c r="H595" s="38" t="str">
        <f ca="1" t="shared" si="642"/>
        <v>Nej</v>
      </c>
      <c r="I595" s="30" t="str">
        <f ca="1" t="shared" si="643"/>
        <v>Flytt</v>
      </c>
      <c r="J595" s="30" t="s">
        <v>69</v>
      </c>
      <c r="K595" s="41">
        <f ca="1" t="shared" si="644"/>
        <v>350</v>
      </c>
      <c r="L595" s="41">
        <f ca="1" t="shared" si="608"/>
        <v>75</v>
      </c>
      <c r="N595" s="30" t="str">
        <f ca="1" t="shared" si="609"/>
        <v>Anders Erikson 595</v>
      </c>
      <c r="O595" s="30" t="str">
        <f ca="1" t="shared" si="610"/>
        <v>Anders Erikson 595</v>
      </c>
      <c r="P595" s="30" t="str">
        <f ca="1" t="shared" si="611"/>
        <v>Lars Johnson 595</v>
      </c>
      <c r="Q595" s="30" t="str">
        <f ca="1" t="shared" si="645"/>
        <v>5.Anslutningsavtal</v>
      </c>
      <c r="R595" s="45" t="str">
        <f ca="1" t="shared" si="646"/>
        <v>N/A</v>
      </c>
      <c r="S595" s="45" t="str">
        <f ca="1" t="shared" si="647"/>
        <v/>
      </c>
      <c r="T595" s="45" t="str">
        <f ca="1" t="shared" si="648"/>
        <v/>
      </c>
      <c r="V595" s="33"/>
      <c r="W595" s="49" t="str">
        <f ca="1" t="shared" si="649"/>
        <v/>
      </c>
      <c r="X595" s="50" t="str">
        <f ca="1" t="shared" si="650"/>
        <v>Ja</v>
      </c>
      <c r="Y595" s="63">
        <f ca="1" t="shared" si="618"/>
        <v>45343</v>
      </c>
      <c r="Z595" s="63">
        <f ca="1" t="shared" si="619"/>
        <v>44584</v>
      </c>
      <c r="AA595" s="67"/>
      <c r="AB595" s="64" t="str">
        <f ca="1" t="shared" si="620"/>
        <v/>
      </c>
      <c r="AC595" s="73">
        <f ca="1">INDEX(Anslutningspunkt!$A$2:$A$108,RANDBETWEEN(2,108),1)</f>
        <v>83</v>
      </c>
      <c r="AD595" s="30"/>
      <c r="AE595" s="30" t="str">
        <f ca="1" t="shared" si="651"/>
        <v>Stamnät Regionnät</v>
      </c>
      <c r="AF595" s="79"/>
      <c r="AG595" s="122"/>
      <c r="AH595" s="123"/>
      <c r="AI595" s="127"/>
      <c r="AL595" s="7"/>
      <c r="AM595" s="7">
        <f ca="1">VLOOKUP(AC595,Anslutningspunkt!A:B,2,0)+RANDBETWEEN(-10000,10000)</f>
        <v>6147182.672</v>
      </c>
      <c r="AN595" s="7">
        <f ca="1">VLOOKUP(AC595,Anslutningspunkt!A:C,3,0)+RANDBETWEEN(-10000,10000)</f>
        <v>433586.438</v>
      </c>
      <c r="AP595" s="7" t="str">
        <f ca="1" t="shared" si="622"/>
        <v>Flytt</v>
      </c>
      <c r="AQ595" s="7" t="str">
        <f t="shared" si="623"/>
        <v>Konsumtion/Produktion</v>
      </c>
      <c r="AX595" s="31">
        <f ca="1" t="shared" si="624"/>
        <v>43498.4425506762</v>
      </c>
      <c r="AZ595" s="31">
        <f ca="1">IF(SUM(IF({"4.Projekteringsavtal","5.Anslutningsavtal","6.Nätavtal"}=Q595,1,0))&gt;0,EDATE(AX595,RANDBETWEEN(0,6)),"")</f>
        <v>43526</v>
      </c>
      <c r="BB595" s="21">
        <f ca="1">IF(SUM(IF({"5.Anslutningsavtal","6.Nätavtal"}=Q595,1,0))&gt;0,EDATE(AZ595,RANDBETWEEN(0,3)),"")</f>
        <v>43618</v>
      </c>
      <c r="BD595" s="21" t="str">
        <f ca="1" t="shared" si="625"/>
        <v/>
      </c>
    </row>
    <row r="596" spans="1:56">
      <c r="A596" s="33" t="s">
        <v>65</v>
      </c>
      <c r="B596" s="31">
        <f ca="1" t="shared" si="639"/>
        <v>43878</v>
      </c>
      <c r="C596" s="32">
        <f ca="1" t="shared" si="600"/>
        <v>45030</v>
      </c>
      <c r="D596" s="30" t="str">
        <f t="shared" si="601"/>
        <v>Project 4596</v>
      </c>
      <c r="E596" s="30" t="str">
        <f t="shared" si="602"/>
        <v>Company AB 5596</v>
      </c>
      <c r="F596" s="30" t="str">
        <f ca="1" t="shared" si="640"/>
        <v>Upplands Bro</v>
      </c>
      <c r="G596" s="37">
        <f ca="1" t="shared" si="641"/>
        <v>36</v>
      </c>
      <c r="H596" s="38" t="str">
        <f ca="1" t="shared" si="642"/>
        <v>Nej</v>
      </c>
      <c r="I596" s="30" t="str">
        <f ca="1" t="shared" si="643"/>
        <v>Utökning</v>
      </c>
      <c r="J596" s="30" t="s">
        <v>69</v>
      </c>
      <c r="K596" s="41">
        <f ca="1" t="shared" si="644"/>
        <v>320</v>
      </c>
      <c r="L596" s="41">
        <f ca="1" t="shared" si="608"/>
        <v>291</v>
      </c>
      <c r="N596" s="30" t="str">
        <f ca="1" t="shared" si="609"/>
        <v>Erik Johanson 596</v>
      </c>
      <c r="O596" s="30" t="str">
        <f ca="1" t="shared" si="610"/>
        <v>Erik Johanson 596</v>
      </c>
      <c r="P596" s="30" t="str">
        <f ca="1" t="shared" si="611"/>
        <v>Erik Johanson 596</v>
      </c>
      <c r="Q596" s="30" t="str">
        <f ca="1" t="shared" si="645"/>
        <v>5.Anslutningsavtal</v>
      </c>
      <c r="R596" s="45" t="str">
        <f ca="1" t="shared" si="646"/>
        <v>?</v>
      </c>
      <c r="S596" s="45" t="str">
        <f ca="1" t="shared" si="647"/>
        <v/>
      </c>
      <c r="T596" s="45" t="str">
        <f ca="1" t="shared" si="648"/>
        <v>x</v>
      </c>
      <c r="V596" s="33"/>
      <c r="W596" s="49" t="str">
        <f ca="1" t="shared" si="649"/>
        <v/>
      </c>
      <c r="X596" s="50" t="str">
        <f ca="1" t="shared" si="650"/>
        <v>Ja</v>
      </c>
      <c r="Y596" s="63">
        <f ca="1" t="shared" si="618"/>
        <v>45572</v>
      </c>
      <c r="Z596" s="63">
        <f ca="1" t="shared" si="619"/>
        <v>45443</v>
      </c>
      <c r="AA596" s="67"/>
      <c r="AB596" s="64" t="str">
        <f ca="1" t="shared" si="620"/>
        <v/>
      </c>
      <c r="AC596" s="73">
        <f ca="1">INDEX(Anslutningspunkt!$A$2:$A$108,RANDBETWEEN(2,108),1)</f>
        <v>57</v>
      </c>
      <c r="AD596" s="30"/>
      <c r="AE596" s="30" t="str">
        <f ca="1" t="shared" si="651"/>
        <v>Stamnät</v>
      </c>
      <c r="AF596" s="79"/>
      <c r="AG596" s="122"/>
      <c r="AH596" s="123"/>
      <c r="AI596" s="127"/>
      <c r="AL596" s="7"/>
      <c r="AM596" s="7">
        <f ca="1">VLOOKUP(AC596,Anslutningspunkt!A:B,2,0)+RANDBETWEEN(-10000,10000)</f>
        <v>6022407.672</v>
      </c>
      <c r="AN596" s="7">
        <f ca="1">VLOOKUP(AC596,Anslutningspunkt!A:C,3,0)+RANDBETWEEN(-10000,10000)</f>
        <v>271901.438</v>
      </c>
      <c r="AP596" s="7" t="str">
        <f ca="1" t="shared" si="622"/>
        <v>Utökning</v>
      </c>
      <c r="AQ596" s="7" t="str">
        <f t="shared" si="623"/>
        <v>Konsumtion/Produktion</v>
      </c>
      <c r="AX596" s="31">
        <f ca="1" t="shared" si="624"/>
        <v>44756.0886645219</v>
      </c>
      <c r="AZ596" s="31">
        <f ca="1">IF(SUM(IF({"4.Projekteringsavtal","5.Anslutningsavtal","6.Nätavtal"}=Q596,1,0))&gt;0,EDATE(AX596,RANDBETWEEN(0,6)),"")</f>
        <v>44756</v>
      </c>
      <c r="BB596" s="21">
        <f ca="1">IF(SUM(IF({"5.Anslutningsavtal","6.Nätavtal"}=Q596,1,0))&gt;0,EDATE(AZ596,RANDBETWEEN(0,3)),"")</f>
        <v>44848</v>
      </c>
      <c r="BD596" s="21" t="str">
        <f ca="1" t="shared" si="625"/>
        <v/>
      </c>
    </row>
    <row r="597" spans="1:56">
      <c r="A597" s="33" t="s">
        <v>65</v>
      </c>
      <c r="B597" s="31">
        <f ca="1" t="shared" si="639"/>
        <v>43189</v>
      </c>
      <c r="C597" s="32">
        <f ca="1" t="shared" si="600"/>
        <v>45067</v>
      </c>
      <c r="D597" s="30" t="str">
        <f t="shared" si="601"/>
        <v>Project 4597</v>
      </c>
      <c r="E597" s="30" t="str">
        <f t="shared" si="602"/>
        <v>Company AB 5597</v>
      </c>
      <c r="F597" s="30" t="str">
        <f ca="1" t="shared" si="640"/>
        <v>Hedemora</v>
      </c>
      <c r="G597" s="37">
        <f ca="1" t="shared" si="641"/>
        <v>38</v>
      </c>
      <c r="H597" s="38" t="str">
        <f ca="1" t="shared" si="642"/>
        <v/>
      </c>
      <c r="I597" s="30" t="str">
        <f ca="1" t="shared" si="643"/>
        <v>Flytt</v>
      </c>
      <c r="J597" s="30" t="s">
        <v>69</v>
      </c>
      <c r="K597" s="41">
        <f ca="1" t="shared" si="644"/>
        <v>220</v>
      </c>
      <c r="L597" s="41">
        <f ca="1" t="shared" si="608"/>
        <v>17</v>
      </c>
      <c r="N597" s="30" t="str">
        <f ca="1" t="shared" si="609"/>
        <v>Erik Johanson 597</v>
      </c>
      <c r="O597" s="30" t="str">
        <f ca="1" t="shared" si="610"/>
        <v>Erik Johanson 597</v>
      </c>
      <c r="P597" s="30" t="str">
        <f ca="1" t="shared" si="611"/>
        <v>Lars Johnson 597</v>
      </c>
      <c r="Q597" s="30" t="str">
        <f ca="1" t="shared" si="645"/>
        <v>6.Nätavtal</v>
      </c>
      <c r="R597" s="45" t="str">
        <f ca="1" t="shared" si="646"/>
        <v/>
      </c>
      <c r="S597" s="45" t="str">
        <f ca="1" t="shared" si="647"/>
        <v/>
      </c>
      <c r="T597" s="45" t="str">
        <f ca="1" t="shared" si="648"/>
        <v/>
      </c>
      <c r="V597" s="33"/>
      <c r="W597" s="49" t="str">
        <f ca="1" t="shared" si="649"/>
        <v/>
      </c>
      <c r="X597" s="50" t="str">
        <f ca="1" t="shared" si="650"/>
        <v>Nej</v>
      </c>
      <c r="Y597" s="63" t="str">
        <f ca="1" t="shared" si="618"/>
        <v/>
      </c>
      <c r="Z597" s="63" t="str">
        <f ca="1" t="shared" si="619"/>
        <v/>
      </c>
      <c r="AA597" s="67"/>
      <c r="AB597" s="64" t="str">
        <f ca="1" t="shared" si="620"/>
        <v/>
      </c>
      <c r="AC597" s="73">
        <f ca="1">INDEX(Anslutningspunkt!$A$2:$A$108,RANDBETWEEN(2,108),1)</f>
        <v>44</v>
      </c>
      <c r="AD597" s="30"/>
      <c r="AE597" s="30" t="str">
        <f ca="1" t="shared" si="651"/>
        <v>Regionnät</v>
      </c>
      <c r="AF597" s="79"/>
      <c r="AG597" s="122"/>
      <c r="AH597" s="123"/>
      <c r="AI597" s="127"/>
      <c r="AL597" s="7"/>
      <c r="AM597" s="7">
        <f ca="1">VLOOKUP(AC597,Anslutningspunkt!A:B,2,0)+RANDBETWEEN(-10000,10000)</f>
        <v>6167195.672</v>
      </c>
      <c r="AN597" s="7">
        <f ca="1">VLOOKUP(AC597,Anslutningspunkt!A:C,3,0)+RANDBETWEEN(-10000,10000)</f>
        <v>349669.438</v>
      </c>
      <c r="AP597" s="7" t="str">
        <f ca="1" t="shared" si="622"/>
        <v>Flytt</v>
      </c>
      <c r="AQ597" s="7" t="str">
        <f t="shared" si="623"/>
        <v>Konsumtion/Produktion</v>
      </c>
      <c r="AX597" s="31">
        <f ca="1" t="shared" si="624"/>
        <v>44578.882068244</v>
      </c>
      <c r="AZ597" s="31">
        <f ca="1">IF(SUM(IF({"4.Projekteringsavtal","5.Anslutningsavtal","6.Nätavtal"}=Q597,1,0))&gt;0,EDATE(AX597,RANDBETWEEN(0,6)),"")</f>
        <v>44698</v>
      </c>
      <c r="BB597" s="21">
        <f ca="1">IF(SUM(IF({"5.Anslutningsavtal","6.Nätavtal"}=Q597,1,0))&gt;0,EDATE(AZ597,RANDBETWEEN(0,3)),"")</f>
        <v>44729</v>
      </c>
      <c r="BD597" s="21">
        <f ca="1" t="shared" si="625"/>
        <v>44729</v>
      </c>
    </row>
    <row r="598" spans="1:56">
      <c r="A598" s="33" t="s">
        <v>65</v>
      </c>
      <c r="B598" s="31">
        <f ca="1" t="shared" si="639"/>
        <v>43888</v>
      </c>
      <c r="C598" s="32">
        <f ca="1" t="shared" si="600"/>
        <v>44727</v>
      </c>
      <c r="D598" s="30" t="str">
        <f t="shared" si="601"/>
        <v>Project 4598</v>
      </c>
      <c r="E598" s="30" t="str">
        <f t="shared" si="602"/>
        <v>Company AB 5598</v>
      </c>
      <c r="F598" s="30" t="str">
        <f ca="1" t="shared" si="640"/>
        <v>Västerås</v>
      </c>
      <c r="G598" s="37">
        <f ca="1" t="shared" si="641"/>
        <v>34</v>
      </c>
      <c r="H598" s="38" t="str">
        <f ca="1" t="shared" si="642"/>
        <v/>
      </c>
      <c r="I598" s="30" t="str">
        <f ca="1" t="shared" si="643"/>
        <v>Flytt</v>
      </c>
      <c r="J598" s="30" t="s">
        <v>69</v>
      </c>
      <c r="K598" s="41">
        <f ca="1" t="shared" si="644"/>
        <v>430</v>
      </c>
      <c r="L598" s="41">
        <f ca="1" t="shared" si="608"/>
        <v>403</v>
      </c>
      <c r="N598" s="30" t="str">
        <f ca="1" t="shared" si="609"/>
        <v>Erik Johanson 598</v>
      </c>
      <c r="O598" s="30" t="str">
        <f ca="1" t="shared" si="610"/>
        <v>Erik Johanson 598</v>
      </c>
      <c r="P598" s="30" t="str">
        <f ca="1" t="shared" si="611"/>
        <v>Sarah Anderson 598</v>
      </c>
      <c r="Q598" s="30" t="str">
        <f ca="1" t="shared" si="645"/>
        <v>4.Projekteringsavtal</v>
      </c>
      <c r="R598" s="45" t="str">
        <f ca="1" t="shared" si="646"/>
        <v/>
      </c>
      <c r="S598" s="45" t="str">
        <f ca="1" t="shared" si="647"/>
        <v/>
      </c>
      <c r="T598" s="45" t="str">
        <f ca="1" t="shared" si="648"/>
        <v>x</v>
      </c>
      <c r="V598" s="33"/>
      <c r="W598" s="49" t="str">
        <f ca="1" t="shared" si="649"/>
        <v/>
      </c>
      <c r="X598" s="50" t="str">
        <f ca="1" t="shared" si="650"/>
        <v/>
      </c>
      <c r="Y598" s="63" t="str">
        <f ca="1" t="shared" si="618"/>
        <v/>
      </c>
      <c r="Z598" s="63" t="str">
        <f ca="1" t="shared" si="619"/>
        <v/>
      </c>
      <c r="AA598" s="67"/>
      <c r="AB598" s="64" t="str">
        <f ca="1" t="shared" si="620"/>
        <v/>
      </c>
      <c r="AC598" s="73">
        <f ca="1">INDEX(Anslutningspunkt!$A$2:$A$108,RANDBETWEEN(2,108),1)</f>
        <v>7</v>
      </c>
      <c r="AD598" s="30"/>
      <c r="AE598" s="30" t="str">
        <f ca="1" t="shared" si="651"/>
        <v/>
      </c>
      <c r="AF598" s="79"/>
      <c r="AG598" s="122"/>
      <c r="AH598" s="123"/>
      <c r="AI598" s="127"/>
      <c r="AL598" s="7"/>
      <c r="AM598" s="7">
        <f ca="1">VLOOKUP(AC598,Anslutningspunkt!A:B,2,0)+RANDBETWEEN(-10000,10000)</f>
        <v>6192507.672</v>
      </c>
      <c r="AN598" s="7">
        <f ca="1">VLOOKUP(AC598,Anslutningspunkt!A:C,3,0)+RANDBETWEEN(-10000,10000)</f>
        <v>321263.438</v>
      </c>
      <c r="AP598" s="7" t="str">
        <f ca="1" t="shared" si="622"/>
        <v>Flytt</v>
      </c>
      <c r="AQ598" s="7" t="str">
        <f t="shared" si="623"/>
        <v>Konsumtion/Produktion</v>
      </c>
      <c r="AX598" s="31">
        <f ca="1" t="shared" si="624"/>
        <v>43996.8159176539</v>
      </c>
      <c r="AZ598" s="31">
        <f ca="1">IF(SUM(IF({"4.Projekteringsavtal","5.Anslutningsavtal","6.Nätavtal"}=Q598,1,0))&gt;0,EDATE(AX598,RANDBETWEEN(0,6)),"")</f>
        <v>44149</v>
      </c>
      <c r="BB598" s="21" t="str">
        <f ca="1">IF(SUM(IF({"5.Anslutningsavtal","6.Nätavtal"}=Q598,1,0))&gt;0,EDATE(AZ598,RANDBETWEEN(0,3)),"")</f>
        <v/>
      </c>
      <c r="BD598" s="21" t="str">
        <f ca="1" t="shared" si="625"/>
        <v/>
      </c>
    </row>
    <row r="599" spans="1:56">
      <c r="A599" s="33" t="s">
        <v>65</v>
      </c>
      <c r="B599" s="31">
        <f ca="1" t="shared" si="639"/>
        <v>43387</v>
      </c>
      <c r="C599" s="32">
        <f ca="1" t="shared" si="600"/>
        <v>44094</v>
      </c>
      <c r="D599" s="30" t="str">
        <f t="shared" si="601"/>
        <v>Project 4599</v>
      </c>
      <c r="E599" s="30" t="str">
        <f t="shared" si="602"/>
        <v>Company AB 5599</v>
      </c>
      <c r="F599" s="30" t="str">
        <f ca="1" t="shared" si="640"/>
        <v>Trosa</v>
      </c>
      <c r="G599" s="37">
        <f ca="1" t="shared" si="641"/>
        <v>38</v>
      </c>
      <c r="H599" s="38" t="str">
        <f ca="1" t="shared" si="642"/>
        <v>Ja</v>
      </c>
      <c r="I599" s="30" t="str">
        <f ca="1" t="shared" si="643"/>
        <v>Nyanslutning</v>
      </c>
      <c r="J599" s="30" t="s">
        <v>69</v>
      </c>
      <c r="K599" s="41">
        <f ca="1" t="shared" si="644"/>
        <v>390</v>
      </c>
      <c r="L599" s="41">
        <f ca="1" t="shared" si="608"/>
        <v>377</v>
      </c>
      <c r="N599" s="30" t="str">
        <f ca="1" t="shared" si="609"/>
        <v>Erik Johanson 599</v>
      </c>
      <c r="O599" s="30" t="str">
        <f ca="1" t="shared" si="610"/>
        <v>Anders Erikson 599</v>
      </c>
      <c r="P599" s="30" t="str">
        <f ca="1" t="shared" si="611"/>
        <v>Anders Erikson 599</v>
      </c>
      <c r="Q599" s="30" t="str">
        <f ca="1" t="shared" si="645"/>
        <v>6.Nätavtal</v>
      </c>
      <c r="R599" s="45" t="str">
        <f ca="1" t="shared" si="646"/>
        <v/>
      </c>
      <c r="S599" s="45" t="str">
        <f ca="1" t="shared" si="647"/>
        <v/>
      </c>
      <c r="T599" s="45" t="str">
        <f ca="1" t="shared" si="648"/>
        <v/>
      </c>
      <c r="V599" s="33"/>
      <c r="W599" s="49" t="str">
        <f ca="1" t="shared" si="649"/>
        <v>Reservationsavtal ska tecknas</v>
      </c>
      <c r="X599" s="50" t="str">
        <f ca="1" t="shared" si="650"/>
        <v>Ja</v>
      </c>
      <c r="Y599" s="63">
        <f ca="1" t="shared" si="618"/>
        <v>45347</v>
      </c>
      <c r="Z599" s="63">
        <f ca="1" t="shared" si="619"/>
        <v>45187</v>
      </c>
      <c r="AA599" s="67"/>
      <c r="AB599" s="64" t="str">
        <f ca="1" t="shared" si="620"/>
        <v/>
      </c>
      <c r="AC599" s="73">
        <f ca="1">INDEX(Anslutningspunkt!$A$2:$A$108,RANDBETWEEN(2,108),1)</f>
        <v>70</v>
      </c>
      <c r="AD599" s="30"/>
      <c r="AE599" s="30" t="str">
        <f ca="1" t="shared" si="651"/>
        <v>Regionnät</v>
      </c>
      <c r="AF599" s="79"/>
      <c r="AG599" s="122"/>
      <c r="AH599" s="123"/>
      <c r="AI599" s="127"/>
      <c r="AL599" s="7"/>
      <c r="AM599" s="7">
        <f ca="1">VLOOKUP(AC599,Anslutningspunkt!A:B,2,0)+RANDBETWEEN(-10000,10000)</f>
        <v>5993491.672</v>
      </c>
      <c r="AN599" s="7">
        <f ca="1">VLOOKUP(AC599,Anslutningspunkt!A:C,3,0)+RANDBETWEEN(-10000,10000)</f>
        <v>318673.438</v>
      </c>
      <c r="AP599" s="7" t="str">
        <f ca="1" t="shared" si="622"/>
        <v>Nyanslutning</v>
      </c>
      <c r="AQ599" s="7" t="str">
        <f t="shared" si="623"/>
        <v>Konsumtion/Produktion</v>
      </c>
      <c r="AX599" s="31">
        <f ca="1" t="shared" si="624"/>
        <v>43553.4051266771</v>
      </c>
      <c r="AZ599" s="31">
        <f ca="1">IF(SUM(IF({"4.Projekteringsavtal","5.Anslutningsavtal","6.Nätavtal"}=Q599,1,0))&gt;0,EDATE(AX599,RANDBETWEEN(0,6)),"")</f>
        <v>43706</v>
      </c>
      <c r="BB599" s="21">
        <f ca="1">IF(SUM(IF({"5.Anslutningsavtal","6.Nätavtal"}=Q599,1,0))&gt;0,EDATE(AZ599,RANDBETWEEN(0,3)),"")</f>
        <v>43706</v>
      </c>
      <c r="BD599" s="21">
        <f ca="1" t="shared" si="625"/>
        <v>43706</v>
      </c>
    </row>
    <row r="600" spans="1:56">
      <c r="A600" s="33" t="s">
        <v>65</v>
      </c>
      <c r="B600" s="31">
        <f ca="1" t="shared" si="639"/>
        <v>44256</v>
      </c>
      <c r="C600" s="32">
        <f ca="1" t="shared" si="600"/>
        <v>44288</v>
      </c>
      <c r="D600" s="30" t="str">
        <f t="shared" si="601"/>
        <v>Project 4600</v>
      </c>
      <c r="E600" s="30" t="str">
        <f t="shared" si="602"/>
        <v>Company AB 5600</v>
      </c>
      <c r="F600" s="30" t="str">
        <f ca="1" t="shared" si="640"/>
        <v>Nynäshamn</v>
      </c>
      <c r="G600" s="37">
        <f ca="1" t="shared" si="641"/>
        <v>37</v>
      </c>
      <c r="H600" s="38" t="str">
        <f ca="1" t="shared" si="642"/>
        <v/>
      </c>
      <c r="I600" s="30" t="str">
        <f ca="1" t="shared" si="643"/>
        <v>Utökning</v>
      </c>
      <c r="J600" s="30" t="s">
        <v>69</v>
      </c>
      <c r="K600" s="41">
        <f ca="1" t="shared" si="644"/>
        <v>280</v>
      </c>
      <c r="L600" s="41">
        <f ca="1" t="shared" si="608"/>
        <v>267</v>
      </c>
      <c r="N600" s="30" t="str">
        <f ca="1" t="shared" si="609"/>
        <v>Anders Erikson 600</v>
      </c>
      <c r="O600" s="30" t="str">
        <f ca="1" t="shared" si="610"/>
        <v>Erik Johanson 600</v>
      </c>
      <c r="P600" s="30" t="str">
        <f ca="1" t="shared" si="611"/>
        <v>Lars Johnson 600</v>
      </c>
      <c r="Q600" s="30" t="str">
        <f ca="1" t="shared" si="645"/>
        <v>5.Anslutningsavtal</v>
      </c>
      <c r="R600" s="45" t="str">
        <f ca="1" t="shared" si="646"/>
        <v>n</v>
      </c>
      <c r="S600" s="45" t="str">
        <f ca="1" t="shared" si="647"/>
        <v/>
      </c>
      <c r="T600" s="45" t="str">
        <f ca="1" t="shared" si="648"/>
        <v/>
      </c>
      <c r="V600" s="33"/>
      <c r="W600" s="49" t="str">
        <f ca="1" t="shared" si="649"/>
        <v/>
      </c>
      <c r="X600" s="50" t="str">
        <f ca="1" t="shared" si="650"/>
        <v>Ja</v>
      </c>
      <c r="Y600" s="63">
        <f ca="1" t="shared" si="618"/>
        <v>45504</v>
      </c>
      <c r="Z600" s="63">
        <f ca="1" t="shared" si="619"/>
        <v>44716</v>
      </c>
      <c r="AA600" s="67"/>
      <c r="AB600" s="64" t="str">
        <f ca="1" t="shared" si="620"/>
        <v/>
      </c>
      <c r="AC600" s="73">
        <f ca="1">INDEX(Anslutningspunkt!$A$2:$A$108,RANDBETWEEN(2,108),1)</f>
        <v>78</v>
      </c>
      <c r="AD600" s="30"/>
      <c r="AE600" s="30" t="str">
        <f ca="1" t="shared" si="651"/>
        <v>Stamnät</v>
      </c>
      <c r="AF600" s="79"/>
      <c r="AG600" s="122"/>
      <c r="AH600" s="123"/>
      <c r="AI600" s="127"/>
      <c r="AL600" s="7"/>
      <c r="AM600" s="7">
        <f ca="1">VLOOKUP(AC600,Anslutningspunkt!A:B,2,0)+RANDBETWEEN(-10000,10000)</f>
        <v>6069242.672</v>
      </c>
      <c r="AN600" s="7">
        <f ca="1">VLOOKUP(AC600,Anslutningspunkt!A:C,3,0)+RANDBETWEEN(-10000,10000)</f>
        <v>337036.438</v>
      </c>
      <c r="AP600" s="7" t="str">
        <f ca="1" t="shared" si="622"/>
        <v>Utökning</v>
      </c>
      <c r="AQ600" s="7" t="str">
        <f t="shared" si="623"/>
        <v>Konsumtion/Produktion</v>
      </c>
      <c r="AX600" s="31">
        <f ca="1" t="shared" si="624"/>
        <v>44305.9216020096</v>
      </c>
      <c r="AZ600" s="31">
        <f ca="1">IF(SUM(IF({"4.Projekteringsavtal","5.Anslutningsavtal","6.Nätavtal"}=Q600,1,0))&gt;0,EDATE(AX600,RANDBETWEEN(0,6)),"")</f>
        <v>44458</v>
      </c>
      <c r="BB600" s="21">
        <f ca="1">IF(SUM(IF({"5.Anslutningsavtal","6.Nätavtal"}=Q600,1,0))&gt;0,EDATE(AZ600,RANDBETWEEN(0,3)),"")</f>
        <v>44458</v>
      </c>
      <c r="BD600" s="21" t="str">
        <f ca="1" t="shared" si="625"/>
        <v/>
      </c>
    </row>
    <row r="601" spans="1:56">
      <c r="A601" s="33" t="s">
        <v>65</v>
      </c>
      <c r="B601" s="31">
        <f ca="1" t="shared" si="639"/>
        <v>43190</v>
      </c>
      <c r="C601" s="32">
        <f ca="1" t="shared" si="600"/>
        <v>44782</v>
      </c>
      <c r="D601" s="30" t="str">
        <f t="shared" si="601"/>
        <v>Project 4601</v>
      </c>
      <c r="E601" s="30" t="str">
        <f t="shared" si="602"/>
        <v>Company AB 5601</v>
      </c>
      <c r="F601" s="30" t="str">
        <f ca="1" t="shared" si="640"/>
        <v>Ludvika</v>
      </c>
      <c r="G601" s="37">
        <f ca="1" t="shared" si="641"/>
        <v>34</v>
      </c>
      <c r="H601" s="38" t="str">
        <f ca="1" t="shared" si="642"/>
        <v>Ja</v>
      </c>
      <c r="I601" s="30" t="str">
        <f ca="1" t="shared" si="643"/>
        <v>Utökning</v>
      </c>
      <c r="J601" s="30" t="s">
        <v>69</v>
      </c>
      <c r="K601" s="41">
        <f ca="1" t="shared" si="644"/>
        <v>350</v>
      </c>
      <c r="L601" s="41">
        <f ca="1" t="shared" si="608"/>
        <v>140</v>
      </c>
      <c r="N601" s="30" t="str">
        <f ca="1" t="shared" si="609"/>
        <v>Erik Johanson 601</v>
      </c>
      <c r="O601" s="30" t="str">
        <f ca="1" t="shared" si="610"/>
        <v>Erik Johanson 601</v>
      </c>
      <c r="P601" s="30" t="str">
        <f ca="1" t="shared" si="611"/>
        <v>Erik Johanson 601</v>
      </c>
      <c r="Q601" s="30" t="str">
        <f ca="1" t="shared" si="645"/>
        <v>4.Projekteringsavtal</v>
      </c>
      <c r="R601" s="45" t="str">
        <f ca="1" t="shared" si="646"/>
        <v>n</v>
      </c>
      <c r="S601" s="45" t="str">
        <f ca="1" t="shared" si="647"/>
        <v/>
      </c>
      <c r="T601" s="45" t="str">
        <f ca="1" t="shared" si="648"/>
        <v/>
      </c>
      <c r="V601" s="33"/>
      <c r="W601" s="49" t="str">
        <f ca="1" t="shared" si="649"/>
        <v/>
      </c>
      <c r="X601" s="50" t="str">
        <f ca="1" t="shared" si="650"/>
        <v>Ja</v>
      </c>
      <c r="Y601" s="63">
        <f ca="1" t="shared" si="618"/>
        <v>45505</v>
      </c>
      <c r="Z601" s="63">
        <f ca="1" t="shared" si="619"/>
        <v>45383</v>
      </c>
      <c r="AA601" s="67"/>
      <c r="AB601" s="64" t="str">
        <f ca="1" t="shared" si="620"/>
        <v/>
      </c>
      <c r="AC601" s="73">
        <f ca="1">INDEX(Anslutningspunkt!$A$2:$A$108,RANDBETWEEN(2,108),1)</f>
        <v>46</v>
      </c>
      <c r="AD601" s="30"/>
      <c r="AE601" s="30" t="str">
        <f ca="1" t="shared" si="651"/>
        <v>Stamnät Regionnät</v>
      </c>
      <c r="AF601" s="79"/>
      <c r="AG601" s="122"/>
      <c r="AH601" s="123"/>
      <c r="AI601" s="127"/>
      <c r="AL601" s="7"/>
      <c r="AM601" s="7">
        <f ca="1">VLOOKUP(AC601,Anslutningspunkt!A:B,2,0)+RANDBETWEEN(-10000,10000)</f>
        <v>6002514.672</v>
      </c>
      <c r="AN601" s="7">
        <f ca="1">VLOOKUP(AC601,Anslutningspunkt!A:C,3,0)+RANDBETWEEN(-10000,10000)</f>
        <v>355939.438</v>
      </c>
      <c r="AP601" s="7" t="str">
        <f ca="1" t="shared" si="622"/>
        <v>Utökning</v>
      </c>
      <c r="AQ601" s="7" t="str">
        <f t="shared" si="623"/>
        <v>Konsumtion/Produktion</v>
      </c>
      <c r="AX601" s="31">
        <f ca="1" t="shared" si="624"/>
        <v>44502.7141267612</v>
      </c>
      <c r="AZ601" s="31">
        <f ca="1">IF(SUM(IF({"4.Projekteringsavtal","5.Anslutningsavtal","6.Nätavtal"}=Q601,1,0))&gt;0,EDATE(AX601,RANDBETWEEN(0,6)),"")</f>
        <v>44653</v>
      </c>
      <c r="BB601" s="21" t="str">
        <f ca="1">IF(SUM(IF({"5.Anslutningsavtal","6.Nätavtal"}=Q601,1,0))&gt;0,EDATE(AZ601,RANDBETWEEN(0,3)),"")</f>
        <v/>
      </c>
      <c r="BD601" s="21" t="str">
        <f ca="1" t="shared" si="625"/>
        <v/>
      </c>
    </row>
    <row r="602" spans="1:56">
      <c r="A602" s="33" t="s">
        <v>65</v>
      </c>
      <c r="B602" s="31">
        <f ca="1" t="shared" ref="B602:B611" si="652">RANDBETWEEN(DATE(2018,1,1),DATE(2022,10,20))</f>
        <v>44164</v>
      </c>
      <c r="C602" s="32">
        <f ca="1" t="shared" si="600"/>
        <v>45299</v>
      </c>
      <c r="D602" s="30" t="str">
        <f t="shared" si="601"/>
        <v>Project 4602</v>
      </c>
      <c r="E602" s="30" t="str">
        <f t="shared" si="602"/>
        <v>Company AB 5602</v>
      </c>
      <c r="F602" s="30" t="str">
        <f ca="1" t="shared" ref="F602:F611" si="65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Heby</v>
      </c>
      <c r="G602" s="37">
        <f ca="1" t="shared" ref="G602:G611" si="654">RANDBETWEEN(30,38)</f>
        <v>32</v>
      </c>
      <c r="H602" s="38" t="str">
        <f ca="1" t="shared" ref="H602:H611" si="655">CHOOSE(RANDBETWEEN(1,3),"Ja","Nej","")</f>
        <v/>
      </c>
      <c r="I602" s="30" t="str">
        <f ca="1" t="shared" ref="I602:I611" si="656">CHOOSE(RANDBETWEEN(1,3),"Nyanslutning","Utökning","Flytt")</f>
        <v>Flytt</v>
      </c>
      <c r="J602" s="30" t="s">
        <v>69</v>
      </c>
      <c r="K602" s="41">
        <f ca="1" t="shared" ref="K602:K611" si="657">RANDBETWEEN(1,60)*10</f>
        <v>480</v>
      </c>
      <c r="L602" s="41">
        <f ca="1" t="shared" si="608"/>
        <v>305</v>
      </c>
      <c r="N602" s="30" t="str">
        <f ca="1" t="shared" si="609"/>
        <v>Erik Johanson 602</v>
      </c>
      <c r="O602" s="30" t="str">
        <f ca="1" t="shared" si="610"/>
        <v>Lars Johnson 602</v>
      </c>
      <c r="P602" s="30" t="str">
        <f ca="1" t="shared" si="611"/>
        <v>Anders Erikson 602</v>
      </c>
      <c r="Q602" s="30" t="str">
        <f ca="1" t="shared" ref="Q602:Q611" si="658">CHOOSE(RANDBETWEEN(1,5),"5.Anslutningsavtal","4.Projekteringsavtal","6.Nätavtal","2.Reservationsavtal","1.Anslutningsmöjlighet")</f>
        <v>1.Anslutningsmöjlighet</v>
      </c>
      <c r="R602" s="45" t="str">
        <f ca="1" t="shared" ref="R602:R611" si="659">CHOOSE(RANDBETWEEN(1,8),"Ja","","","","n","nej","?","N/A")</f>
        <v>n</v>
      </c>
      <c r="S602" s="45" t="str">
        <f ca="1" t="shared" ref="S602:S611" si="660">CHOOSE(RANDBETWEEN(1,3),"x","","")</f>
        <v>x</v>
      </c>
      <c r="T602" s="45" t="str">
        <f ca="1" t="shared" ref="T602:T611" si="661">CHOOSE(RANDBETWEEN(1,4),"x","","","")</f>
        <v>x</v>
      </c>
      <c r="V602" s="33"/>
      <c r="W602" s="49" t="str">
        <f ca="1" t="shared" ref="W602:W611" si="662">CHOOSE(RANDBETWEEN(1,7),"Länk","","","","","Ansluts till LN 20 kV","Reservationsavtal ska tecknas")</f>
        <v/>
      </c>
      <c r="X602" s="50" t="str">
        <f ca="1" t="shared" ref="X602:X611" si="663">CHOOSE(RANDBETWEEN(1,4),"Ja","Ja","Nej","")</f>
        <v/>
      </c>
      <c r="Y602" s="63" t="str">
        <f ca="1" t="shared" si="618"/>
        <v/>
      </c>
      <c r="Z602" s="63" t="str">
        <f ca="1" t="shared" si="619"/>
        <v/>
      </c>
      <c r="AA602" s="67"/>
      <c r="AB602" s="64" t="str">
        <f ca="1" t="shared" si="620"/>
        <v/>
      </c>
      <c r="AC602" s="73">
        <f ca="1">INDEX(Anslutningspunkt!$A$2:$A$108,RANDBETWEEN(2,108),1)</f>
        <v>99</v>
      </c>
      <c r="AD602" s="30"/>
      <c r="AE602" s="30" t="str">
        <f ca="1" t="shared" ref="AE602:AE611" si="664">CHOOSE(RANDBETWEEN(1,4),"Regionnät","Stamnät Regionnät","Stamnät","")</f>
        <v>Stamnät</v>
      </c>
      <c r="AF602" s="79"/>
      <c r="AG602" s="122"/>
      <c r="AH602" s="123"/>
      <c r="AI602" s="127"/>
      <c r="AL602" s="7"/>
      <c r="AM602" s="7">
        <f ca="1">VLOOKUP(AC602,Anslutningspunkt!A:B,2,0)+RANDBETWEEN(-10000,10000)</f>
        <v>6108980.672</v>
      </c>
      <c r="AN602" s="7">
        <f ca="1">VLOOKUP(AC602,Anslutningspunkt!A:C,3,0)+RANDBETWEEN(-10000,10000)</f>
        <v>388877.438</v>
      </c>
      <c r="AP602" s="7" t="str">
        <f ca="1" t="shared" si="622"/>
        <v>Flytt</v>
      </c>
      <c r="AQ602" s="7" t="str">
        <f t="shared" si="623"/>
        <v>Konsumtion/Produktion</v>
      </c>
      <c r="AX602" s="31" t="str">
        <f ca="1" t="shared" si="624"/>
        <v/>
      </c>
      <c r="AZ602" s="31" t="str">
        <f ca="1">IF(SUM(IF({"4.Projekteringsavtal","5.Anslutningsavtal","6.Nätavtal"}=Q602,1,0))&gt;0,EDATE(AX602,RANDBETWEEN(0,6)),"")</f>
        <v/>
      </c>
      <c r="BB602" s="21" t="str">
        <f ca="1">IF(SUM(IF({"5.Anslutningsavtal","6.Nätavtal"}=Q602,1,0))&gt;0,EDATE(AZ602,RANDBETWEEN(0,3)),"")</f>
        <v/>
      </c>
      <c r="BD602" s="21" t="str">
        <f ca="1" t="shared" si="625"/>
        <v/>
      </c>
    </row>
    <row r="603" spans="1:56">
      <c r="A603" s="33" t="s">
        <v>65</v>
      </c>
      <c r="B603" s="31">
        <f ca="1" t="shared" si="652"/>
        <v>43437</v>
      </c>
      <c r="C603" s="32">
        <f ca="1" t="shared" si="600"/>
        <v>45102</v>
      </c>
      <c r="D603" s="30" t="str">
        <f t="shared" si="601"/>
        <v>Project 4603</v>
      </c>
      <c r="E603" s="30" t="str">
        <f t="shared" si="602"/>
        <v>Company AB 5603</v>
      </c>
      <c r="F603" s="30" t="str">
        <f ca="1" t="shared" si="653"/>
        <v>Hedemora</v>
      </c>
      <c r="G603" s="37">
        <f ca="1" t="shared" si="654"/>
        <v>38</v>
      </c>
      <c r="H603" s="38" t="str">
        <f ca="1" t="shared" si="655"/>
        <v>Ja</v>
      </c>
      <c r="I603" s="30" t="str">
        <f ca="1" t="shared" si="656"/>
        <v>Nyanslutning</v>
      </c>
      <c r="J603" s="30" t="s">
        <v>69</v>
      </c>
      <c r="K603" s="41">
        <f ca="1" t="shared" si="657"/>
        <v>190</v>
      </c>
      <c r="L603" s="41">
        <f ca="1" t="shared" si="608"/>
        <v>129</v>
      </c>
      <c r="N603" s="30" t="str">
        <f ca="1" t="shared" si="609"/>
        <v>Anders Erikson 603</v>
      </c>
      <c r="O603" s="30" t="str">
        <f ca="1" t="shared" si="610"/>
        <v>Anders Erikson 603</v>
      </c>
      <c r="P603" s="30" t="str">
        <f ca="1" t="shared" si="611"/>
        <v>Anders Erikson 603</v>
      </c>
      <c r="Q603" s="30" t="str">
        <f ca="1" t="shared" si="658"/>
        <v>4.Projekteringsavtal</v>
      </c>
      <c r="R603" s="45" t="str">
        <f ca="1" t="shared" si="659"/>
        <v>N/A</v>
      </c>
      <c r="S603" s="45" t="str">
        <f ca="1" t="shared" si="660"/>
        <v/>
      </c>
      <c r="T603" s="45" t="str">
        <f ca="1" t="shared" si="661"/>
        <v/>
      </c>
      <c r="V603" s="33"/>
      <c r="W603" s="49" t="str">
        <f ca="1" t="shared" si="662"/>
        <v/>
      </c>
      <c r="X603" s="50" t="str">
        <f ca="1" t="shared" si="663"/>
        <v>Nej</v>
      </c>
      <c r="Y603" s="63" t="str">
        <f ca="1" t="shared" si="618"/>
        <v/>
      </c>
      <c r="Z603" s="63" t="str">
        <f ca="1" t="shared" si="619"/>
        <v/>
      </c>
      <c r="AA603" s="67"/>
      <c r="AB603" s="64" t="str">
        <f ca="1" t="shared" si="620"/>
        <v/>
      </c>
      <c r="AC603" s="73">
        <f ca="1">INDEX(Anslutningspunkt!$A$2:$A$108,RANDBETWEEN(2,108),1)</f>
        <v>52</v>
      </c>
      <c r="AD603" s="30"/>
      <c r="AE603" s="30" t="str">
        <f ca="1" t="shared" si="664"/>
        <v>Stamnät</v>
      </c>
      <c r="AF603" s="79"/>
      <c r="AG603" s="122"/>
      <c r="AH603" s="123"/>
      <c r="AI603" s="127"/>
      <c r="AL603" s="7"/>
      <c r="AM603" s="7">
        <f ca="1">VLOOKUP(AC603,Anslutningspunkt!A:B,2,0)+RANDBETWEEN(-10000,10000)</f>
        <v>6036780.672</v>
      </c>
      <c r="AN603" s="7">
        <f ca="1">VLOOKUP(AC603,Anslutningspunkt!A:C,3,0)+RANDBETWEEN(-10000,10000)</f>
        <v>387116.438</v>
      </c>
      <c r="AP603" s="7" t="str">
        <f ca="1" t="shared" si="622"/>
        <v>Nyanslutning</v>
      </c>
      <c r="AQ603" s="7" t="str">
        <f t="shared" si="623"/>
        <v>Konsumtion/Produktion</v>
      </c>
      <c r="AX603" s="31">
        <f ca="1" t="shared" si="624"/>
        <v>43933.6648020753</v>
      </c>
      <c r="AZ603" s="31">
        <f ca="1">IF(SUM(IF({"4.Projekteringsavtal","5.Anslutningsavtal","6.Nätavtal"}=Q603,1,0))&gt;0,EDATE(AX603,RANDBETWEEN(0,6)),"")</f>
        <v>43963</v>
      </c>
      <c r="BB603" s="21" t="str">
        <f ca="1">IF(SUM(IF({"5.Anslutningsavtal","6.Nätavtal"}=Q603,1,0))&gt;0,EDATE(AZ603,RANDBETWEEN(0,3)),"")</f>
        <v/>
      </c>
      <c r="BD603" s="21" t="str">
        <f ca="1" t="shared" si="625"/>
        <v/>
      </c>
    </row>
    <row r="604" spans="1:56">
      <c r="A604" s="33" t="s">
        <v>65</v>
      </c>
      <c r="B604" s="31">
        <f ca="1" t="shared" si="652"/>
        <v>43982</v>
      </c>
      <c r="C604" s="32">
        <f ca="1" t="shared" si="600"/>
        <v>45356</v>
      </c>
      <c r="D604" s="30" t="str">
        <f t="shared" si="601"/>
        <v>Project 4604</v>
      </c>
      <c r="E604" s="30" t="str">
        <f t="shared" si="602"/>
        <v>Company AB 5604</v>
      </c>
      <c r="F604" s="30" t="str">
        <f ca="1" t="shared" si="653"/>
        <v>Solna</v>
      </c>
      <c r="G604" s="37">
        <f ca="1" t="shared" si="654"/>
        <v>34</v>
      </c>
      <c r="H604" s="38" t="str">
        <f ca="1" t="shared" si="655"/>
        <v>Nej</v>
      </c>
      <c r="I604" s="30" t="str">
        <f ca="1" t="shared" si="656"/>
        <v>Utökning</v>
      </c>
      <c r="J604" s="30" t="s">
        <v>69</v>
      </c>
      <c r="K604" s="41">
        <f ca="1" t="shared" si="657"/>
        <v>70</v>
      </c>
      <c r="L604" s="41">
        <f ca="1" t="shared" si="608"/>
        <v>57</v>
      </c>
      <c r="N604" s="30" t="str">
        <f ca="1" t="shared" si="609"/>
        <v>Lars Johnson 604</v>
      </c>
      <c r="O604" s="30" t="str">
        <f ca="1" t="shared" si="610"/>
        <v>Lars Johnson 604</v>
      </c>
      <c r="P604" s="30" t="str">
        <f ca="1" t="shared" si="611"/>
        <v>Lars Johnson 604</v>
      </c>
      <c r="Q604" s="30" t="str">
        <f ca="1" t="shared" si="658"/>
        <v>1.Anslutningsmöjlighet</v>
      </c>
      <c r="R604" s="45" t="str">
        <f ca="1" t="shared" si="659"/>
        <v/>
      </c>
      <c r="S604" s="45" t="str">
        <f ca="1" t="shared" si="660"/>
        <v/>
      </c>
      <c r="T604" s="45" t="str">
        <f ca="1" t="shared" si="661"/>
        <v/>
      </c>
      <c r="V604" s="33"/>
      <c r="W604" s="49" t="str">
        <f ca="1" t="shared" si="662"/>
        <v/>
      </c>
      <c r="X604" s="50" t="str">
        <f ca="1" t="shared" si="663"/>
        <v>Ja</v>
      </c>
      <c r="Y604" s="63">
        <f ca="1" t="shared" si="618"/>
        <v>45544</v>
      </c>
      <c r="Z604" s="63">
        <f ca="1" t="shared" si="619"/>
        <v>45522</v>
      </c>
      <c r="AA604" s="67"/>
      <c r="AB604" s="64">
        <f ca="1" t="shared" si="620"/>
        <v>44321.782198504</v>
      </c>
      <c r="AC604" s="73">
        <f ca="1">INDEX(Anslutningspunkt!$A$2:$A$108,RANDBETWEEN(2,108),1)</f>
        <v>78</v>
      </c>
      <c r="AD604" s="30"/>
      <c r="AE604" s="30" t="str">
        <f ca="1" t="shared" si="664"/>
        <v>Stamnät Regionnät</v>
      </c>
      <c r="AF604" s="79"/>
      <c r="AG604" s="122"/>
      <c r="AH604" s="123"/>
      <c r="AI604" s="127"/>
      <c r="AL604" s="7"/>
      <c r="AM604" s="7">
        <f ca="1">VLOOKUP(AC604,Anslutningspunkt!A:B,2,0)+RANDBETWEEN(-10000,10000)</f>
        <v>6069748.672</v>
      </c>
      <c r="AN604" s="7">
        <f ca="1">VLOOKUP(AC604,Anslutningspunkt!A:C,3,0)+RANDBETWEEN(-10000,10000)</f>
        <v>324930.438</v>
      </c>
      <c r="AP604" s="7" t="str">
        <f ca="1" t="shared" si="622"/>
        <v>Utökning</v>
      </c>
      <c r="AQ604" s="7" t="str">
        <f t="shared" si="623"/>
        <v>Konsumtion/Produktion</v>
      </c>
      <c r="AX604" s="31" t="str">
        <f ca="1" t="shared" si="624"/>
        <v/>
      </c>
      <c r="AZ604" s="31" t="str">
        <f ca="1">IF(SUM(IF({"4.Projekteringsavtal","5.Anslutningsavtal","6.Nätavtal"}=Q604,1,0))&gt;0,EDATE(AX604,RANDBETWEEN(0,6)),"")</f>
        <v/>
      </c>
      <c r="BB604" s="21" t="str">
        <f ca="1">IF(SUM(IF({"5.Anslutningsavtal","6.Nätavtal"}=Q604,1,0))&gt;0,EDATE(AZ604,RANDBETWEEN(0,3)),"")</f>
        <v/>
      </c>
      <c r="BD604" s="21" t="str">
        <f ca="1" t="shared" si="625"/>
        <v/>
      </c>
    </row>
    <row r="605" spans="1:56">
      <c r="A605" s="33" t="s">
        <v>65</v>
      </c>
      <c r="B605" s="31">
        <f ca="1" t="shared" si="652"/>
        <v>43471</v>
      </c>
      <c r="C605" s="32">
        <f ca="1" t="shared" si="600"/>
        <v>45135</v>
      </c>
      <c r="D605" s="30" t="str">
        <f t="shared" si="601"/>
        <v>Project 4605</v>
      </c>
      <c r="E605" s="30" t="str">
        <f t="shared" si="602"/>
        <v>Company AB 5605</v>
      </c>
      <c r="F605" s="30" t="str">
        <f ca="1" t="shared" si="653"/>
        <v>Österåker</v>
      </c>
      <c r="G605" s="37">
        <f ca="1" t="shared" si="654"/>
        <v>30</v>
      </c>
      <c r="H605" s="38" t="str">
        <f ca="1" t="shared" si="655"/>
        <v/>
      </c>
      <c r="I605" s="30" t="str">
        <f ca="1" t="shared" si="656"/>
        <v>Flytt</v>
      </c>
      <c r="J605" s="30" t="s">
        <v>69</v>
      </c>
      <c r="K605" s="41">
        <f ca="1" t="shared" si="657"/>
        <v>550</v>
      </c>
      <c r="L605" s="41">
        <f ca="1" t="shared" si="608"/>
        <v>376</v>
      </c>
      <c r="N605" s="30" t="str">
        <f ca="1" t="shared" si="609"/>
        <v>Sarah Anderson 605</v>
      </c>
      <c r="O605" s="30" t="str">
        <f ca="1" t="shared" si="610"/>
        <v>Anders Erikson 605</v>
      </c>
      <c r="P605" s="30" t="str">
        <f ca="1" t="shared" si="611"/>
        <v>Erik Johanson 605</v>
      </c>
      <c r="Q605" s="30" t="str">
        <f ca="1" t="shared" si="658"/>
        <v>4.Projekteringsavtal</v>
      </c>
      <c r="R605" s="45" t="str">
        <f ca="1" t="shared" si="659"/>
        <v/>
      </c>
      <c r="S605" s="45" t="str">
        <f ca="1" t="shared" si="660"/>
        <v>x</v>
      </c>
      <c r="T605" s="45" t="str">
        <f ca="1" t="shared" si="661"/>
        <v/>
      </c>
      <c r="V605" s="33"/>
      <c r="W605" s="49" t="str">
        <f ca="1" t="shared" si="662"/>
        <v>Reservationsavtal ska tecknas</v>
      </c>
      <c r="X605" s="50" t="str">
        <f ca="1" t="shared" si="663"/>
        <v>Ja</v>
      </c>
      <c r="Y605" s="63">
        <f ca="1" t="shared" si="618"/>
        <v>45471</v>
      </c>
      <c r="Z605" s="63">
        <f ca="1" t="shared" si="619"/>
        <v>45199</v>
      </c>
      <c r="AA605" s="67"/>
      <c r="AB605" s="64" t="str">
        <f ca="1" t="shared" si="620"/>
        <v/>
      </c>
      <c r="AC605" s="73">
        <f ca="1">INDEX(Anslutningspunkt!$A$2:$A$108,RANDBETWEEN(2,108),1)</f>
        <v>102</v>
      </c>
      <c r="AD605" s="30"/>
      <c r="AE605" s="30" t="str">
        <f ca="1" t="shared" si="664"/>
        <v/>
      </c>
      <c r="AF605" s="79"/>
      <c r="AG605" s="122"/>
      <c r="AH605" s="123"/>
      <c r="AI605" s="127"/>
      <c r="AL605" s="7"/>
      <c r="AM605" s="7">
        <f ca="1">VLOOKUP(AC605,Anslutningspunkt!A:B,2,0)+RANDBETWEEN(-10000,10000)</f>
        <v>6049860.672</v>
      </c>
      <c r="AN605" s="7">
        <f ca="1">VLOOKUP(AC605,Anslutningspunkt!A:C,3,0)+RANDBETWEEN(-10000,10000)</f>
        <v>322899.438</v>
      </c>
      <c r="AP605" s="7" t="str">
        <f ca="1" t="shared" si="622"/>
        <v>Flytt</v>
      </c>
      <c r="AQ605" s="7" t="str">
        <f t="shared" si="623"/>
        <v>Konsumtion/Produktion</v>
      </c>
      <c r="AX605" s="31">
        <f ca="1" t="shared" si="624"/>
        <v>44224.5405064738</v>
      </c>
      <c r="AZ605" s="31">
        <f ca="1">IF(SUM(IF({"4.Projekteringsavtal","5.Anslutningsavtal","6.Nätavtal"}=Q605,1,0))&gt;0,EDATE(AX605,RANDBETWEEN(0,6)),"")</f>
        <v>44405</v>
      </c>
      <c r="BB605" s="21" t="str">
        <f ca="1">IF(SUM(IF({"5.Anslutningsavtal","6.Nätavtal"}=Q605,1,0))&gt;0,EDATE(AZ605,RANDBETWEEN(0,3)),"")</f>
        <v/>
      </c>
      <c r="BD605" s="21" t="str">
        <f ca="1" t="shared" si="625"/>
        <v/>
      </c>
    </row>
    <row r="606" spans="1:56">
      <c r="A606" s="33" t="s">
        <v>65</v>
      </c>
      <c r="B606" s="31">
        <f ca="1" t="shared" si="652"/>
        <v>44031</v>
      </c>
      <c r="C606" s="32">
        <f ca="1" t="shared" si="600"/>
        <v>44726</v>
      </c>
      <c r="D606" s="30" t="str">
        <f t="shared" si="601"/>
        <v>Project 4606</v>
      </c>
      <c r="E606" s="30" t="str">
        <f t="shared" si="602"/>
        <v>Company AB 5606</v>
      </c>
      <c r="F606" s="30" t="str">
        <f ca="1" t="shared" si="653"/>
        <v>Litslunda</v>
      </c>
      <c r="G606" s="37">
        <f ca="1" t="shared" si="654"/>
        <v>36</v>
      </c>
      <c r="H606" s="38" t="str">
        <f ca="1" t="shared" si="655"/>
        <v>Nej</v>
      </c>
      <c r="I606" s="30" t="str">
        <f ca="1" t="shared" si="656"/>
        <v>Nyanslutning</v>
      </c>
      <c r="J606" s="30" t="s">
        <v>69</v>
      </c>
      <c r="K606" s="41">
        <f ca="1" t="shared" si="657"/>
        <v>470</v>
      </c>
      <c r="L606" s="41">
        <f ca="1" t="shared" si="608"/>
        <v>393</v>
      </c>
      <c r="N606" s="30" t="str">
        <f ca="1" t="shared" si="609"/>
        <v>Sarah Anderson 606</v>
      </c>
      <c r="O606" s="30" t="str">
        <f ca="1" t="shared" si="610"/>
        <v>Sarah Anderson 606</v>
      </c>
      <c r="P606" s="30" t="str">
        <f ca="1" t="shared" si="611"/>
        <v>Erik Johanson 606</v>
      </c>
      <c r="Q606" s="30" t="str">
        <f ca="1" t="shared" si="658"/>
        <v>5.Anslutningsavtal</v>
      </c>
      <c r="R606" s="45" t="str">
        <f ca="1" t="shared" si="659"/>
        <v/>
      </c>
      <c r="S606" s="45" t="str">
        <f ca="1" t="shared" si="660"/>
        <v/>
      </c>
      <c r="T606" s="45" t="str">
        <f ca="1" t="shared" si="661"/>
        <v/>
      </c>
      <c r="V606" s="33"/>
      <c r="W606" s="49" t="str">
        <f ca="1" t="shared" si="662"/>
        <v/>
      </c>
      <c r="X606" s="50" t="str">
        <f ca="1" t="shared" si="663"/>
        <v>Nej</v>
      </c>
      <c r="Y606" s="63" t="str">
        <f ca="1" t="shared" si="618"/>
        <v/>
      </c>
      <c r="Z606" s="63" t="str">
        <f ca="1" t="shared" si="619"/>
        <v/>
      </c>
      <c r="AA606" s="67"/>
      <c r="AB606" s="64" t="str">
        <f ca="1" t="shared" si="620"/>
        <v/>
      </c>
      <c r="AC606" s="73">
        <f ca="1">INDEX(Anslutningspunkt!$A$2:$A$108,RANDBETWEEN(2,108),1)</f>
        <v>13</v>
      </c>
      <c r="AD606" s="30"/>
      <c r="AE606" s="30" t="str">
        <f ca="1" t="shared" si="664"/>
        <v>Regionnät</v>
      </c>
      <c r="AF606" s="79"/>
      <c r="AG606" s="122"/>
      <c r="AH606" s="123"/>
      <c r="AI606" s="127"/>
      <c r="AL606" s="7"/>
      <c r="AM606" s="7">
        <f ca="1">VLOOKUP(AC606,Anslutningspunkt!A:B,2,0)+RANDBETWEEN(-10000,10000)</f>
        <v>6183083.672</v>
      </c>
      <c r="AN606" s="7">
        <f ca="1">VLOOKUP(AC606,Anslutningspunkt!A:C,3,0)+RANDBETWEEN(-10000,10000)</f>
        <v>376317.438</v>
      </c>
      <c r="AP606" s="7" t="str">
        <f ca="1" t="shared" si="622"/>
        <v>Nyanslutning</v>
      </c>
      <c r="AQ606" s="7" t="str">
        <f t="shared" si="623"/>
        <v>Konsumtion/Produktion</v>
      </c>
      <c r="AX606" s="31">
        <f ca="1" t="shared" si="624"/>
        <v>44293.811912355</v>
      </c>
      <c r="AZ606" s="31">
        <f ca="1">IF(SUM(IF({"4.Projekteringsavtal","5.Anslutningsavtal","6.Nätavtal"}=Q606,1,0))&gt;0,EDATE(AX606,RANDBETWEEN(0,6)),"")</f>
        <v>44354</v>
      </c>
      <c r="BB606" s="21">
        <f ca="1">IF(SUM(IF({"5.Anslutningsavtal","6.Nätavtal"}=Q606,1,0))&gt;0,EDATE(AZ606,RANDBETWEEN(0,3)),"")</f>
        <v>44415</v>
      </c>
      <c r="BD606" s="21" t="str">
        <f ca="1" t="shared" si="625"/>
        <v/>
      </c>
    </row>
    <row r="607" spans="1:56">
      <c r="A607" s="33" t="s">
        <v>65</v>
      </c>
      <c r="B607" s="31">
        <f ca="1" t="shared" si="652"/>
        <v>43182</v>
      </c>
      <c r="C607" s="32">
        <f ca="1" t="shared" si="600"/>
        <v>45424</v>
      </c>
      <c r="D607" s="30" t="str">
        <f t="shared" si="601"/>
        <v>Project 4607</v>
      </c>
      <c r="E607" s="30" t="str">
        <f t="shared" si="602"/>
        <v>Company AB 5607</v>
      </c>
      <c r="F607" s="30" t="str">
        <f ca="1" t="shared" si="653"/>
        <v>Huddinge</v>
      </c>
      <c r="G607" s="37">
        <f ca="1" t="shared" si="654"/>
        <v>34</v>
      </c>
      <c r="H607" s="38" t="str">
        <f ca="1" t="shared" si="655"/>
        <v/>
      </c>
      <c r="I607" s="30" t="str">
        <f ca="1" t="shared" si="656"/>
        <v>Nyanslutning</v>
      </c>
      <c r="J607" s="30" t="s">
        <v>69</v>
      </c>
      <c r="K607" s="41">
        <f ca="1" t="shared" si="657"/>
        <v>310</v>
      </c>
      <c r="L607" s="41">
        <f ca="1" t="shared" si="608"/>
        <v>43</v>
      </c>
      <c r="N607" s="30" t="str">
        <f ca="1" t="shared" si="609"/>
        <v>Sarah Anderson 607</v>
      </c>
      <c r="O607" s="30" t="str">
        <f ca="1" t="shared" si="610"/>
        <v>Anders Erikson 607</v>
      </c>
      <c r="P607" s="30" t="str">
        <f ca="1" t="shared" si="611"/>
        <v>Lars Johnson 607</v>
      </c>
      <c r="Q607" s="30" t="str">
        <f ca="1" t="shared" si="658"/>
        <v>4.Projekteringsavtal</v>
      </c>
      <c r="R607" s="45" t="str">
        <f ca="1" t="shared" si="659"/>
        <v>N/A</v>
      </c>
      <c r="S607" s="45" t="str">
        <f ca="1" t="shared" si="660"/>
        <v/>
      </c>
      <c r="T607" s="45" t="str">
        <f ca="1" t="shared" si="661"/>
        <v/>
      </c>
      <c r="V607" s="33"/>
      <c r="W607" s="49" t="str">
        <f ca="1" t="shared" si="662"/>
        <v>Ansluts till LN 20 kV</v>
      </c>
      <c r="X607" s="50" t="str">
        <f ca="1" t="shared" si="663"/>
        <v>Nej</v>
      </c>
      <c r="Y607" s="63" t="str">
        <f ca="1" t="shared" si="618"/>
        <v/>
      </c>
      <c r="Z607" s="63" t="str">
        <f ca="1" t="shared" si="619"/>
        <v/>
      </c>
      <c r="AA607" s="67"/>
      <c r="AB607" s="64" t="str">
        <f ca="1" t="shared" si="620"/>
        <v/>
      </c>
      <c r="AC607" s="73">
        <f ca="1">INDEX(Anslutningspunkt!$A$2:$A$108,RANDBETWEEN(2,108),1)</f>
        <v>72</v>
      </c>
      <c r="AD607" s="30"/>
      <c r="AE607" s="30" t="str">
        <f ca="1" t="shared" si="664"/>
        <v>Stamnät Regionnät</v>
      </c>
      <c r="AF607" s="79"/>
      <c r="AG607" s="122"/>
      <c r="AH607" s="123"/>
      <c r="AI607" s="127"/>
      <c r="AL607" s="7"/>
      <c r="AM607" s="7">
        <f ca="1">VLOOKUP(AC607,Anslutningspunkt!A:B,2,0)+RANDBETWEEN(-10000,10000)</f>
        <v>6147421.672</v>
      </c>
      <c r="AN607" s="7">
        <f ca="1">VLOOKUP(AC607,Anslutningspunkt!A:C,3,0)+RANDBETWEEN(-10000,10000)</f>
        <v>270642.438</v>
      </c>
      <c r="AP607" s="7" t="str">
        <f ca="1" t="shared" si="622"/>
        <v>Nyanslutning</v>
      </c>
      <c r="AQ607" s="7" t="str">
        <f t="shared" si="623"/>
        <v>Konsumtion/Produktion</v>
      </c>
      <c r="AX607" s="31">
        <f ca="1" t="shared" si="624"/>
        <v>43488.611803999</v>
      </c>
      <c r="AZ607" s="31">
        <f ca="1">IF(SUM(IF({"4.Projekteringsavtal","5.Anslutningsavtal","6.Nätavtal"}=Q607,1,0))&gt;0,EDATE(AX607,RANDBETWEEN(0,6)),"")</f>
        <v>43608</v>
      </c>
      <c r="BB607" s="21" t="str">
        <f ca="1">IF(SUM(IF({"5.Anslutningsavtal","6.Nätavtal"}=Q607,1,0))&gt;0,EDATE(AZ607,RANDBETWEEN(0,3)),"")</f>
        <v/>
      </c>
      <c r="BD607" s="21" t="str">
        <f ca="1" t="shared" si="625"/>
        <v/>
      </c>
    </row>
    <row r="608" spans="1:56">
      <c r="A608" s="33" t="s">
        <v>65</v>
      </c>
      <c r="B608" s="31">
        <f ca="1" t="shared" si="652"/>
        <v>43666</v>
      </c>
      <c r="C608" s="32">
        <f ca="1" t="shared" si="600"/>
        <v>44175</v>
      </c>
      <c r="D608" s="30" t="str">
        <f t="shared" si="601"/>
        <v>Project 4608</v>
      </c>
      <c r="E608" s="30" t="str">
        <f t="shared" si="602"/>
        <v>Company AB 5608</v>
      </c>
      <c r="F608" s="30" t="str">
        <f ca="1" t="shared" si="653"/>
        <v>Upplands Bro</v>
      </c>
      <c r="G608" s="37">
        <f ca="1" t="shared" si="654"/>
        <v>34</v>
      </c>
      <c r="H608" s="38" t="str">
        <f ca="1" t="shared" si="655"/>
        <v>Ja</v>
      </c>
      <c r="I608" s="30" t="str">
        <f ca="1" t="shared" si="656"/>
        <v>Flytt</v>
      </c>
      <c r="J608" s="30" t="s">
        <v>69</v>
      </c>
      <c r="K608" s="41">
        <f ca="1" t="shared" si="657"/>
        <v>390</v>
      </c>
      <c r="L608" s="41">
        <f ca="1" t="shared" si="608"/>
        <v>135</v>
      </c>
      <c r="N608" s="30" t="str">
        <f ca="1" t="shared" si="609"/>
        <v>Erik Johanson 608</v>
      </c>
      <c r="O608" s="30" t="str">
        <f ca="1" t="shared" si="610"/>
        <v>Lars Johnson 608</v>
      </c>
      <c r="P608" s="30" t="str">
        <f ca="1" t="shared" si="611"/>
        <v>Erik Johanson 608</v>
      </c>
      <c r="Q608" s="30" t="str">
        <f ca="1" t="shared" si="658"/>
        <v>5.Anslutningsavtal</v>
      </c>
      <c r="R608" s="45" t="str">
        <f ca="1" t="shared" si="659"/>
        <v/>
      </c>
      <c r="S608" s="45" t="str">
        <f ca="1" t="shared" si="660"/>
        <v/>
      </c>
      <c r="T608" s="45" t="str">
        <f ca="1" t="shared" si="661"/>
        <v/>
      </c>
      <c r="V608" s="33"/>
      <c r="W608" s="49" t="str">
        <f ca="1" t="shared" si="662"/>
        <v/>
      </c>
      <c r="X608" s="50" t="str">
        <f ca="1" t="shared" si="663"/>
        <v/>
      </c>
      <c r="Y608" s="63" t="str">
        <f ca="1" t="shared" si="618"/>
        <v/>
      </c>
      <c r="Z608" s="63" t="str">
        <f ca="1" t="shared" si="619"/>
        <v/>
      </c>
      <c r="AA608" s="67"/>
      <c r="AB608" s="64" t="str">
        <f ca="1" t="shared" si="620"/>
        <v/>
      </c>
      <c r="AC608" s="73">
        <f ca="1">INDEX(Anslutningspunkt!$A$2:$A$108,RANDBETWEEN(2,108),1)</f>
        <v>16</v>
      </c>
      <c r="AD608" s="30"/>
      <c r="AE608" s="30" t="str">
        <f ca="1" t="shared" si="664"/>
        <v>Regionnät</v>
      </c>
      <c r="AF608" s="79"/>
      <c r="AG608" s="122"/>
      <c r="AH608" s="123"/>
      <c r="AI608" s="127"/>
      <c r="AL608" s="7"/>
      <c r="AM608" s="7">
        <f ca="1">VLOOKUP(AC608,Anslutningspunkt!A:B,2,0)+RANDBETWEEN(-10000,10000)</f>
        <v>6067201.672</v>
      </c>
      <c r="AN608" s="7">
        <f ca="1">VLOOKUP(AC608,Anslutningspunkt!A:C,3,0)+RANDBETWEEN(-10000,10000)</f>
        <v>330025.438</v>
      </c>
      <c r="AP608" s="7" t="str">
        <f ca="1" t="shared" si="622"/>
        <v>Flytt</v>
      </c>
      <c r="AQ608" s="7" t="str">
        <f t="shared" si="623"/>
        <v>Konsumtion/Produktion</v>
      </c>
      <c r="AX608" s="31">
        <f ca="1" t="shared" si="624"/>
        <v>44168.5877062341</v>
      </c>
      <c r="AZ608" s="31">
        <f ca="1">IF(SUM(IF({"4.Projekteringsavtal","5.Anslutningsavtal","6.Nätavtal"}=Q608,1,0))&gt;0,EDATE(AX608,RANDBETWEEN(0,6)),"")</f>
        <v>44350</v>
      </c>
      <c r="BB608" s="21">
        <f ca="1">IF(SUM(IF({"5.Anslutningsavtal","6.Nätavtal"}=Q608,1,0))&gt;0,EDATE(AZ608,RANDBETWEEN(0,3)),"")</f>
        <v>44380</v>
      </c>
      <c r="BD608" s="21" t="str">
        <f ca="1" t="shared" si="625"/>
        <v/>
      </c>
    </row>
    <row r="609" spans="1:56">
      <c r="A609" s="33" t="s">
        <v>65</v>
      </c>
      <c r="B609" s="31">
        <f ca="1" t="shared" si="652"/>
        <v>43159</v>
      </c>
      <c r="C609" s="32">
        <f ca="1" t="shared" si="600"/>
        <v>45099</v>
      </c>
      <c r="D609" s="30" t="str">
        <f t="shared" si="601"/>
        <v>Project 4609</v>
      </c>
      <c r="E609" s="30" t="str">
        <f t="shared" si="602"/>
        <v>Company AB 5609</v>
      </c>
      <c r="F609" s="30" t="str">
        <f ca="1" t="shared" si="653"/>
        <v>Äkers Styckebruk</v>
      </c>
      <c r="G609" s="37">
        <f ca="1" t="shared" si="654"/>
        <v>30</v>
      </c>
      <c r="H609" s="38" t="str">
        <f ca="1" t="shared" si="655"/>
        <v>Ja</v>
      </c>
      <c r="I609" s="30" t="str">
        <f ca="1" t="shared" si="656"/>
        <v>Utökning</v>
      </c>
      <c r="J609" s="30" t="s">
        <v>69</v>
      </c>
      <c r="K609" s="41">
        <f ca="1" t="shared" si="657"/>
        <v>260</v>
      </c>
      <c r="L609" s="41">
        <f ca="1" t="shared" si="608"/>
        <v>126</v>
      </c>
      <c r="N609" s="30" t="str">
        <f ca="1" t="shared" si="609"/>
        <v>Lars Johnson 609</v>
      </c>
      <c r="O609" s="30" t="str">
        <f ca="1" t="shared" si="610"/>
        <v>Lars Johnson 609</v>
      </c>
      <c r="P609" s="30" t="str">
        <f ca="1" t="shared" si="611"/>
        <v>Sarah Anderson 609</v>
      </c>
      <c r="Q609" s="30" t="str">
        <f ca="1" t="shared" si="658"/>
        <v>6.Nätavtal</v>
      </c>
      <c r="R609" s="45" t="str">
        <f ca="1" t="shared" si="659"/>
        <v>n</v>
      </c>
      <c r="S609" s="45" t="str">
        <f ca="1" t="shared" si="660"/>
        <v/>
      </c>
      <c r="T609" s="45" t="str">
        <f ca="1" t="shared" si="661"/>
        <v/>
      </c>
      <c r="V609" s="33"/>
      <c r="W609" s="49" t="str">
        <f ca="1" t="shared" si="662"/>
        <v/>
      </c>
      <c r="X609" s="50" t="str">
        <f ca="1" t="shared" si="663"/>
        <v/>
      </c>
      <c r="Y609" s="63" t="str">
        <f ca="1" t="shared" si="618"/>
        <v/>
      </c>
      <c r="Z609" s="63" t="str">
        <f ca="1" t="shared" si="619"/>
        <v/>
      </c>
      <c r="AA609" s="67"/>
      <c r="AB609" s="64" t="str">
        <f ca="1" t="shared" si="620"/>
        <v/>
      </c>
      <c r="AC609" s="73">
        <f ca="1">INDEX(Anslutningspunkt!$A$2:$A$108,RANDBETWEEN(2,108),1)</f>
        <v>27</v>
      </c>
      <c r="AD609" s="30"/>
      <c r="AE609" s="30" t="str">
        <f ca="1" t="shared" si="664"/>
        <v/>
      </c>
      <c r="AF609" s="79"/>
      <c r="AG609" s="122"/>
      <c r="AH609" s="123"/>
      <c r="AI609" s="127"/>
      <c r="AL609" s="7"/>
      <c r="AM609" s="7">
        <f ca="1">VLOOKUP(AC609,Anslutningspunkt!A:B,2,0)+RANDBETWEEN(-10000,10000)</f>
        <v>6037606.672</v>
      </c>
      <c r="AN609" s="7">
        <f ca="1">VLOOKUP(AC609,Anslutningspunkt!A:C,3,0)+RANDBETWEEN(-10000,10000)</f>
        <v>377868.438</v>
      </c>
      <c r="AP609" s="7" t="str">
        <f ca="1" t="shared" si="622"/>
        <v>Utökning</v>
      </c>
      <c r="AQ609" s="7" t="str">
        <f t="shared" si="623"/>
        <v>Konsumtion/Produktion</v>
      </c>
      <c r="AX609" s="31">
        <f ca="1" t="shared" si="624"/>
        <v>43775.8170332607</v>
      </c>
      <c r="AZ609" s="31">
        <f ca="1">IF(SUM(IF({"4.Projekteringsavtal","5.Anslutningsavtal","6.Nätavtal"}=Q609,1,0))&gt;0,EDATE(AX609,RANDBETWEEN(0,6)),"")</f>
        <v>43867</v>
      </c>
      <c r="BB609" s="21">
        <f ca="1">IF(SUM(IF({"5.Anslutningsavtal","6.Nätavtal"}=Q609,1,0))&gt;0,EDATE(AZ609,RANDBETWEEN(0,3)),"")</f>
        <v>43957</v>
      </c>
      <c r="BD609" s="21">
        <f ca="1" t="shared" si="625"/>
        <v>44049</v>
      </c>
    </row>
    <row r="610" spans="1:56">
      <c r="A610" s="33" t="s">
        <v>65</v>
      </c>
      <c r="B610" s="31">
        <f ca="1" t="shared" si="652"/>
        <v>44481</v>
      </c>
      <c r="C610" s="32">
        <f ca="1" t="shared" si="600"/>
        <v>45143</v>
      </c>
      <c r="D610" s="30" t="str">
        <f t="shared" si="601"/>
        <v>Project 4610</v>
      </c>
      <c r="E610" s="30" t="str">
        <f t="shared" si="602"/>
        <v>Company AB 5610</v>
      </c>
      <c r="F610" s="30" t="str">
        <f ca="1" t="shared" si="653"/>
        <v>Gnesta</v>
      </c>
      <c r="G610" s="37">
        <f ca="1" t="shared" si="654"/>
        <v>35</v>
      </c>
      <c r="H610" s="38" t="str">
        <f ca="1" t="shared" si="655"/>
        <v/>
      </c>
      <c r="I610" s="30" t="str">
        <f ca="1" t="shared" si="656"/>
        <v>Utökning</v>
      </c>
      <c r="J610" s="30" t="s">
        <v>69</v>
      </c>
      <c r="K610" s="41">
        <f ca="1" t="shared" si="657"/>
        <v>190</v>
      </c>
      <c r="L610" s="41">
        <f ca="1" t="shared" si="608"/>
        <v>12</v>
      </c>
      <c r="N610" s="30" t="str">
        <f ca="1" t="shared" si="609"/>
        <v>Anders Erikson 610</v>
      </c>
      <c r="O610" s="30" t="str">
        <f ca="1" t="shared" si="610"/>
        <v>Sarah Anderson 610</v>
      </c>
      <c r="P610" s="30" t="str">
        <f ca="1" t="shared" si="611"/>
        <v>Lars Johnson 610</v>
      </c>
      <c r="Q610" s="30" t="str">
        <f ca="1" t="shared" si="658"/>
        <v>4.Projekteringsavtal</v>
      </c>
      <c r="R610" s="45" t="str">
        <f ca="1" t="shared" si="659"/>
        <v>n</v>
      </c>
      <c r="S610" s="45" t="str">
        <f ca="1" t="shared" si="660"/>
        <v>x</v>
      </c>
      <c r="T610" s="45" t="str">
        <f ca="1" t="shared" si="661"/>
        <v/>
      </c>
      <c r="V610" s="33"/>
      <c r="W610" s="49" t="str">
        <f ca="1" t="shared" si="662"/>
        <v/>
      </c>
      <c r="X610" s="50" t="str">
        <f ca="1" t="shared" si="663"/>
        <v>Ja</v>
      </c>
      <c r="Y610" s="63">
        <f ca="1" t="shared" si="618"/>
        <v>45502</v>
      </c>
      <c r="Z610" s="63">
        <f ca="1" t="shared" si="619"/>
        <v>45160</v>
      </c>
      <c r="AA610" s="67"/>
      <c r="AB610" s="64" t="str">
        <f ca="1" t="shared" si="620"/>
        <v/>
      </c>
      <c r="AC610" s="73">
        <f ca="1">INDEX(Anslutningspunkt!$A$2:$A$108,RANDBETWEEN(2,108),1)</f>
        <v>41</v>
      </c>
      <c r="AD610" s="30"/>
      <c r="AE610" s="30" t="str">
        <f ca="1" t="shared" si="664"/>
        <v>Regionnät</v>
      </c>
      <c r="AF610" s="79"/>
      <c r="AG610" s="122"/>
      <c r="AH610" s="123"/>
      <c r="AI610" s="127"/>
      <c r="AL610" s="7"/>
      <c r="AM610" s="7">
        <f ca="1">VLOOKUP(AC610,Anslutningspunkt!A:B,2,0)+RANDBETWEEN(-10000,10000)</f>
        <v>6123082.672</v>
      </c>
      <c r="AN610" s="7">
        <f ca="1">VLOOKUP(AC610,Anslutningspunkt!A:C,3,0)+RANDBETWEEN(-10000,10000)</f>
        <v>346166.438</v>
      </c>
      <c r="AP610" s="7" t="str">
        <f ca="1" t="shared" si="622"/>
        <v>Utökning</v>
      </c>
      <c r="AQ610" s="7" t="str">
        <f t="shared" si="623"/>
        <v>Konsumtion/Produktion</v>
      </c>
      <c r="AX610" s="31">
        <f ca="1" t="shared" si="624"/>
        <v>45155.6066977575</v>
      </c>
      <c r="AZ610" s="31">
        <f ca="1">IF(SUM(IF({"4.Projekteringsavtal","5.Anslutningsavtal","6.Nätavtal"}=Q610,1,0))&gt;0,EDATE(AX610,RANDBETWEEN(0,6)),"")</f>
        <v>45216</v>
      </c>
      <c r="BB610" s="21" t="str">
        <f ca="1">IF(SUM(IF({"5.Anslutningsavtal","6.Nätavtal"}=Q610,1,0))&gt;0,EDATE(AZ610,RANDBETWEEN(0,3)),"")</f>
        <v/>
      </c>
      <c r="BD610" s="21" t="str">
        <f ca="1" t="shared" si="625"/>
        <v/>
      </c>
    </row>
    <row r="611" spans="1:56">
      <c r="A611" s="33" t="s">
        <v>65</v>
      </c>
      <c r="B611" s="31">
        <f ca="1" t="shared" si="652"/>
        <v>43207</v>
      </c>
      <c r="C611" s="32">
        <f ca="1" t="shared" si="600"/>
        <v>45045</v>
      </c>
      <c r="D611" s="30" t="str">
        <f t="shared" si="601"/>
        <v>Project 4611</v>
      </c>
      <c r="E611" s="30" t="str">
        <f t="shared" si="602"/>
        <v>Company AB 5611</v>
      </c>
      <c r="F611" s="30" t="str">
        <f ca="1" t="shared" si="653"/>
        <v>Hofors</v>
      </c>
      <c r="G611" s="37">
        <f ca="1" t="shared" si="654"/>
        <v>35</v>
      </c>
      <c r="H611" s="38" t="str">
        <f ca="1" t="shared" si="655"/>
        <v>Ja</v>
      </c>
      <c r="I611" s="30" t="str">
        <f ca="1" t="shared" si="656"/>
        <v>Utökning</v>
      </c>
      <c r="J611" s="30" t="s">
        <v>69</v>
      </c>
      <c r="K611" s="41">
        <f ca="1" t="shared" si="657"/>
        <v>240</v>
      </c>
      <c r="L611" s="41">
        <f ca="1" t="shared" si="608"/>
        <v>153</v>
      </c>
      <c r="N611" s="30" t="str">
        <f ca="1" t="shared" si="609"/>
        <v>Lars Johnson 611</v>
      </c>
      <c r="O611" s="30" t="str">
        <f ca="1" t="shared" si="610"/>
        <v>Anders Erikson 611</v>
      </c>
      <c r="P611" s="30" t="str">
        <f ca="1" t="shared" si="611"/>
        <v>Erik Johanson 611</v>
      </c>
      <c r="Q611" s="30" t="str">
        <f ca="1" t="shared" si="658"/>
        <v>1.Anslutningsmöjlighet</v>
      </c>
      <c r="R611" s="45" t="str">
        <f ca="1" t="shared" si="659"/>
        <v/>
      </c>
      <c r="S611" s="45" t="str">
        <f ca="1" t="shared" si="660"/>
        <v/>
      </c>
      <c r="T611" s="45" t="str">
        <f ca="1" t="shared" si="661"/>
        <v>x</v>
      </c>
      <c r="V611" s="33"/>
      <c r="W611" s="49" t="str">
        <f ca="1" t="shared" si="662"/>
        <v/>
      </c>
      <c r="X611" s="50" t="str">
        <f ca="1" t="shared" si="663"/>
        <v>Ja</v>
      </c>
      <c r="Y611" s="63">
        <f ca="1" t="shared" si="618"/>
        <v>45121</v>
      </c>
      <c r="Z611" s="63">
        <f ca="1" t="shared" si="619"/>
        <v>45065</v>
      </c>
      <c r="AA611" s="67"/>
      <c r="AB611" s="64" t="str">
        <f ca="1" t="shared" si="620"/>
        <v/>
      </c>
      <c r="AC611" s="73">
        <f ca="1">INDEX(Anslutningspunkt!$A$2:$A$108,RANDBETWEEN(2,108),1)</f>
        <v>95</v>
      </c>
      <c r="AD611" s="30"/>
      <c r="AE611" s="30" t="str">
        <f ca="1" t="shared" si="664"/>
        <v>Regionnät</v>
      </c>
      <c r="AF611" s="79"/>
      <c r="AG611" s="122"/>
      <c r="AH611" s="123"/>
      <c r="AI611" s="127"/>
      <c r="AL611" s="7"/>
      <c r="AM611" s="7">
        <f ca="1">VLOOKUP(AC611,Anslutningspunkt!A:B,2,0)+RANDBETWEEN(-10000,10000)</f>
        <v>6162114.672</v>
      </c>
      <c r="AN611" s="7">
        <f ca="1">VLOOKUP(AC611,Anslutningspunkt!A:C,3,0)+RANDBETWEEN(-10000,10000)</f>
        <v>378303.438</v>
      </c>
      <c r="AP611" s="7" t="str">
        <f ca="1" t="shared" si="622"/>
        <v>Utökning</v>
      </c>
      <c r="AQ611" s="7" t="str">
        <f t="shared" si="623"/>
        <v>Konsumtion/Produktion</v>
      </c>
      <c r="AX611" s="31" t="str">
        <f ca="1" t="shared" si="624"/>
        <v/>
      </c>
      <c r="AZ611" s="31" t="str">
        <f ca="1">IF(SUM(IF({"4.Projekteringsavtal","5.Anslutningsavtal","6.Nätavtal"}=Q611,1,0))&gt;0,EDATE(AX611,RANDBETWEEN(0,6)),"")</f>
        <v/>
      </c>
      <c r="BB611" s="21" t="str">
        <f ca="1">IF(SUM(IF({"5.Anslutningsavtal","6.Nätavtal"}=Q611,1,0))&gt;0,EDATE(AZ611,RANDBETWEEN(0,3)),"")</f>
        <v/>
      </c>
      <c r="BD611" s="21" t="str">
        <f ca="1" t="shared" si="625"/>
        <v/>
      </c>
    </row>
    <row r="612" spans="1:56">
      <c r="A612" s="33" t="s">
        <v>65</v>
      </c>
      <c r="B612" s="31">
        <f ca="1" t="shared" ref="B612:B621" si="665">RANDBETWEEN(DATE(2018,1,1),DATE(2022,10,20))</f>
        <v>43221</v>
      </c>
      <c r="C612" s="32">
        <f ca="1" t="shared" si="600"/>
        <v>44506</v>
      </c>
      <c r="D612" s="30" t="str">
        <f t="shared" si="601"/>
        <v>Project 4612</v>
      </c>
      <c r="E612" s="30" t="str">
        <f t="shared" si="602"/>
        <v>Company AB 5612</v>
      </c>
      <c r="F612" s="30" t="str">
        <f ca="1" t="shared" ref="F612:F621" si="66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Täby</v>
      </c>
      <c r="G612" s="37">
        <f ca="1" t="shared" ref="G612:G621" si="667">RANDBETWEEN(30,38)</f>
        <v>35</v>
      </c>
      <c r="H612" s="38" t="str">
        <f ca="1" t="shared" ref="H612:H621" si="668">CHOOSE(RANDBETWEEN(1,3),"Ja","Nej","")</f>
        <v>Ja</v>
      </c>
      <c r="I612" s="30" t="str">
        <f ca="1" t="shared" ref="I612:I621" si="669">CHOOSE(RANDBETWEEN(1,3),"Nyanslutning","Utökning","Flytt")</f>
        <v>Flytt</v>
      </c>
      <c r="J612" s="30" t="s">
        <v>69</v>
      </c>
      <c r="K612" s="41">
        <f ca="1" t="shared" ref="K612:K621" si="670">RANDBETWEEN(1,60)*10</f>
        <v>160</v>
      </c>
      <c r="L612" s="41">
        <f ca="1" t="shared" si="608"/>
        <v>137</v>
      </c>
      <c r="N612" s="30" t="str">
        <f ca="1" t="shared" si="609"/>
        <v>Sarah Anderson 612</v>
      </c>
      <c r="O612" s="30" t="str">
        <f ca="1" t="shared" si="610"/>
        <v>Anders Erikson 612</v>
      </c>
      <c r="P612" s="30" t="str">
        <f ca="1" t="shared" si="611"/>
        <v>Anders Erikson 612</v>
      </c>
      <c r="Q612" s="30" t="str">
        <f ca="1" t="shared" ref="Q612:Q621" si="671">CHOOSE(RANDBETWEEN(1,5),"5.Anslutningsavtal","4.Projekteringsavtal","6.Nätavtal","2.Reservationsavtal","1.Anslutningsmöjlighet")</f>
        <v>5.Anslutningsavtal</v>
      </c>
      <c r="R612" s="45" t="str">
        <f ca="1" t="shared" ref="R612:R621" si="672">CHOOSE(RANDBETWEEN(1,8),"Ja","","","","n","nej","?","N/A")</f>
        <v/>
      </c>
      <c r="S612" s="45" t="str">
        <f ca="1" t="shared" ref="S612:S621" si="673">CHOOSE(RANDBETWEEN(1,3),"x","","")</f>
        <v>x</v>
      </c>
      <c r="T612" s="45" t="str">
        <f ca="1" t="shared" ref="T612:T621" si="674">CHOOSE(RANDBETWEEN(1,4),"x","","","")</f>
        <v>x</v>
      </c>
      <c r="V612" s="33"/>
      <c r="W612" s="49" t="str">
        <f ca="1" t="shared" ref="W612:W621" si="675">CHOOSE(RANDBETWEEN(1,7),"Länk","","","","","Ansluts till LN 20 kV","Reservationsavtal ska tecknas")</f>
        <v>Länk</v>
      </c>
      <c r="X612" s="50" t="str">
        <f ca="1" t="shared" ref="X612:X621" si="676">CHOOSE(RANDBETWEEN(1,4),"Ja","Ja","Nej","")</f>
        <v>Ja</v>
      </c>
      <c r="Y612" s="63">
        <f ca="1" t="shared" si="618"/>
        <v>45371</v>
      </c>
      <c r="Z612" s="63">
        <f ca="1" t="shared" si="619"/>
        <v>45316</v>
      </c>
      <c r="AA612" s="67"/>
      <c r="AB612" s="64" t="str">
        <f ca="1" t="shared" si="620"/>
        <v/>
      </c>
      <c r="AC612" s="73">
        <f ca="1">INDEX(Anslutningspunkt!$A$2:$A$108,RANDBETWEEN(2,108),1)</f>
        <v>104</v>
      </c>
      <c r="AD612" s="30"/>
      <c r="AE612" s="30" t="str">
        <f ca="1" t="shared" ref="AE612:AE621" si="677">CHOOSE(RANDBETWEEN(1,4),"Regionnät","Stamnät Regionnät","Stamnät","")</f>
        <v>Regionnät</v>
      </c>
      <c r="AF612" s="79"/>
      <c r="AG612" s="122"/>
      <c r="AH612" s="123"/>
      <c r="AI612" s="127"/>
      <c r="AL612" s="7"/>
      <c r="AM612" s="7">
        <f ca="1">VLOOKUP(AC612,Anslutningspunkt!A:B,2,0)+RANDBETWEEN(-10000,10000)</f>
        <v>6113793.672</v>
      </c>
      <c r="AN612" s="7">
        <f ca="1">VLOOKUP(AC612,Anslutningspunkt!A:C,3,0)+RANDBETWEEN(-10000,10000)</f>
        <v>258102.438</v>
      </c>
      <c r="AP612" s="7" t="str">
        <f ca="1" t="shared" si="622"/>
        <v>Flytt</v>
      </c>
      <c r="AQ612" s="7" t="str">
        <f t="shared" si="623"/>
        <v>Konsumtion/Produktion</v>
      </c>
      <c r="AX612" s="31">
        <f ca="1" t="shared" si="624"/>
        <v>44445.4538723485</v>
      </c>
      <c r="AZ612" s="31">
        <f ca="1">IF(SUM(IF({"4.Projekteringsavtal","5.Anslutningsavtal","6.Nätavtal"}=Q612,1,0))&gt;0,EDATE(AX612,RANDBETWEEN(0,6)),"")</f>
        <v>44567</v>
      </c>
      <c r="BB612" s="21">
        <f ca="1">IF(SUM(IF({"5.Anslutningsavtal","6.Nätavtal"}=Q612,1,0))&gt;0,EDATE(AZ612,RANDBETWEEN(0,3)),"")</f>
        <v>44598</v>
      </c>
      <c r="BD612" s="21" t="str">
        <f ca="1" t="shared" si="625"/>
        <v/>
      </c>
    </row>
    <row r="613" spans="1:56">
      <c r="A613" s="33" t="s">
        <v>65</v>
      </c>
      <c r="B613" s="31">
        <f ca="1" t="shared" si="665"/>
        <v>44330</v>
      </c>
      <c r="C613" s="32">
        <f ca="1" t="shared" si="600"/>
        <v>44496</v>
      </c>
      <c r="D613" s="30" t="str">
        <f t="shared" si="601"/>
        <v>Project 4613</v>
      </c>
      <c r="E613" s="30" t="str">
        <f t="shared" si="602"/>
        <v>Company AB 5613</v>
      </c>
      <c r="F613" s="30" t="str">
        <f ca="1" t="shared" si="666"/>
        <v>Äkers Styckebruk</v>
      </c>
      <c r="G613" s="37">
        <f ca="1" t="shared" si="667"/>
        <v>36</v>
      </c>
      <c r="H613" s="38" t="str">
        <f ca="1" t="shared" si="668"/>
        <v>Ja</v>
      </c>
      <c r="I613" s="30" t="str">
        <f ca="1" t="shared" si="669"/>
        <v>Flytt</v>
      </c>
      <c r="J613" s="30" t="s">
        <v>69</v>
      </c>
      <c r="K613" s="41">
        <f ca="1" t="shared" si="670"/>
        <v>510</v>
      </c>
      <c r="L613" s="41">
        <f ca="1" t="shared" si="608"/>
        <v>292</v>
      </c>
      <c r="N613" s="30" t="str">
        <f ca="1" t="shared" si="609"/>
        <v>Lars Johnson 613</v>
      </c>
      <c r="O613" s="30" t="str">
        <f ca="1" t="shared" si="610"/>
        <v>Sarah Anderson 613</v>
      </c>
      <c r="P613" s="30" t="str">
        <f ca="1" t="shared" si="611"/>
        <v>Sarah Anderson 613</v>
      </c>
      <c r="Q613" s="30" t="str">
        <f ca="1" t="shared" si="671"/>
        <v>2.Reservationsavtal</v>
      </c>
      <c r="R613" s="45" t="str">
        <f ca="1" t="shared" si="672"/>
        <v>Ja</v>
      </c>
      <c r="S613" s="45" t="str">
        <f ca="1" t="shared" si="673"/>
        <v>x</v>
      </c>
      <c r="T613" s="45" t="str">
        <f ca="1" t="shared" si="674"/>
        <v/>
      </c>
      <c r="V613" s="33"/>
      <c r="W613" s="49" t="str">
        <f ca="1" t="shared" si="675"/>
        <v>Reservationsavtal ska tecknas</v>
      </c>
      <c r="X613" s="50" t="str">
        <f ca="1" t="shared" si="676"/>
        <v>Nej</v>
      </c>
      <c r="Y613" s="63" t="str">
        <f ca="1" t="shared" si="618"/>
        <v/>
      </c>
      <c r="Z613" s="63" t="str">
        <f ca="1" t="shared" si="619"/>
        <v/>
      </c>
      <c r="AA613" s="67"/>
      <c r="AB613" s="64" t="str">
        <f ca="1" t="shared" si="620"/>
        <v/>
      </c>
      <c r="AC613" s="73">
        <f ca="1">INDEX(Anslutningspunkt!$A$2:$A$108,RANDBETWEEN(2,108),1)</f>
        <v>80</v>
      </c>
      <c r="AD613" s="30"/>
      <c r="AE613" s="30" t="str">
        <f ca="1" t="shared" si="677"/>
        <v>Stamnät</v>
      </c>
      <c r="AF613" s="79"/>
      <c r="AG613" s="122"/>
      <c r="AH613" s="123"/>
      <c r="AI613" s="127"/>
      <c r="AL613" s="7"/>
      <c r="AM613" s="7">
        <f ca="1">VLOOKUP(AC613,Anslutningspunkt!A:B,2,0)+RANDBETWEEN(-10000,10000)</f>
        <v>6085604.672</v>
      </c>
      <c r="AN613" s="7">
        <f ca="1">VLOOKUP(AC613,Anslutningspunkt!A:C,3,0)+RANDBETWEEN(-10000,10000)</f>
        <v>324293.438</v>
      </c>
      <c r="AP613" s="7" t="str">
        <f ca="1" t="shared" si="622"/>
        <v>Flytt</v>
      </c>
      <c r="AQ613" s="7" t="str">
        <f t="shared" si="623"/>
        <v>Konsumtion/Produktion</v>
      </c>
      <c r="AX613" s="31">
        <f ca="1" t="shared" si="624"/>
        <v>44520.0165816542</v>
      </c>
      <c r="AZ613" s="31" t="str">
        <f ca="1">IF(SUM(IF({"4.Projekteringsavtal","5.Anslutningsavtal","6.Nätavtal"}=Q613,1,0))&gt;0,EDATE(AX613,RANDBETWEEN(0,6)),"")</f>
        <v/>
      </c>
      <c r="BB613" s="21" t="str">
        <f ca="1">IF(SUM(IF({"5.Anslutningsavtal","6.Nätavtal"}=Q613,1,0))&gt;0,EDATE(AZ613,RANDBETWEEN(0,3)),"")</f>
        <v/>
      </c>
      <c r="BD613" s="21" t="str">
        <f ca="1" t="shared" si="625"/>
        <v/>
      </c>
    </row>
    <row r="614" spans="1:56">
      <c r="A614" s="33" t="s">
        <v>65</v>
      </c>
      <c r="B614" s="31">
        <f ca="1" t="shared" si="665"/>
        <v>44843</v>
      </c>
      <c r="C614" s="32">
        <f ca="1" t="shared" si="600"/>
        <v>45369</v>
      </c>
      <c r="D614" s="30" t="str">
        <f t="shared" si="601"/>
        <v>Project 4614</v>
      </c>
      <c r="E614" s="30" t="str">
        <f t="shared" si="602"/>
        <v>Company AB 5614</v>
      </c>
      <c r="F614" s="30" t="str">
        <f ca="1" t="shared" si="666"/>
        <v>Falun</v>
      </c>
      <c r="G614" s="37">
        <f ca="1" t="shared" si="667"/>
        <v>31</v>
      </c>
      <c r="H614" s="38" t="str">
        <f ca="1" t="shared" si="668"/>
        <v/>
      </c>
      <c r="I614" s="30" t="str">
        <f ca="1" t="shared" si="669"/>
        <v>Nyanslutning</v>
      </c>
      <c r="J614" s="30" t="s">
        <v>69</v>
      </c>
      <c r="K614" s="41">
        <f ca="1" t="shared" si="670"/>
        <v>330</v>
      </c>
      <c r="L614" s="41">
        <f ca="1" t="shared" si="608"/>
        <v>282</v>
      </c>
      <c r="N614" s="30" t="str">
        <f ca="1" t="shared" si="609"/>
        <v>Erik Johanson 614</v>
      </c>
      <c r="O614" s="30" t="str">
        <f ca="1" t="shared" si="610"/>
        <v>Anders Erikson 614</v>
      </c>
      <c r="P614" s="30" t="str">
        <f ca="1" t="shared" si="611"/>
        <v>Anders Erikson 614</v>
      </c>
      <c r="Q614" s="30" t="str">
        <f ca="1" t="shared" si="671"/>
        <v>6.Nätavtal</v>
      </c>
      <c r="R614" s="45" t="str">
        <f ca="1" t="shared" si="672"/>
        <v>nej</v>
      </c>
      <c r="S614" s="45" t="str">
        <f ca="1" t="shared" si="673"/>
        <v/>
      </c>
      <c r="T614" s="45" t="str">
        <f ca="1" t="shared" si="674"/>
        <v/>
      </c>
      <c r="V614" s="33"/>
      <c r="W614" s="49" t="str">
        <f ca="1" t="shared" si="675"/>
        <v/>
      </c>
      <c r="X614" s="50" t="str">
        <f ca="1" t="shared" si="676"/>
        <v>Nej</v>
      </c>
      <c r="Y614" s="63" t="str">
        <f ca="1" t="shared" si="618"/>
        <v/>
      </c>
      <c r="Z614" s="63" t="str">
        <f ca="1" t="shared" si="619"/>
        <v/>
      </c>
      <c r="AA614" s="67"/>
      <c r="AB614" s="64" t="str">
        <f ca="1" t="shared" si="620"/>
        <v/>
      </c>
      <c r="AC614" s="73">
        <f ca="1">INDEX(Anslutningspunkt!$A$2:$A$108,RANDBETWEEN(2,108),1)</f>
        <v>39</v>
      </c>
      <c r="AD614" s="30"/>
      <c r="AE614" s="30" t="str">
        <f ca="1" t="shared" si="677"/>
        <v>Stamnät Regionnät</v>
      </c>
      <c r="AF614" s="79"/>
      <c r="AG614" s="122"/>
      <c r="AH614" s="123"/>
      <c r="AI614" s="127"/>
      <c r="AL614" s="7"/>
      <c r="AM614" s="7">
        <f ca="1">VLOOKUP(AC614,Anslutningspunkt!A:B,2,0)+RANDBETWEEN(-10000,10000)</f>
        <v>6021687.672</v>
      </c>
      <c r="AN614" s="7">
        <f ca="1">VLOOKUP(AC614,Anslutningspunkt!A:C,3,0)+RANDBETWEEN(-10000,10000)</f>
        <v>356683.438</v>
      </c>
      <c r="AP614" s="7" t="str">
        <f ca="1" t="shared" si="622"/>
        <v>Nyanslutning</v>
      </c>
      <c r="AQ614" s="7" t="str">
        <f t="shared" si="623"/>
        <v>Konsumtion/Produktion</v>
      </c>
      <c r="AX614" s="31">
        <f ca="1" t="shared" si="624"/>
        <v>45107.4326122392</v>
      </c>
      <c r="AZ614" s="31">
        <f ca="1">IF(SUM(IF({"4.Projekteringsavtal","5.Anslutningsavtal","6.Nätavtal"}=Q614,1,0))&gt;0,EDATE(AX614,RANDBETWEEN(0,6)),"")</f>
        <v>45290</v>
      </c>
      <c r="BB614" s="21">
        <f ca="1">IF(SUM(IF({"5.Anslutningsavtal","6.Nätavtal"}=Q614,1,0))&gt;0,EDATE(AZ614,RANDBETWEEN(0,3)),"")</f>
        <v>45381</v>
      </c>
      <c r="BD614" s="21">
        <f ca="1" t="shared" si="625"/>
        <v>45412</v>
      </c>
    </row>
    <row r="615" spans="1:56">
      <c r="A615" s="33" t="s">
        <v>65</v>
      </c>
      <c r="B615" s="31">
        <f ca="1" t="shared" si="665"/>
        <v>43453</v>
      </c>
      <c r="C615" s="32">
        <f ca="1" t="shared" si="600"/>
        <v>44641</v>
      </c>
      <c r="D615" s="30" t="str">
        <f t="shared" si="601"/>
        <v>Project 4615</v>
      </c>
      <c r="E615" s="30" t="str">
        <f t="shared" si="602"/>
        <v>Company AB 5615</v>
      </c>
      <c r="F615" s="30" t="str">
        <f ca="1" t="shared" si="666"/>
        <v>Sigtuna</v>
      </c>
      <c r="G615" s="37">
        <f ca="1" t="shared" si="667"/>
        <v>33</v>
      </c>
      <c r="H615" s="38" t="str">
        <f ca="1" t="shared" si="668"/>
        <v>Nej</v>
      </c>
      <c r="I615" s="30" t="str">
        <f ca="1" t="shared" si="669"/>
        <v>Flytt</v>
      </c>
      <c r="J615" s="30" t="s">
        <v>69</v>
      </c>
      <c r="K615" s="41">
        <f ca="1" t="shared" si="670"/>
        <v>540</v>
      </c>
      <c r="L615" s="41">
        <f ca="1" t="shared" si="608"/>
        <v>239</v>
      </c>
      <c r="N615" s="30" t="str">
        <f ca="1" t="shared" si="609"/>
        <v>Anders Erikson 615</v>
      </c>
      <c r="O615" s="30" t="str">
        <f ca="1" t="shared" si="610"/>
        <v>Sarah Anderson 615</v>
      </c>
      <c r="P615" s="30" t="str">
        <f ca="1" t="shared" si="611"/>
        <v>Lars Johnson 615</v>
      </c>
      <c r="Q615" s="30" t="str">
        <f ca="1" t="shared" si="671"/>
        <v>2.Reservationsavtal</v>
      </c>
      <c r="R615" s="45" t="str">
        <f ca="1" t="shared" si="672"/>
        <v>?</v>
      </c>
      <c r="S615" s="45" t="str">
        <f ca="1" t="shared" si="673"/>
        <v/>
      </c>
      <c r="T615" s="45" t="str">
        <f ca="1" t="shared" si="674"/>
        <v/>
      </c>
      <c r="V615" s="33"/>
      <c r="W615" s="49" t="str">
        <f ca="1" t="shared" si="675"/>
        <v>Ansluts till LN 20 kV</v>
      </c>
      <c r="X615" s="50" t="str">
        <f ca="1" t="shared" si="676"/>
        <v>Nej</v>
      </c>
      <c r="Y615" s="63" t="str">
        <f ca="1" t="shared" si="618"/>
        <v/>
      </c>
      <c r="Z615" s="63" t="str">
        <f ca="1" t="shared" si="619"/>
        <v/>
      </c>
      <c r="AA615" s="67"/>
      <c r="AB615" s="64" t="str">
        <f ca="1" t="shared" si="620"/>
        <v/>
      </c>
      <c r="AC615" s="73">
        <f ca="1">INDEX(Anslutningspunkt!$A$2:$A$108,RANDBETWEEN(2,108),1)</f>
        <v>55</v>
      </c>
      <c r="AD615" s="30"/>
      <c r="AE615" s="30" t="str">
        <f ca="1" t="shared" si="677"/>
        <v>Stamnät Regionnät</v>
      </c>
      <c r="AF615" s="79"/>
      <c r="AG615" s="122"/>
      <c r="AH615" s="123"/>
      <c r="AI615" s="127"/>
      <c r="AL615" s="7"/>
      <c r="AM615" s="7">
        <f ca="1">VLOOKUP(AC615,Anslutningspunkt!A:B,2,0)+RANDBETWEEN(-10000,10000)</f>
        <v>6002901.672</v>
      </c>
      <c r="AN615" s="7">
        <f ca="1">VLOOKUP(AC615,Anslutningspunkt!A:C,3,0)+RANDBETWEEN(-10000,10000)</f>
        <v>430517.438</v>
      </c>
      <c r="AP615" s="7" t="str">
        <f ca="1" t="shared" si="622"/>
        <v>Flytt</v>
      </c>
      <c r="AQ615" s="7" t="str">
        <f t="shared" si="623"/>
        <v>Konsumtion/Produktion</v>
      </c>
      <c r="AX615" s="31">
        <f ca="1" t="shared" si="624"/>
        <v>43492.668727261</v>
      </c>
      <c r="AZ615" s="31" t="str">
        <f ca="1">IF(SUM(IF({"4.Projekteringsavtal","5.Anslutningsavtal","6.Nätavtal"}=Q615,1,0))&gt;0,EDATE(AX615,RANDBETWEEN(0,6)),"")</f>
        <v/>
      </c>
      <c r="BB615" s="21" t="str">
        <f ca="1">IF(SUM(IF({"5.Anslutningsavtal","6.Nätavtal"}=Q615,1,0))&gt;0,EDATE(AZ615,RANDBETWEEN(0,3)),"")</f>
        <v/>
      </c>
      <c r="BD615" s="21" t="str">
        <f ca="1" t="shared" si="625"/>
        <v/>
      </c>
    </row>
    <row r="616" spans="1:56">
      <c r="A616" s="33" t="s">
        <v>65</v>
      </c>
      <c r="B616" s="31">
        <f ca="1" t="shared" si="665"/>
        <v>43493</v>
      </c>
      <c r="C616" s="32">
        <f ca="1" t="shared" si="600"/>
        <v>44739</v>
      </c>
      <c r="D616" s="30" t="str">
        <f t="shared" si="601"/>
        <v>Project 4616</v>
      </c>
      <c r="E616" s="30" t="str">
        <f t="shared" si="602"/>
        <v>Company AB 5616</v>
      </c>
      <c r="F616" s="30" t="str">
        <f ca="1" t="shared" si="666"/>
        <v>Botkyrka</v>
      </c>
      <c r="G616" s="37">
        <f ca="1" t="shared" si="667"/>
        <v>30</v>
      </c>
      <c r="H616" s="38" t="str">
        <f ca="1" t="shared" si="668"/>
        <v/>
      </c>
      <c r="I616" s="30" t="str">
        <f ca="1" t="shared" si="669"/>
        <v>Nyanslutning</v>
      </c>
      <c r="J616" s="30" t="s">
        <v>69</v>
      </c>
      <c r="K616" s="41">
        <f ca="1" t="shared" si="670"/>
        <v>80</v>
      </c>
      <c r="L616" s="41">
        <f ca="1" t="shared" si="608"/>
        <v>10</v>
      </c>
      <c r="N616" s="30" t="str">
        <f ca="1" t="shared" si="609"/>
        <v>Erik Johanson 616</v>
      </c>
      <c r="O616" s="30" t="str">
        <f ca="1" t="shared" si="610"/>
        <v>Lars Johnson 616</v>
      </c>
      <c r="P616" s="30" t="str">
        <f ca="1" t="shared" si="611"/>
        <v>Erik Johanson 616</v>
      </c>
      <c r="Q616" s="30" t="str">
        <f ca="1" t="shared" si="671"/>
        <v>2.Reservationsavtal</v>
      </c>
      <c r="R616" s="45" t="str">
        <f ca="1" t="shared" si="672"/>
        <v/>
      </c>
      <c r="S616" s="45" t="str">
        <f ca="1" t="shared" si="673"/>
        <v/>
      </c>
      <c r="T616" s="45" t="str">
        <f ca="1" t="shared" si="674"/>
        <v/>
      </c>
      <c r="V616" s="33"/>
      <c r="W616" s="49" t="str">
        <f ca="1" t="shared" si="675"/>
        <v/>
      </c>
      <c r="X616" s="50" t="str">
        <f ca="1" t="shared" si="676"/>
        <v/>
      </c>
      <c r="Y616" s="63" t="str">
        <f ca="1" t="shared" si="618"/>
        <v/>
      </c>
      <c r="Z616" s="63" t="str">
        <f ca="1" t="shared" si="619"/>
        <v/>
      </c>
      <c r="AA616" s="67"/>
      <c r="AB616" s="64" t="str">
        <f ca="1" t="shared" si="620"/>
        <v/>
      </c>
      <c r="AC616" s="73">
        <f ca="1">INDEX(Anslutningspunkt!$A$2:$A$108,RANDBETWEEN(2,108),1)</f>
        <v>26</v>
      </c>
      <c r="AD616" s="30"/>
      <c r="AE616" s="30" t="str">
        <f ca="1" t="shared" si="677"/>
        <v>Regionnät</v>
      </c>
      <c r="AF616" s="79"/>
      <c r="AG616" s="122"/>
      <c r="AH616" s="123"/>
      <c r="AI616" s="127"/>
      <c r="AL616" s="7"/>
      <c r="AM616" s="7">
        <f ca="1">VLOOKUP(AC616,Anslutningspunkt!A:B,2,0)+RANDBETWEEN(-10000,10000)</f>
        <v>6118690.672</v>
      </c>
      <c r="AN616" s="7">
        <f ca="1">VLOOKUP(AC616,Anslutningspunkt!A:C,3,0)+RANDBETWEEN(-10000,10000)</f>
        <v>384857.438</v>
      </c>
      <c r="AP616" s="7" t="str">
        <f ca="1" t="shared" si="622"/>
        <v>Nyanslutning</v>
      </c>
      <c r="AQ616" s="7" t="str">
        <f t="shared" si="623"/>
        <v>Konsumtion/Produktion</v>
      </c>
      <c r="AX616" s="31">
        <f ca="1" t="shared" si="624"/>
        <v>44564.915564831</v>
      </c>
      <c r="AZ616" s="31" t="str">
        <f ca="1">IF(SUM(IF({"4.Projekteringsavtal","5.Anslutningsavtal","6.Nätavtal"}=Q616,1,0))&gt;0,EDATE(AX616,RANDBETWEEN(0,6)),"")</f>
        <v/>
      </c>
      <c r="BB616" s="21" t="str">
        <f ca="1">IF(SUM(IF({"5.Anslutningsavtal","6.Nätavtal"}=Q616,1,0))&gt;0,EDATE(AZ616,RANDBETWEEN(0,3)),"")</f>
        <v/>
      </c>
      <c r="BD616" s="21" t="str">
        <f ca="1" t="shared" si="625"/>
        <v/>
      </c>
    </row>
    <row r="617" spans="1:56">
      <c r="A617" s="33" t="s">
        <v>65</v>
      </c>
      <c r="B617" s="31">
        <f ca="1" t="shared" si="665"/>
        <v>43885</v>
      </c>
      <c r="C617" s="32">
        <f ca="1" t="shared" si="600"/>
        <v>44223</v>
      </c>
      <c r="D617" s="30" t="str">
        <f t="shared" si="601"/>
        <v>Project 4617</v>
      </c>
      <c r="E617" s="30" t="str">
        <f t="shared" si="602"/>
        <v>Company AB 5617</v>
      </c>
      <c r="F617" s="30" t="str">
        <f ca="1" t="shared" si="666"/>
        <v>Järfälla</v>
      </c>
      <c r="G617" s="37">
        <f ca="1" t="shared" si="667"/>
        <v>32</v>
      </c>
      <c r="H617" s="38" t="str">
        <f ca="1" t="shared" si="668"/>
        <v>Nej</v>
      </c>
      <c r="I617" s="30" t="str">
        <f ca="1" t="shared" si="669"/>
        <v>Flytt</v>
      </c>
      <c r="J617" s="30" t="s">
        <v>69</v>
      </c>
      <c r="K617" s="41">
        <f ca="1" t="shared" si="670"/>
        <v>30</v>
      </c>
      <c r="L617" s="41">
        <f ca="1" t="shared" si="608"/>
        <v>28</v>
      </c>
      <c r="N617" s="30" t="str">
        <f ca="1" t="shared" si="609"/>
        <v>Erik Johanson 617</v>
      </c>
      <c r="O617" s="30" t="str">
        <f ca="1" t="shared" si="610"/>
        <v>Erik Johanson 617</v>
      </c>
      <c r="P617" s="30" t="str">
        <f ca="1" t="shared" si="611"/>
        <v>Erik Johanson 617</v>
      </c>
      <c r="Q617" s="30" t="str">
        <f ca="1" t="shared" si="671"/>
        <v>4.Projekteringsavtal</v>
      </c>
      <c r="R617" s="45" t="str">
        <f ca="1" t="shared" si="672"/>
        <v>Ja</v>
      </c>
      <c r="S617" s="45" t="str">
        <f ca="1" t="shared" si="673"/>
        <v/>
      </c>
      <c r="T617" s="45" t="str">
        <f ca="1" t="shared" si="674"/>
        <v/>
      </c>
      <c r="V617" s="33"/>
      <c r="W617" s="49" t="str">
        <f ca="1" t="shared" si="675"/>
        <v/>
      </c>
      <c r="X617" s="50" t="str">
        <f ca="1" t="shared" si="676"/>
        <v>Nej</v>
      </c>
      <c r="Y617" s="63" t="str">
        <f ca="1" t="shared" si="618"/>
        <v/>
      </c>
      <c r="Z617" s="63" t="str">
        <f ca="1" t="shared" si="619"/>
        <v/>
      </c>
      <c r="AA617" s="67"/>
      <c r="AB617" s="64" t="str">
        <f ca="1" t="shared" si="620"/>
        <v/>
      </c>
      <c r="AC617" s="73">
        <f ca="1">INDEX(Anslutningspunkt!$A$2:$A$108,RANDBETWEEN(2,108),1)</f>
        <v>60</v>
      </c>
      <c r="AD617" s="30"/>
      <c r="AE617" s="30" t="str">
        <f ca="1" t="shared" si="677"/>
        <v>Stamnät Regionnät</v>
      </c>
      <c r="AF617" s="79"/>
      <c r="AG617" s="122"/>
      <c r="AH617" s="123"/>
      <c r="AI617" s="127"/>
      <c r="AL617" s="7"/>
      <c r="AM617" s="7">
        <f ca="1">VLOOKUP(AC617,Anslutningspunkt!A:B,2,0)+RANDBETWEEN(-10000,10000)</f>
        <v>6016533.672</v>
      </c>
      <c r="AN617" s="7">
        <f ca="1">VLOOKUP(AC617,Anslutningspunkt!A:C,3,0)+RANDBETWEEN(-10000,10000)</f>
        <v>413717.438</v>
      </c>
      <c r="AP617" s="7" t="str">
        <f ca="1" t="shared" si="622"/>
        <v>Flytt</v>
      </c>
      <c r="AQ617" s="7" t="str">
        <f t="shared" si="623"/>
        <v>Konsumtion/Produktion</v>
      </c>
      <c r="AX617" s="31">
        <f ca="1" t="shared" si="624"/>
        <v>44042.0210053507</v>
      </c>
      <c r="AZ617" s="31">
        <f ca="1">IF(SUM(IF({"4.Projekteringsavtal","5.Anslutningsavtal","6.Nätavtal"}=Q617,1,0))&gt;0,EDATE(AX617,RANDBETWEEN(0,6)),"")</f>
        <v>44073</v>
      </c>
      <c r="BB617" s="21" t="str">
        <f ca="1">IF(SUM(IF({"5.Anslutningsavtal","6.Nätavtal"}=Q617,1,0))&gt;0,EDATE(AZ617,RANDBETWEEN(0,3)),"")</f>
        <v/>
      </c>
      <c r="BD617" s="21" t="str">
        <f ca="1" t="shared" si="625"/>
        <v/>
      </c>
    </row>
    <row r="618" spans="1:56">
      <c r="A618" s="33" t="s">
        <v>65</v>
      </c>
      <c r="B618" s="31">
        <f ca="1" t="shared" si="665"/>
        <v>43860</v>
      </c>
      <c r="C618" s="32">
        <f ca="1" t="shared" si="600"/>
        <v>44477</v>
      </c>
      <c r="D618" s="30" t="str">
        <f t="shared" si="601"/>
        <v>Project 4618</v>
      </c>
      <c r="E618" s="30" t="str">
        <f t="shared" si="602"/>
        <v>Company AB 5618</v>
      </c>
      <c r="F618" s="30" t="str">
        <f ca="1" t="shared" si="666"/>
        <v>Tierp</v>
      </c>
      <c r="G618" s="37">
        <f ca="1" t="shared" si="667"/>
        <v>37</v>
      </c>
      <c r="H618" s="38" t="str">
        <f ca="1" t="shared" si="668"/>
        <v/>
      </c>
      <c r="I618" s="30" t="str">
        <f ca="1" t="shared" si="669"/>
        <v>Utökning</v>
      </c>
      <c r="J618" s="30" t="s">
        <v>69</v>
      </c>
      <c r="K618" s="41">
        <f ca="1" t="shared" si="670"/>
        <v>600</v>
      </c>
      <c r="L618" s="41">
        <f ca="1" t="shared" si="608"/>
        <v>232</v>
      </c>
      <c r="N618" s="30" t="str">
        <f ca="1" t="shared" si="609"/>
        <v>Erik Johanson 618</v>
      </c>
      <c r="O618" s="30" t="str">
        <f ca="1" t="shared" si="610"/>
        <v>Anders Erikson 618</v>
      </c>
      <c r="P618" s="30" t="str">
        <f ca="1" t="shared" si="611"/>
        <v>Sarah Anderson 618</v>
      </c>
      <c r="Q618" s="30" t="str">
        <f ca="1" t="shared" si="671"/>
        <v>6.Nätavtal</v>
      </c>
      <c r="R618" s="45" t="str">
        <f ca="1" t="shared" si="672"/>
        <v/>
      </c>
      <c r="S618" s="45" t="str">
        <f ca="1" t="shared" si="673"/>
        <v>x</v>
      </c>
      <c r="T618" s="45" t="str">
        <f ca="1" t="shared" si="674"/>
        <v>x</v>
      </c>
      <c r="V618" s="33"/>
      <c r="W618" s="49" t="str">
        <f ca="1" t="shared" si="675"/>
        <v/>
      </c>
      <c r="X618" s="50" t="str">
        <f ca="1" t="shared" si="676"/>
        <v>Nej</v>
      </c>
      <c r="Y618" s="63" t="str">
        <f ca="1" t="shared" si="618"/>
        <v/>
      </c>
      <c r="Z618" s="63" t="str">
        <f ca="1" t="shared" si="619"/>
        <v/>
      </c>
      <c r="AA618" s="67"/>
      <c r="AB618" s="64" t="str">
        <f ca="1" t="shared" si="620"/>
        <v/>
      </c>
      <c r="AC618" s="73">
        <f ca="1">INDEX(Anslutningspunkt!$A$2:$A$108,RANDBETWEEN(2,108),1)</f>
        <v>53</v>
      </c>
      <c r="AD618" s="30"/>
      <c r="AE618" s="30" t="str">
        <f ca="1" t="shared" si="677"/>
        <v>Stamnät Regionnät</v>
      </c>
      <c r="AF618" s="79"/>
      <c r="AG618" s="122"/>
      <c r="AH618" s="123"/>
      <c r="AI618" s="127"/>
      <c r="AL618" s="7"/>
      <c r="AM618" s="7">
        <f ca="1">VLOOKUP(AC618,Anslutningspunkt!A:B,2,0)+RANDBETWEEN(-10000,10000)</f>
        <v>6180674.672</v>
      </c>
      <c r="AN618" s="7">
        <f ca="1">VLOOKUP(AC618,Anslutningspunkt!A:C,3,0)+RANDBETWEEN(-10000,10000)</f>
        <v>385884.438</v>
      </c>
      <c r="AP618" s="7" t="str">
        <f ca="1" t="shared" si="622"/>
        <v>Utökning</v>
      </c>
      <c r="AQ618" s="7" t="str">
        <f t="shared" si="623"/>
        <v>Konsumtion/Produktion</v>
      </c>
      <c r="AX618" s="31">
        <f ca="1" t="shared" si="624"/>
        <v>44131.4926399849</v>
      </c>
      <c r="AZ618" s="31">
        <f ca="1">IF(SUM(IF({"4.Projekteringsavtal","5.Anslutningsavtal","6.Nätavtal"}=Q618,1,0))&gt;0,EDATE(AX618,RANDBETWEEN(0,6)),"")</f>
        <v>44223</v>
      </c>
      <c r="BB618" s="21">
        <f ca="1">IF(SUM(IF({"5.Anslutningsavtal","6.Nätavtal"}=Q618,1,0))&gt;0,EDATE(AZ618,RANDBETWEEN(0,3)),"")</f>
        <v>44282</v>
      </c>
      <c r="BD618" s="21">
        <f ca="1" t="shared" si="625"/>
        <v>44282</v>
      </c>
    </row>
    <row r="619" spans="1:56">
      <c r="A619" s="33" t="s">
        <v>65</v>
      </c>
      <c r="B619" s="31">
        <f ca="1" t="shared" si="665"/>
        <v>43455</v>
      </c>
      <c r="C619" s="32">
        <f ca="1" t="shared" si="600"/>
        <v>44116</v>
      </c>
      <c r="D619" s="30" t="str">
        <f t="shared" si="601"/>
        <v>Project 4619</v>
      </c>
      <c r="E619" s="30" t="str">
        <f t="shared" si="602"/>
        <v>Company AB 5619</v>
      </c>
      <c r="F619" s="30" t="str">
        <f ca="1" t="shared" si="666"/>
        <v>Hallstahammar</v>
      </c>
      <c r="G619" s="37">
        <f ca="1" t="shared" si="667"/>
        <v>32</v>
      </c>
      <c r="H619" s="38" t="str">
        <f ca="1" t="shared" si="668"/>
        <v>Ja</v>
      </c>
      <c r="I619" s="30" t="str">
        <f ca="1" t="shared" si="669"/>
        <v>Utökning</v>
      </c>
      <c r="J619" s="30" t="s">
        <v>69</v>
      </c>
      <c r="K619" s="41">
        <f ca="1" t="shared" si="670"/>
        <v>250</v>
      </c>
      <c r="L619" s="41">
        <f ca="1" t="shared" si="608"/>
        <v>205</v>
      </c>
      <c r="N619" s="30" t="str">
        <f ca="1" t="shared" si="609"/>
        <v>Sarah Anderson 619</v>
      </c>
      <c r="O619" s="30" t="str">
        <f ca="1" t="shared" si="610"/>
        <v>Erik Johanson 619</v>
      </c>
      <c r="P619" s="30" t="str">
        <f ca="1" t="shared" si="611"/>
        <v>Lars Johnson 619</v>
      </c>
      <c r="Q619" s="30" t="str">
        <f ca="1" t="shared" si="671"/>
        <v>6.Nätavtal</v>
      </c>
      <c r="R619" s="45" t="str">
        <f ca="1" t="shared" si="672"/>
        <v>Ja</v>
      </c>
      <c r="S619" s="45" t="str">
        <f ca="1" t="shared" si="673"/>
        <v>x</v>
      </c>
      <c r="T619" s="45" t="str">
        <f ca="1" t="shared" si="674"/>
        <v/>
      </c>
      <c r="V619" s="33"/>
      <c r="W619" s="49" t="str">
        <f ca="1" t="shared" si="675"/>
        <v>Reservationsavtal ska tecknas</v>
      </c>
      <c r="X619" s="50" t="str">
        <f ca="1" t="shared" si="676"/>
        <v>Ja</v>
      </c>
      <c r="Y619" s="63">
        <f ca="1" t="shared" si="618"/>
        <v>45544</v>
      </c>
      <c r="Z619" s="63">
        <f ca="1" t="shared" si="619"/>
        <v>45400</v>
      </c>
      <c r="AA619" s="67"/>
      <c r="AB619" s="64" t="str">
        <f ca="1" t="shared" si="620"/>
        <v/>
      </c>
      <c r="AC619" s="73">
        <f ca="1">INDEX(Anslutningspunkt!$A$2:$A$108,RANDBETWEEN(2,108),1)</f>
        <v>11</v>
      </c>
      <c r="AD619" s="30"/>
      <c r="AE619" s="30" t="str">
        <f ca="1" t="shared" si="677"/>
        <v>Stamnät</v>
      </c>
      <c r="AF619" s="79"/>
      <c r="AG619" s="122"/>
      <c r="AH619" s="123"/>
      <c r="AI619" s="127"/>
      <c r="AL619" s="7"/>
      <c r="AM619" s="7">
        <f ca="1">VLOOKUP(AC619,Anslutningspunkt!A:B,2,0)+RANDBETWEEN(-10000,10000)</f>
        <v>6025305.672</v>
      </c>
      <c r="AN619" s="7">
        <f ca="1">VLOOKUP(AC619,Anslutningspunkt!A:C,3,0)+RANDBETWEEN(-10000,10000)</f>
        <v>259771.438</v>
      </c>
      <c r="AP619" s="7" t="str">
        <f ca="1" t="shared" si="622"/>
        <v>Utökning</v>
      </c>
      <c r="AQ619" s="7" t="str">
        <f t="shared" si="623"/>
        <v>Konsumtion/Produktion</v>
      </c>
      <c r="AX619" s="31">
        <f ca="1" t="shared" si="624"/>
        <v>43911.8007910165</v>
      </c>
      <c r="AZ619" s="31">
        <f ca="1">IF(SUM(IF({"4.Projekteringsavtal","5.Anslutningsavtal","6.Nätavtal"}=Q619,1,0))&gt;0,EDATE(AX619,RANDBETWEEN(0,6)),"")</f>
        <v>43911</v>
      </c>
      <c r="BB619" s="21">
        <f ca="1">IF(SUM(IF({"5.Anslutningsavtal","6.Nätavtal"}=Q619,1,0))&gt;0,EDATE(AZ619,RANDBETWEEN(0,3)),"")</f>
        <v>43972</v>
      </c>
      <c r="BD619" s="21">
        <f ca="1" t="shared" si="625"/>
        <v>44003</v>
      </c>
    </row>
    <row r="620" spans="1:56">
      <c r="A620" s="33" t="s">
        <v>65</v>
      </c>
      <c r="B620" s="31">
        <f ca="1" t="shared" si="665"/>
        <v>44277</v>
      </c>
      <c r="C620" s="32">
        <f ca="1" t="shared" si="600"/>
        <v>45106</v>
      </c>
      <c r="D620" s="30" t="str">
        <f t="shared" si="601"/>
        <v>Project 4620</v>
      </c>
      <c r="E620" s="30" t="str">
        <f t="shared" si="602"/>
        <v>Company AB 5620</v>
      </c>
      <c r="F620" s="30" t="str">
        <f ca="1" t="shared" si="666"/>
        <v>Upplands Bro</v>
      </c>
      <c r="G620" s="37">
        <f ca="1" t="shared" si="667"/>
        <v>38</v>
      </c>
      <c r="H620" s="38" t="str">
        <f ca="1" t="shared" si="668"/>
        <v>Ja</v>
      </c>
      <c r="I620" s="30" t="str">
        <f ca="1" t="shared" si="669"/>
        <v>Utökning</v>
      </c>
      <c r="J620" s="30" t="s">
        <v>69</v>
      </c>
      <c r="K620" s="41">
        <f ca="1" t="shared" si="670"/>
        <v>280</v>
      </c>
      <c r="L620" s="41">
        <f ca="1" t="shared" si="608"/>
        <v>280</v>
      </c>
      <c r="N620" s="30" t="str">
        <f ca="1" t="shared" si="609"/>
        <v>Anders Erikson 620</v>
      </c>
      <c r="O620" s="30" t="str">
        <f ca="1" t="shared" si="610"/>
        <v>Anders Erikson 620</v>
      </c>
      <c r="P620" s="30" t="str">
        <f ca="1" t="shared" si="611"/>
        <v>Lars Johnson 620</v>
      </c>
      <c r="Q620" s="30" t="str">
        <f ca="1" t="shared" si="671"/>
        <v>4.Projekteringsavtal</v>
      </c>
      <c r="R620" s="45" t="str">
        <f ca="1" t="shared" si="672"/>
        <v/>
      </c>
      <c r="S620" s="45" t="str">
        <f ca="1" t="shared" si="673"/>
        <v/>
      </c>
      <c r="T620" s="45" t="str">
        <f ca="1" t="shared" si="674"/>
        <v/>
      </c>
      <c r="V620" s="33"/>
      <c r="W620" s="49" t="str">
        <f ca="1" t="shared" si="675"/>
        <v/>
      </c>
      <c r="X620" s="50" t="str">
        <f ca="1" t="shared" si="676"/>
        <v>Nej</v>
      </c>
      <c r="Y620" s="63" t="str">
        <f ca="1" t="shared" si="618"/>
        <v/>
      </c>
      <c r="Z620" s="63" t="str">
        <f ca="1" t="shared" si="619"/>
        <v/>
      </c>
      <c r="AA620" s="67"/>
      <c r="AB620" s="64" t="str">
        <f ca="1" t="shared" si="620"/>
        <v/>
      </c>
      <c r="AC620" s="73" t="e">
        <f ca="1">INDEX(Anslutningspunkt!$A$2:$A$108,RANDBETWEEN(2,108),1)</f>
        <v>#REF!</v>
      </c>
      <c r="AD620" s="30"/>
      <c r="AE620" s="30" t="str">
        <f ca="1" t="shared" si="677"/>
        <v>Stamnät</v>
      </c>
      <c r="AF620" s="79"/>
      <c r="AG620" s="122"/>
      <c r="AH620" s="123"/>
      <c r="AI620" s="127"/>
      <c r="AL620" s="7"/>
      <c r="AM620" s="7" t="e">
        <f ca="1">VLOOKUP(AC620,Anslutningspunkt!A:B,2,0)+RANDBETWEEN(-10000,10000)</f>
        <v>#REF!</v>
      </c>
      <c r="AN620" s="7" t="e">
        <f ca="1">VLOOKUP(AC620,Anslutningspunkt!A:C,3,0)+RANDBETWEEN(-10000,10000)</f>
        <v>#REF!</v>
      </c>
      <c r="AP620" s="7" t="str">
        <f ca="1" t="shared" si="622"/>
        <v>Utökning</v>
      </c>
      <c r="AQ620" s="7" t="str">
        <f t="shared" si="623"/>
        <v>Konsumtion/Produktion</v>
      </c>
      <c r="AX620" s="31">
        <f ca="1" t="shared" si="624"/>
        <v>45011.8394855249</v>
      </c>
      <c r="AZ620" s="31">
        <f ca="1">IF(SUM(IF({"4.Projekteringsavtal","5.Anslutningsavtal","6.Nätavtal"}=Q620,1,0))&gt;0,EDATE(AX620,RANDBETWEEN(0,6)),"")</f>
        <v>45133</v>
      </c>
      <c r="BB620" s="21" t="str">
        <f ca="1">IF(SUM(IF({"5.Anslutningsavtal","6.Nätavtal"}=Q620,1,0))&gt;0,EDATE(AZ620,RANDBETWEEN(0,3)),"")</f>
        <v/>
      </c>
      <c r="BD620" s="21" t="str">
        <f ca="1" t="shared" si="625"/>
        <v/>
      </c>
    </row>
    <row r="621" spans="1:56">
      <c r="A621" s="33" t="s">
        <v>65</v>
      </c>
      <c r="B621" s="31">
        <f ca="1" t="shared" si="665"/>
        <v>44308</v>
      </c>
      <c r="C621" s="32">
        <f ca="1" t="shared" si="600"/>
        <v>45491</v>
      </c>
      <c r="D621" s="30" t="str">
        <f t="shared" si="601"/>
        <v>Project 4621</v>
      </c>
      <c r="E621" s="30" t="str">
        <f t="shared" si="602"/>
        <v>Company AB 5621</v>
      </c>
      <c r="F621" s="30" t="str">
        <f ca="1" t="shared" si="666"/>
        <v>Arboga</v>
      </c>
      <c r="G621" s="37">
        <f ca="1" t="shared" si="667"/>
        <v>36</v>
      </c>
      <c r="H621" s="38" t="str">
        <f ca="1" t="shared" si="668"/>
        <v/>
      </c>
      <c r="I621" s="30" t="str">
        <f ca="1" t="shared" si="669"/>
        <v>Flytt</v>
      </c>
      <c r="J621" s="30" t="s">
        <v>69</v>
      </c>
      <c r="K621" s="41">
        <f ca="1" t="shared" si="670"/>
        <v>550</v>
      </c>
      <c r="L621" s="41">
        <f ca="1" t="shared" si="608"/>
        <v>71</v>
      </c>
      <c r="N621" s="30" t="str">
        <f ca="1" t="shared" si="609"/>
        <v>Lars Johnson 621</v>
      </c>
      <c r="O621" s="30" t="str">
        <f ca="1" t="shared" si="610"/>
        <v>Anders Erikson 621</v>
      </c>
      <c r="P621" s="30" t="str">
        <f ca="1" t="shared" si="611"/>
        <v>Erik Johanson 621</v>
      </c>
      <c r="Q621" s="30" t="str">
        <f ca="1" t="shared" si="671"/>
        <v>1.Anslutningsmöjlighet</v>
      </c>
      <c r="R621" s="45" t="str">
        <f ca="1" t="shared" si="672"/>
        <v/>
      </c>
      <c r="S621" s="45" t="str">
        <f ca="1" t="shared" si="673"/>
        <v>x</v>
      </c>
      <c r="T621" s="45" t="str">
        <f ca="1" t="shared" si="674"/>
        <v>x</v>
      </c>
      <c r="V621" s="33"/>
      <c r="W621" s="49" t="str">
        <f ca="1" t="shared" si="675"/>
        <v/>
      </c>
      <c r="X621" s="50" t="str">
        <f ca="1" t="shared" si="676"/>
        <v>Ja</v>
      </c>
      <c r="Y621" s="63">
        <f ca="1" t="shared" si="618"/>
        <v>45574</v>
      </c>
      <c r="Z621" s="63">
        <f ca="1" t="shared" si="619"/>
        <v>45556</v>
      </c>
      <c r="AA621" s="67"/>
      <c r="AB621" s="64" t="str">
        <f ca="1" t="shared" si="620"/>
        <v/>
      </c>
      <c r="AC621" s="73">
        <f ca="1">INDEX(Anslutningspunkt!$A$2:$A$108,RANDBETWEEN(2,108),1)</f>
        <v>2</v>
      </c>
      <c r="AD621" s="30"/>
      <c r="AE621" s="30" t="str">
        <f ca="1" t="shared" si="677"/>
        <v/>
      </c>
      <c r="AF621" s="79"/>
      <c r="AG621" s="122"/>
      <c r="AH621" s="123"/>
      <c r="AI621" s="127"/>
      <c r="AL621" s="7"/>
      <c r="AM621" s="7">
        <f ca="1">VLOOKUP(AC621,Anslutningspunkt!A:B,2,0)+RANDBETWEEN(-10000,10000)</f>
        <v>6077800.672</v>
      </c>
      <c r="AN621" s="7">
        <f ca="1">VLOOKUP(AC621,Anslutningspunkt!A:C,3,0)+RANDBETWEEN(-10000,10000)</f>
        <v>344199.438</v>
      </c>
      <c r="AP621" s="7" t="str">
        <f ca="1" t="shared" si="622"/>
        <v>Flytt</v>
      </c>
      <c r="AQ621" s="7" t="str">
        <f t="shared" si="623"/>
        <v>Konsumtion/Produktion</v>
      </c>
      <c r="AX621" s="31" t="str">
        <f ca="1" t="shared" si="624"/>
        <v/>
      </c>
      <c r="AZ621" s="31" t="str">
        <f ca="1">IF(SUM(IF({"4.Projekteringsavtal","5.Anslutningsavtal","6.Nätavtal"}=Q621,1,0))&gt;0,EDATE(AX621,RANDBETWEEN(0,6)),"")</f>
        <v/>
      </c>
      <c r="BB621" s="21" t="str">
        <f ca="1">IF(SUM(IF({"5.Anslutningsavtal","6.Nätavtal"}=Q621,1,0))&gt;0,EDATE(AZ621,RANDBETWEEN(0,3)),"")</f>
        <v/>
      </c>
      <c r="BD621" s="21" t="str">
        <f ca="1" t="shared" si="625"/>
        <v/>
      </c>
    </row>
    <row r="622" spans="1:56">
      <c r="A622" s="33" t="s">
        <v>65</v>
      </c>
      <c r="B622" s="31">
        <f ca="1" t="shared" ref="B622:B631" si="678">RANDBETWEEN(DATE(2018,1,1),DATE(2022,10,20))</f>
        <v>44533</v>
      </c>
      <c r="C622" s="32">
        <f ca="1" t="shared" si="600"/>
        <v>44940</v>
      </c>
      <c r="D622" s="30" t="str">
        <f t="shared" si="601"/>
        <v>Project 4622</v>
      </c>
      <c r="E622" s="30" t="str">
        <f t="shared" si="602"/>
        <v>Company AB 5622</v>
      </c>
      <c r="F622" s="30" t="str">
        <f ca="1" t="shared" ref="F622:F631" si="67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Norberg</v>
      </c>
      <c r="G622" s="37">
        <f ca="1" t="shared" ref="G622:G631" si="680">RANDBETWEEN(30,38)</f>
        <v>37</v>
      </c>
      <c r="H622" s="38" t="str">
        <f ca="1" t="shared" ref="H622:H631" si="681">CHOOSE(RANDBETWEEN(1,3),"Ja","Nej","")</f>
        <v>Nej</v>
      </c>
      <c r="I622" s="30" t="str">
        <f ca="1" t="shared" ref="I622:I631" si="682">CHOOSE(RANDBETWEEN(1,3),"Nyanslutning","Utökning","Flytt")</f>
        <v>Utökning</v>
      </c>
      <c r="J622" s="30" t="s">
        <v>69</v>
      </c>
      <c r="K622" s="41">
        <f ca="1" t="shared" ref="K622:K631" si="683">RANDBETWEEN(1,60)*10</f>
        <v>340</v>
      </c>
      <c r="L622" s="41">
        <f ca="1" t="shared" si="608"/>
        <v>209</v>
      </c>
      <c r="N622" s="30" t="str">
        <f ca="1" t="shared" si="609"/>
        <v>Lars Johnson 622</v>
      </c>
      <c r="O622" s="30" t="str">
        <f ca="1" t="shared" si="610"/>
        <v>Erik Johanson 622</v>
      </c>
      <c r="P622" s="30" t="str">
        <f ca="1" t="shared" si="611"/>
        <v>Erik Johanson 622</v>
      </c>
      <c r="Q622" s="30" t="str">
        <f ca="1" t="shared" ref="Q622:Q631" si="684">CHOOSE(RANDBETWEEN(1,5),"5.Anslutningsavtal","4.Projekteringsavtal","6.Nätavtal","2.Reservationsavtal","1.Anslutningsmöjlighet")</f>
        <v>4.Projekteringsavtal</v>
      </c>
      <c r="R622" s="45" t="str">
        <f ca="1" t="shared" ref="R622:R631" si="685">CHOOSE(RANDBETWEEN(1,8),"Ja","","","","n","nej","?","N/A")</f>
        <v>nej</v>
      </c>
      <c r="S622" s="45" t="str">
        <f ca="1" t="shared" ref="S622:S631" si="686">CHOOSE(RANDBETWEEN(1,3),"x","","")</f>
        <v/>
      </c>
      <c r="T622" s="45" t="str">
        <f ca="1" t="shared" ref="T622:T631" si="687">CHOOSE(RANDBETWEEN(1,4),"x","","","")</f>
        <v/>
      </c>
      <c r="V622" s="33"/>
      <c r="W622" s="49" t="str">
        <f ca="1" t="shared" ref="W622:W631" si="688">CHOOSE(RANDBETWEEN(1,7),"Länk","","","","","Ansluts till LN 20 kV","Reservationsavtal ska tecknas")</f>
        <v/>
      </c>
      <c r="X622" s="50" t="str">
        <f ca="1" t="shared" ref="X622:X631" si="689">CHOOSE(RANDBETWEEN(1,4),"Ja","Ja","Nej","")</f>
        <v>Ja</v>
      </c>
      <c r="Y622" s="63">
        <f ca="1" t="shared" si="618"/>
        <v>45429</v>
      </c>
      <c r="Z622" s="63">
        <f ca="1" t="shared" si="619"/>
        <v>45003</v>
      </c>
      <c r="AA622" s="67"/>
      <c r="AB622" s="64" t="str">
        <f ca="1" t="shared" si="620"/>
        <v/>
      </c>
      <c r="AC622" s="73">
        <f ca="1">INDEX(Anslutningspunkt!$A$2:$A$108,RANDBETWEEN(2,108),1)</f>
        <v>20</v>
      </c>
      <c r="AD622" s="30"/>
      <c r="AE622" s="30" t="str">
        <f ca="1" t="shared" ref="AE622:AE631" si="690">CHOOSE(RANDBETWEEN(1,4),"Regionnät","Stamnät Regionnät","Stamnät","")</f>
        <v/>
      </c>
      <c r="AF622" s="79"/>
      <c r="AG622" s="122"/>
      <c r="AH622" s="123"/>
      <c r="AI622" s="127"/>
      <c r="AL622" s="7"/>
      <c r="AM622" s="7">
        <f ca="1">VLOOKUP(AC622,Anslutningspunkt!A:B,2,0)+RANDBETWEEN(-10000,10000)</f>
        <v>6004745.672</v>
      </c>
      <c r="AN622" s="7">
        <f ca="1">VLOOKUP(AC622,Anslutningspunkt!A:C,3,0)+RANDBETWEEN(-10000,10000)</f>
        <v>410203.438</v>
      </c>
      <c r="AP622" s="7" t="str">
        <f ca="1" t="shared" si="622"/>
        <v>Utökning</v>
      </c>
      <c r="AQ622" s="7" t="str">
        <f t="shared" si="623"/>
        <v>Konsumtion/Produktion</v>
      </c>
      <c r="AX622" s="31">
        <f ca="1" t="shared" si="624"/>
        <v>44814.6581212196</v>
      </c>
      <c r="AZ622" s="31">
        <f ca="1">IF(SUM(IF({"4.Projekteringsavtal","5.Anslutningsavtal","6.Nätavtal"}=Q622,1,0))&gt;0,EDATE(AX622,RANDBETWEEN(0,6)),"")</f>
        <v>44875</v>
      </c>
      <c r="BB622" s="21" t="str">
        <f ca="1">IF(SUM(IF({"5.Anslutningsavtal","6.Nätavtal"}=Q622,1,0))&gt;0,EDATE(AZ622,RANDBETWEEN(0,3)),"")</f>
        <v/>
      </c>
      <c r="BD622" s="21" t="str">
        <f ca="1" t="shared" si="625"/>
        <v/>
      </c>
    </row>
    <row r="623" spans="1:56">
      <c r="A623" s="33" t="s">
        <v>65</v>
      </c>
      <c r="B623" s="31">
        <f ca="1" t="shared" si="678"/>
        <v>43955</v>
      </c>
      <c r="C623" s="32">
        <f ca="1" t="shared" si="600"/>
        <v>44684</v>
      </c>
      <c r="D623" s="30" t="str">
        <f t="shared" si="601"/>
        <v>Project 4623</v>
      </c>
      <c r="E623" s="30" t="str">
        <f t="shared" si="602"/>
        <v>Company AB 5623</v>
      </c>
      <c r="F623" s="30" t="str">
        <f ca="1" t="shared" si="679"/>
        <v>Falun</v>
      </c>
      <c r="G623" s="37">
        <f ca="1" t="shared" si="680"/>
        <v>30</v>
      </c>
      <c r="H623" s="38" t="str">
        <f ca="1" t="shared" si="681"/>
        <v/>
      </c>
      <c r="I623" s="30" t="str">
        <f ca="1" t="shared" si="682"/>
        <v>Utökning</v>
      </c>
      <c r="J623" s="30" t="s">
        <v>69</v>
      </c>
      <c r="K623" s="41">
        <f ca="1" t="shared" si="683"/>
        <v>130</v>
      </c>
      <c r="L623" s="41">
        <f ca="1" t="shared" si="608"/>
        <v>100</v>
      </c>
      <c r="N623" s="30" t="str">
        <f ca="1" t="shared" si="609"/>
        <v>Lars Johnson 623</v>
      </c>
      <c r="O623" s="30" t="str">
        <f ca="1" t="shared" si="610"/>
        <v>Sarah Anderson 623</v>
      </c>
      <c r="P623" s="30" t="str">
        <f ca="1" t="shared" si="611"/>
        <v>Sarah Anderson 623</v>
      </c>
      <c r="Q623" s="30" t="str">
        <f ca="1" t="shared" si="684"/>
        <v>4.Projekteringsavtal</v>
      </c>
      <c r="R623" s="45" t="str">
        <f ca="1" t="shared" si="685"/>
        <v>N/A</v>
      </c>
      <c r="S623" s="45" t="str">
        <f ca="1" t="shared" si="686"/>
        <v/>
      </c>
      <c r="T623" s="45" t="str">
        <f ca="1" t="shared" si="687"/>
        <v/>
      </c>
      <c r="V623" s="33"/>
      <c r="W623" s="49" t="str">
        <f ca="1" t="shared" si="688"/>
        <v>Ansluts till LN 20 kV</v>
      </c>
      <c r="X623" s="50" t="str">
        <f ca="1" t="shared" si="689"/>
        <v>Ja</v>
      </c>
      <c r="Y623" s="63">
        <f ca="1" t="shared" si="618"/>
        <v>45573</v>
      </c>
      <c r="Z623" s="63">
        <f ca="1" t="shared" si="619"/>
        <v>44981</v>
      </c>
      <c r="AA623" s="67"/>
      <c r="AB623" s="64" t="str">
        <f ca="1" t="shared" si="620"/>
        <v/>
      </c>
      <c r="AC623" s="73">
        <f ca="1">INDEX(Anslutningspunkt!$A$2:$A$108,RANDBETWEEN(2,108),1)</f>
        <v>2</v>
      </c>
      <c r="AD623" s="30"/>
      <c r="AE623" s="30" t="str">
        <f ca="1" t="shared" si="690"/>
        <v>Stamnät Regionnät</v>
      </c>
      <c r="AF623" s="79"/>
      <c r="AG623" s="122"/>
      <c r="AH623" s="123"/>
      <c r="AI623" s="127"/>
      <c r="AL623" s="7"/>
      <c r="AM623" s="7">
        <f ca="1">VLOOKUP(AC623,Anslutningspunkt!A:B,2,0)+RANDBETWEEN(-10000,10000)</f>
        <v>6075201.672</v>
      </c>
      <c r="AN623" s="7">
        <f ca="1">VLOOKUP(AC623,Anslutningspunkt!A:C,3,0)+RANDBETWEEN(-10000,10000)</f>
        <v>349756.438</v>
      </c>
      <c r="AP623" s="7" t="str">
        <f ca="1" t="shared" si="622"/>
        <v>Utökning</v>
      </c>
      <c r="AQ623" s="7" t="str">
        <f t="shared" si="623"/>
        <v>Konsumtion/Produktion</v>
      </c>
      <c r="AX623" s="31">
        <f ca="1" t="shared" si="624"/>
        <v>44091.2974701889</v>
      </c>
      <c r="AZ623" s="31">
        <f ca="1">IF(SUM(IF({"4.Projekteringsavtal","5.Anslutningsavtal","6.Nätavtal"}=Q623,1,0))&gt;0,EDATE(AX623,RANDBETWEEN(0,6)),"")</f>
        <v>44244</v>
      </c>
      <c r="BB623" s="21" t="str">
        <f ca="1">IF(SUM(IF({"5.Anslutningsavtal","6.Nätavtal"}=Q623,1,0))&gt;0,EDATE(AZ623,RANDBETWEEN(0,3)),"")</f>
        <v/>
      </c>
      <c r="BD623" s="21" t="str">
        <f ca="1" t="shared" si="625"/>
        <v/>
      </c>
    </row>
    <row r="624" spans="1:56">
      <c r="A624" s="33" t="s">
        <v>65</v>
      </c>
      <c r="B624" s="31">
        <f ca="1" t="shared" si="678"/>
        <v>43507</v>
      </c>
      <c r="C624" s="32">
        <f ca="1" t="shared" si="600"/>
        <v>45117</v>
      </c>
      <c r="D624" s="30" t="str">
        <f t="shared" si="601"/>
        <v>Project 4624</v>
      </c>
      <c r="E624" s="30" t="str">
        <f t="shared" si="602"/>
        <v>Company AB 5624</v>
      </c>
      <c r="F624" s="30" t="str">
        <f ca="1" t="shared" si="679"/>
        <v>Sala</v>
      </c>
      <c r="G624" s="37">
        <f ca="1" t="shared" si="680"/>
        <v>30</v>
      </c>
      <c r="H624" s="38" t="str">
        <f ca="1" t="shared" si="681"/>
        <v/>
      </c>
      <c r="I624" s="30" t="str">
        <f ca="1" t="shared" si="682"/>
        <v>Nyanslutning</v>
      </c>
      <c r="J624" s="30" t="s">
        <v>69</v>
      </c>
      <c r="K624" s="41">
        <f ca="1" t="shared" si="683"/>
        <v>140</v>
      </c>
      <c r="L624" s="41">
        <f ca="1" t="shared" si="608"/>
        <v>33</v>
      </c>
      <c r="N624" s="30" t="str">
        <f ca="1" t="shared" si="609"/>
        <v>Erik Johanson 624</v>
      </c>
      <c r="O624" s="30" t="str">
        <f ca="1" t="shared" si="610"/>
        <v>Lars Johnson 624</v>
      </c>
      <c r="P624" s="30" t="str">
        <f ca="1" t="shared" si="611"/>
        <v>Anders Erikson 624</v>
      </c>
      <c r="Q624" s="30" t="str">
        <f ca="1" t="shared" si="684"/>
        <v>5.Anslutningsavtal</v>
      </c>
      <c r="R624" s="45" t="str">
        <f ca="1" t="shared" si="685"/>
        <v>Ja</v>
      </c>
      <c r="S624" s="45" t="str">
        <f ca="1" t="shared" si="686"/>
        <v/>
      </c>
      <c r="T624" s="45" t="str">
        <f ca="1" t="shared" si="687"/>
        <v/>
      </c>
      <c r="V624" s="33"/>
      <c r="W624" s="49" t="str">
        <f ca="1" t="shared" si="688"/>
        <v/>
      </c>
      <c r="X624" s="50" t="str">
        <f ca="1" t="shared" si="689"/>
        <v>Nej</v>
      </c>
      <c r="Y624" s="63" t="str">
        <f ca="1" t="shared" si="618"/>
        <v/>
      </c>
      <c r="Z624" s="63" t="str">
        <f ca="1" t="shared" si="619"/>
        <v/>
      </c>
      <c r="AA624" s="67"/>
      <c r="AB624" s="64" t="str">
        <f ca="1" t="shared" si="620"/>
        <v/>
      </c>
      <c r="AC624" s="73">
        <f ca="1">INDEX(Anslutningspunkt!$A$2:$A$108,RANDBETWEEN(2,108),1)</f>
        <v>76</v>
      </c>
      <c r="AD624" s="30"/>
      <c r="AE624" s="30" t="str">
        <f ca="1" t="shared" si="690"/>
        <v/>
      </c>
      <c r="AF624" s="79"/>
      <c r="AG624" s="122"/>
      <c r="AH624" s="123"/>
      <c r="AI624" s="127"/>
      <c r="AL624" s="7"/>
      <c r="AM624" s="7">
        <f ca="1">VLOOKUP(AC624,Anslutningspunkt!A:B,2,0)+RANDBETWEEN(-10000,10000)</f>
        <v>6161564.672</v>
      </c>
      <c r="AN624" s="7">
        <f ca="1">VLOOKUP(AC624,Anslutningspunkt!A:C,3,0)+RANDBETWEEN(-10000,10000)</f>
        <v>270979.438</v>
      </c>
      <c r="AP624" s="7" t="str">
        <f ca="1" t="shared" si="622"/>
        <v>Nyanslutning</v>
      </c>
      <c r="AQ624" s="7" t="str">
        <f t="shared" si="623"/>
        <v>Konsumtion/Produktion</v>
      </c>
      <c r="AX624" s="31">
        <f ca="1" t="shared" si="624"/>
        <v>44195.5855849117</v>
      </c>
      <c r="AZ624" s="31">
        <f ca="1">IF(SUM(IF({"4.Projekteringsavtal","5.Anslutningsavtal","6.Nätavtal"}=Q624,1,0))&gt;0,EDATE(AX624,RANDBETWEEN(0,6)),"")</f>
        <v>44316</v>
      </c>
      <c r="BB624" s="21">
        <f ca="1">IF(SUM(IF({"5.Anslutningsavtal","6.Nätavtal"}=Q624,1,0))&gt;0,EDATE(AZ624,RANDBETWEEN(0,3)),"")</f>
        <v>44346</v>
      </c>
      <c r="BD624" s="21" t="str">
        <f ca="1" t="shared" si="625"/>
        <v/>
      </c>
    </row>
    <row r="625" spans="1:56">
      <c r="A625" s="33" t="s">
        <v>65</v>
      </c>
      <c r="B625" s="31">
        <f ca="1" t="shared" si="678"/>
        <v>44700</v>
      </c>
      <c r="C625" s="32">
        <f ca="1" t="shared" si="600"/>
        <v>45508</v>
      </c>
      <c r="D625" s="30" t="str">
        <f t="shared" si="601"/>
        <v>Project 4625</v>
      </c>
      <c r="E625" s="30" t="str">
        <f t="shared" si="602"/>
        <v>Company AB 5625</v>
      </c>
      <c r="F625" s="30" t="str">
        <f ca="1" t="shared" si="679"/>
        <v>Litslunda</v>
      </c>
      <c r="G625" s="37">
        <f ca="1" t="shared" si="680"/>
        <v>34</v>
      </c>
      <c r="H625" s="38" t="str">
        <f ca="1" t="shared" si="681"/>
        <v>Ja</v>
      </c>
      <c r="I625" s="30" t="str">
        <f ca="1" t="shared" si="682"/>
        <v>Utökning</v>
      </c>
      <c r="J625" s="30" t="s">
        <v>69</v>
      </c>
      <c r="K625" s="41">
        <f ca="1" t="shared" si="683"/>
        <v>70</v>
      </c>
      <c r="L625" s="41">
        <f ca="1" t="shared" si="608"/>
        <v>18</v>
      </c>
      <c r="N625" s="30" t="str">
        <f ca="1" t="shared" si="609"/>
        <v>Anders Erikson 625</v>
      </c>
      <c r="O625" s="30" t="str">
        <f ca="1" t="shared" si="610"/>
        <v>Lars Johnson 625</v>
      </c>
      <c r="P625" s="30" t="str">
        <f ca="1" t="shared" si="611"/>
        <v>Erik Johanson 625</v>
      </c>
      <c r="Q625" s="30" t="str">
        <f ca="1" t="shared" si="684"/>
        <v>1.Anslutningsmöjlighet</v>
      </c>
      <c r="R625" s="45" t="str">
        <f ca="1" t="shared" si="685"/>
        <v>N/A</v>
      </c>
      <c r="S625" s="45" t="str">
        <f ca="1" t="shared" si="686"/>
        <v/>
      </c>
      <c r="T625" s="45" t="str">
        <f ca="1" t="shared" si="687"/>
        <v/>
      </c>
      <c r="V625" s="33"/>
      <c r="W625" s="49" t="str">
        <f ca="1" t="shared" si="688"/>
        <v/>
      </c>
      <c r="X625" s="50" t="str">
        <f ca="1" t="shared" si="689"/>
        <v/>
      </c>
      <c r="Y625" s="63" t="str">
        <f ca="1" t="shared" si="618"/>
        <v/>
      </c>
      <c r="Z625" s="63" t="str">
        <f ca="1" t="shared" si="619"/>
        <v/>
      </c>
      <c r="AA625" s="67"/>
      <c r="AB625" s="64" t="str">
        <f ca="1" t="shared" si="620"/>
        <v/>
      </c>
      <c r="AC625" s="73">
        <f ca="1">INDEX(Anslutningspunkt!$A$2:$A$108,RANDBETWEEN(2,108),1)</f>
        <v>85</v>
      </c>
      <c r="AD625" s="30"/>
      <c r="AE625" s="30" t="str">
        <f ca="1" t="shared" si="690"/>
        <v>Regionnät</v>
      </c>
      <c r="AF625" s="79"/>
      <c r="AG625" s="122"/>
      <c r="AH625" s="123"/>
      <c r="AI625" s="127"/>
      <c r="AL625" s="7"/>
      <c r="AM625" s="7">
        <f ca="1">VLOOKUP(AC625,Anslutningspunkt!A:B,2,0)+RANDBETWEEN(-10000,10000)</f>
        <v>6200151.672</v>
      </c>
      <c r="AN625" s="7">
        <f ca="1">VLOOKUP(AC625,Anslutningspunkt!A:C,3,0)+RANDBETWEEN(-10000,10000)</f>
        <v>347761.438</v>
      </c>
      <c r="AP625" s="7" t="str">
        <f ca="1" t="shared" si="622"/>
        <v>Utökning</v>
      </c>
      <c r="AQ625" s="7" t="str">
        <f t="shared" si="623"/>
        <v>Konsumtion/Produktion</v>
      </c>
      <c r="AX625" s="31" t="str">
        <f ca="1" t="shared" si="624"/>
        <v/>
      </c>
      <c r="AZ625" s="31" t="str">
        <f ca="1">IF(SUM(IF({"4.Projekteringsavtal","5.Anslutningsavtal","6.Nätavtal"}=Q625,1,0))&gt;0,EDATE(AX625,RANDBETWEEN(0,6)),"")</f>
        <v/>
      </c>
      <c r="BB625" s="21" t="str">
        <f ca="1">IF(SUM(IF({"5.Anslutningsavtal","6.Nätavtal"}=Q625,1,0))&gt;0,EDATE(AZ625,RANDBETWEEN(0,3)),"")</f>
        <v/>
      </c>
      <c r="BD625" s="21" t="str">
        <f ca="1" t="shared" si="625"/>
        <v/>
      </c>
    </row>
    <row r="626" spans="1:56">
      <c r="A626" s="33" t="s">
        <v>65</v>
      </c>
      <c r="B626" s="31">
        <f ca="1" t="shared" si="678"/>
        <v>44375</v>
      </c>
      <c r="C626" s="32">
        <f ca="1" t="shared" si="600"/>
        <v>44701</v>
      </c>
      <c r="D626" s="30" t="str">
        <f t="shared" si="601"/>
        <v>Project 4626</v>
      </c>
      <c r="E626" s="30" t="str">
        <f t="shared" si="602"/>
        <v>Company AB 5626</v>
      </c>
      <c r="F626" s="30" t="str">
        <f ca="1" t="shared" si="679"/>
        <v>Eskilstuna</v>
      </c>
      <c r="G626" s="37">
        <f ca="1" t="shared" si="680"/>
        <v>32</v>
      </c>
      <c r="H626" s="38" t="str">
        <f ca="1" t="shared" si="681"/>
        <v/>
      </c>
      <c r="I626" s="30" t="str">
        <f ca="1" t="shared" si="682"/>
        <v>Nyanslutning</v>
      </c>
      <c r="J626" s="30" t="s">
        <v>69</v>
      </c>
      <c r="K626" s="41">
        <f ca="1" t="shared" si="683"/>
        <v>140</v>
      </c>
      <c r="L626" s="41">
        <f ca="1" t="shared" si="608"/>
        <v>19</v>
      </c>
      <c r="N626" s="30" t="str">
        <f ca="1" t="shared" si="609"/>
        <v>Anders Erikson 626</v>
      </c>
      <c r="O626" s="30" t="str">
        <f ca="1" t="shared" si="610"/>
        <v>Sarah Anderson 626</v>
      </c>
      <c r="P626" s="30" t="str">
        <f ca="1" t="shared" si="611"/>
        <v>Anders Erikson 626</v>
      </c>
      <c r="Q626" s="30" t="str">
        <f ca="1" t="shared" si="684"/>
        <v>2.Reservationsavtal</v>
      </c>
      <c r="R626" s="45" t="str">
        <f ca="1" t="shared" si="685"/>
        <v/>
      </c>
      <c r="S626" s="45" t="str">
        <f ca="1" t="shared" si="686"/>
        <v>x</v>
      </c>
      <c r="T626" s="45" t="str">
        <f ca="1" t="shared" si="687"/>
        <v/>
      </c>
      <c r="V626" s="33"/>
      <c r="W626" s="49" t="str">
        <f ca="1" t="shared" si="688"/>
        <v/>
      </c>
      <c r="X626" s="50" t="str">
        <f ca="1" t="shared" si="689"/>
        <v/>
      </c>
      <c r="Y626" s="63" t="str">
        <f ca="1" t="shared" si="618"/>
        <v/>
      </c>
      <c r="Z626" s="63" t="str">
        <f ca="1" t="shared" si="619"/>
        <v/>
      </c>
      <c r="AA626" s="67"/>
      <c r="AB626" s="64" t="str">
        <f ca="1" t="shared" si="620"/>
        <v/>
      </c>
      <c r="AC626" s="73">
        <f ca="1">INDEX(Anslutningspunkt!$A$2:$A$108,RANDBETWEEN(2,108),1)</f>
        <v>78</v>
      </c>
      <c r="AD626" s="30"/>
      <c r="AE626" s="30" t="str">
        <f ca="1" t="shared" si="690"/>
        <v/>
      </c>
      <c r="AF626" s="79"/>
      <c r="AG626" s="122"/>
      <c r="AH626" s="123"/>
      <c r="AI626" s="127"/>
      <c r="AL626" s="7"/>
      <c r="AM626" s="7">
        <f ca="1">VLOOKUP(AC626,Anslutningspunkt!A:B,2,0)+RANDBETWEEN(-10000,10000)</f>
        <v>6072981.672</v>
      </c>
      <c r="AN626" s="7">
        <f ca="1">VLOOKUP(AC626,Anslutningspunkt!A:C,3,0)+RANDBETWEEN(-10000,10000)</f>
        <v>329064.438</v>
      </c>
      <c r="AP626" s="7" t="str">
        <f ca="1" t="shared" si="622"/>
        <v>Nyanslutning</v>
      </c>
      <c r="AQ626" s="7" t="str">
        <f t="shared" si="623"/>
        <v>Konsumtion/Produktion</v>
      </c>
      <c r="AX626" s="31">
        <f ca="1" t="shared" si="624"/>
        <v>44709.603758827</v>
      </c>
      <c r="AZ626" s="31" t="str">
        <f ca="1">IF(SUM(IF({"4.Projekteringsavtal","5.Anslutningsavtal","6.Nätavtal"}=Q626,1,0))&gt;0,EDATE(AX626,RANDBETWEEN(0,6)),"")</f>
        <v/>
      </c>
      <c r="BB626" s="21" t="str">
        <f ca="1">IF(SUM(IF({"5.Anslutningsavtal","6.Nätavtal"}=Q626,1,0))&gt;0,EDATE(AZ626,RANDBETWEEN(0,3)),"")</f>
        <v/>
      </c>
      <c r="BD626" s="21" t="str">
        <f ca="1" t="shared" si="625"/>
        <v/>
      </c>
    </row>
    <row r="627" spans="1:56">
      <c r="A627" s="33" t="s">
        <v>65</v>
      </c>
      <c r="B627" s="31">
        <f ca="1" t="shared" si="678"/>
        <v>43546</v>
      </c>
      <c r="C627" s="32">
        <f ca="1" t="shared" si="600"/>
        <v>45188</v>
      </c>
      <c r="D627" s="30" t="str">
        <f t="shared" si="601"/>
        <v>Project 4627</v>
      </c>
      <c r="E627" s="30" t="str">
        <f t="shared" si="602"/>
        <v>Company AB 5627</v>
      </c>
      <c r="F627" s="30" t="str">
        <f ca="1" t="shared" si="679"/>
        <v>Järfälla</v>
      </c>
      <c r="G627" s="37">
        <f ca="1" t="shared" si="680"/>
        <v>31</v>
      </c>
      <c r="H627" s="38" t="str">
        <f ca="1" t="shared" si="681"/>
        <v>Nej</v>
      </c>
      <c r="I627" s="30" t="str">
        <f ca="1" t="shared" si="682"/>
        <v>Flytt</v>
      </c>
      <c r="J627" s="30" t="s">
        <v>69</v>
      </c>
      <c r="K627" s="41">
        <f ca="1" t="shared" si="683"/>
        <v>450</v>
      </c>
      <c r="L627" s="41">
        <f ca="1" t="shared" si="608"/>
        <v>72</v>
      </c>
      <c r="N627" s="30" t="str">
        <f ca="1" t="shared" si="609"/>
        <v>Anders Erikson 627</v>
      </c>
      <c r="O627" s="30" t="str">
        <f ca="1" t="shared" si="610"/>
        <v>Sarah Anderson 627</v>
      </c>
      <c r="P627" s="30" t="str">
        <f ca="1" t="shared" si="611"/>
        <v>Lars Johnson 627</v>
      </c>
      <c r="Q627" s="30" t="str">
        <f ca="1" t="shared" si="684"/>
        <v>5.Anslutningsavtal</v>
      </c>
      <c r="R627" s="45" t="str">
        <f ca="1" t="shared" si="685"/>
        <v/>
      </c>
      <c r="S627" s="45" t="str">
        <f ca="1" t="shared" si="686"/>
        <v/>
      </c>
      <c r="T627" s="45" t="str">
        <f ca="1" t="shared" si="687"/>
        <v/>
      </c>
      <c r="V627" s="33"/>
      <c r="W627" s="49" t="str">
        <f ca="1" t="shared" si="688"/>
        <v>Reservationsavtal ska tecknas</v>
      </c>
      <c r="X627" s="50" t="str">
        <f ca="1" t="shared" si="689"/>
        <v/>
      </c>
      <c r="Y627" s="63" t="str">
        <f ca="1" t="shared" si="618"/>
        <v/>
      </c>
      <c r="Z627" s="63" t="str">
        <f ca="1" t="shared" si="619"/>
        <v/>
      </c>
      <c r="AA627" s="67"/>
      <c r="AB627" s="64" t="str">
        <f ca="1" t="shared" si="620"/>
        <v/>
      </c>
      <c r="AC627" s="73">
        <f ca="1">INDEX(Anslutningspunkt!$A$2:$A$108,RANDBETWEEN(2,108),1)</f>
        <v>0</v>
      </c>
      <c r="AD627" s="30"/>
      <c r="AE627" s="30" t="str">
        <f ca="1" t="shared" si="690"/>
        <v/>
      </c>
      <c r="AF627" s="79"/>
      <c r="AG627" s="122"/>
      <c r="AH627" s="123"/>
      <c r="AI627" s="127"/>
      <c r="AL627" s="7"/>
      <c r="AM627" s="7">
        <f ca="1">VLOOKUP(AC627,Anslutningspunkt!A:B,2,0)+RANDBETWEEN(-10000,10000)</f>
        <v>6078048.672</v>
      </c>
      <c r="AN627" s="7">
        <f ca="1">VLOOKUP(AC627,Anslutningspunkt!A:C,3,0)+RANDBETWEEN(-10000,10000)</f>
        <v>410633.438</v>
      </c>
      <c r="AP627" s="7" t="str">
        <f ca="1" t="shared" si="622"/>
        <v>Flytt</v>
      </c>
      <c r="AQ627" s="7" t="str">
        <f t="shared" si="623"/>
        <v>Konsumtion/Produktion</v>
      </c>
      <c r="AX627" s="31">
        <f ca="1" t="shared" si="624"/>
        <v>44514.8075136258</v>
      </c>
      <c r="AZ627" s="31">
        <f ca="1">IF(SUM(IF({"4.Projekteringsavtal","5.Anslutningsavtal","6.Nätavtal"}=Q627,1,0))&gt;0,EDATE(AX627,RANDBETWEEN(0,6)),"")</f>
        <v>44514</v>
      </c>
      <c r="BB627" s="21">
        <f ca="1">IF(SUM(IF({"5.Anslutningsavtal","6.Nätavtal"}=Q627,1,0))&gt;0,EDATE(AZ627,RANDBETWEEN(0,3)),"")</f>
        <v>44544</v>
      </c>
      <c r="BD627" s="21" t="str">
        <f ca="1" t="shared" si="625"/>
        <v/>
      </c>
    </row>
    <row r="628" spans="1:56">
      <c r="A628" s="33" t="s">
        <v>65</v>
      </c>
      <c r="B628" s="31">
        <f ca="1" t="shared" si="678"/>
        <v>43125</v>
      </c>
      <c r="C628" s="32">
        <f ca="1" t="shared" si="600"/>
        <v>44230</v>
      </c>
      <c r="D628" s="30" t="str">
        <f t="shared" si="601"/>
        <v>Project 4628</v>
      </c>
      <c r="E628" s="30" t="str">
        <f t="shared" si="602"/>
        <v>Company AB 5628</v>
      </c>
      <c r="F628" s="30" t="str">
        <f ca="1" t="shared" si="679"/>
        <v>Täby</v>
      </c>
      <c r="G628" s="37">
        <f ca="1" t="shared" si="680"/>
        <v>30</v>
      </c>
      <c r="H628" s="38" t="str">
        <f ca="1" t="shared" si="681"/>
        <v>Nej</v>
      </c>
      <c r="I628" s="30" t="str">
        <f ca="1" t="shared" si="682"/>
        <v>Utökning</v>
      </c>
      <c r="J628" s="30" t="s">
        <v>69</v>
      </c>
      <c r="K628" s="41">
        <f ca="1" t="shared" si="683"/>
        <v>200</v>
      </c>
      <c r="L628" s="41">
        <f ca="1" t="shared" si="608"/>
        <v>116</v>
      </c>
      <c r="N628" s="30" t="str">
        <f ca="1" t="shared" si="609"/>
        <v>Lars Johnson 628</v>
      </c>
      <c r="O628" s="30" t="str">
        <f ca="1" t="shared" si="610"/>
        <v>Lars Johnson 628</v>
      </c>
      <c r="P628" s="30" t="str">
        <f ca="1" t="shared" si="611"/>
        <v>Sarah Anderson 628</v>
      </c>
      <c r="Q628" s="30" t="str">
        <f ca="1" t="shared" si="684"/>
        <v>6.Nätavtal</v>
      </c>
      <c r="R628" s="45" t="str">
        <f ca="1" t="shared" si="685"/>
        <v>n</v>
      </c>
      <c r="S628" s="45" t="str">
        <f ca="1" t="shared" si="686"/>
        <v/>
      </c>
      <c r="T628" s="45" t="str">
        <f ca="1" t="shared" si="687"/>
        <v>x</v>
      </c>
      <c r="V628" s="33"/>
      <c r="W628" s="49" t="str">
        <f ca="1" t="shared" si="688"/>
        <v/>
      </c>
      <c r="X628" s="50" t="str">
        <f ca="1" t="shared" si="689"/>
        <v>Ja</v>
      </c>
      <c r="Y628" s="63">
        <f ca="1" t="shared" si="618"/>
        <v>44868</v>
      </c>
      <c r="Z628" s="63">
        <f ca="1" t="shared" si="619"/>
        <v>44735</v>
      </c>
      <c r="AA628" s="67"/>
      <c r="AB628" s="64" t="str">
        <f ca="1" t="shared" si="620"/>
        <v/>
      </c>
      <c r="AC628" s="73">
        <f ca="1">INDEX(Anslutningspunkt!$A$2:$A$108,RANDBETWEEN(2,108),1)</f>
        <v>59</v>
      </c>
      <c r="AD628" s="30"/>
      <c r="AE628" s="30" t="str">
        <f ca="1" t="shared" si="690"/>
        <v>Stamnät Regionnät</v>
      </c>
      <c r="AF628" s="79"/>
      <c r="AG628" s="122"/>
      <c r="AH628" s="123"/>
      <c r="AI628" s="127"/>
      <c r="AL628" s="7"/>
      <c r="AM628" s="7">
        <f ca="1">VLOOKUP(AC628,Anslutningspunkt!A:B,2,0)+RANDBETWEEN(-10000,10000)</f>
        <v>6053204.672</v>
      </c>
      <c r="AN628" s="7">
        <f ca="1">VLOOKUP(AC628,Anslutningspunkt!A:C,3,0)+RANDBETWEEN(-10000,10000)</f>
        <v>398174.438</v>
      </c>
      <c r="AP628" s="7" t="str">
        <f ca="1" t="shared" si="622"/>
        <v>Utökning</v>
      </c>
      <c r="AQ628" s="7" t="str">
        <f t="shared" si="623"/>
        <v>Konsumtion/Produktion</v>
      </c>
      <c r="AX628" s="31">
        <f ca="1" t="shared" si="624"/>
        <v>43241.5599700379</v>
      </c>
      <c r="AZ628" s="31">
        <f ca="1">IF(SUM(IF({"4.Projekteringsavtal","5.Anslutningsavtal","6.Nätavtal"}=Q628,1,0))&gt;0,EDATE(AX628,RANDBETWEEN(0,6)),"")</f>
        <v>43333</v>
      </c>
      <c r="BB628" s="21">
        <f ca="1">IF(SUM(IF({"5.Anslutningsavtal","6.Nätavtal"}=Q628,1,0))&gt;0,EDATE(AZ628,RANDBETWEEN(0,3)),"")</f>
        <v>43364</v>
      </c>
      <c r="BD628" s="21">
        <f ca="1" t="shared" si="625"/>
        <v>43425</v>
      </c>
    </row>
    <row r="629" spans="1:56">
      <c r="A629" s="33" t="s">
        <v>65</v>
      </c>
      <c r="B629" s="31">
        <f ca="1" t="shared" si="678"/>
        <v>43835</v>
      </c>
      <c r="C629" s="32">
        <f ca="1" t="shared" si="600"/>
        <v>44921</v>
      </c>
      <c r="D629" s="30" t="str">
        <f t="shared" si="601"/>
        <v>Project 4629</v>
      </c>
      <c r="E629" s="30" t="str">
        <f t="shared" si="602"/>
        <v>Company AB 5629</v>
      </c>
      <c r="F629" s="30" t="str">
        <f ca="1" t="shared" si="679"/>
        <v>Sala</v>
      </c>
      <c r="G629" s="37">
        <f ca="1" t="shared" si="680"/>
        <v>31</v>
      </c>
      <c r="H629" s="38" t="str">
        <f ca="1" t="shared" si="681"/>
        <v>Ja</v>
      </c>
      <c r="I629" s="30" t="str">
        <f ca="1" t="shared" si="682"/>
        <v>Flytt</v>
      </c>
      <c r="J629" s="30" t="s">
        <v>69</v>
      </c>
      <c r="K629" s="41">
        <f ca="1" t="shared" si="683"/>
        <v>440</v>
      </c>
      <c r="L629" s="41">
        <f ca="1" t="shared" si="608"/>
        <v>136</v>
      </c>
      <c r="N629" s="30" t="str">
        <f ca="1" t="shared" si="609"/>
        <v>Sarah Anderson 629</v>
      </c>
      <c r="O629" s="30" t="str">
        <f ca="1" t="shared" si="610"/>
        <v>Anders Erikson 629</v>
      </c>
      <c r="P629" s="30" t="str">
        <f ca="1" t="shared" si="611"/>
        <v>Anders Erikson 629</v>
      </c>
      <c r="Q629" s="30" t="str">
        <f ca="1" t="shared" si="684"/>
        <v>6.Nätavtal</v>
      </c>
      <c r="R629" s="45" t="str">
        <f ca="1" t="shared" si="685"/>
        <v>n</v>
      </c>
      <c r="S629" s="45" t="str">
        <f ca="1" t="shared" si="686"/>
        <v>x</v>
      </c>
      <c r="T629" s="45" t="str">
        <f ca="1" t="shared" si="687"/>
        <v/>
      </c>
      <c r="V629" s="33"/>
      <c r="W629" s="49" t="str">
        <f ca="1" t="shared" si="688"/>
        <v>Ansluts till LN 20 kV</v>
      </c>
      <c r="X629" s="50" t="str">
        <f ca="1" t="shared" si="689"/>
        <v>Ja</v>
      </c>
      <c r="Y629" s="63">
        <f ca="1" t="shared" si="618"/>
        <v>45271</v>
      </c>
      <c r="Z629" s="63">
        <f ca="1" t="shared" si="619"/>
        <v>44946</v>
      </c>
      <c r="AA629" s="67"/>
      <c r="AB629" s="64" t="str">
        <f ca="1" t="shared" si="620"/>
        <v/>
      </c>
      <c r="AC629" s="73">
        <f ca="1">INDEX(Anslutningspunkt!$A$2:$A$108,RANDBETWEEN(2,108),1)</f>
        <v>25</v>
      </c>
      <c r="AD629" s="30"/>
      <c r="AE629" s="30" t="str">
        <f ca="1" t="shared" si="690"/>
        <v/>
      </c>
      <c r="AF629" s="79"/>
      <c r="AG629" s="122"/>
      <c r="AH629" s="123"/>
      <c r="AI629" s="127"/>
      <c r="AL629" s="7"/>
      <c r="AM629" s="7">
        <f ca="1">VLOOKUP(AC629,Anslutningspunkt!A:B,2,0)+RANDBETWEEN(-10000,10000)</f>
        <v>6193281.672</v>
      </c>
      <c r="AN629" s="7">
        <f ca="1">VLOOKUP(AC629,Anslutningspunkt!A:C,3,0)+RANDBETWEEN(-10000,10000)</f>
        <v>350371.438</v>
      </c>
      <c r="AP629" s="7" t="str">
        <f ca="1" t="shared" si="622"/>
        <v>Flytt</v>
      </c>
      <c r="AQ629" s="7" t="str">
        <f t="shared" si="623"/>
        <v>Konsumtion/Produktion</v>
      </c>
      <c r="AX629" s="31">
        <f ca="1" t="shared" si="624"/>
        <v>44240.6778836731</v>
      </c>
      <c r="AZ629" s="31">
        <f ca="1">IF(SUM(IF({"4.Projekteringsavtal","5.Anslutningsavtal","6.Nätavtal"}=Q629,1,0))&gt;0,EDATE(AX629,RANDBETWEEN(0,6)),"")</f>
        <v>44421</v>
      </c>
      <c r="BB629" s="21">
        <f ca="1">IF(SUM(IF({"5.Anslutningsavtal","6.Nätavtal"}=Q629,1,0))&gt;0,EDATE(AZ629,RANDBETWEEN(0,3)),"")</f>
        <v>44452</v>
      </c>
      <c r="BD629" s="21">
        <f ca="1" t="shared" si="625"/>
        <v>44543</v>
      </c>
    </row>
    <row r="630" spans="1:56">
      <c r="A630" s="33" t="s">
        <v>65</v>
      </c>
      <c r="B630" s="31">
        <f ca="1" t="shared" si="678"/>
        <v>43440</v>
      </c>
      <c r="C630" s="32">
        <f ca="1" t="shared" si="600"/>
        <v>44025</v>
      </c>
      <c r="D630" s="30" t="str">
        <f t="shared" si="601"/>
        <v>Project 4630</v>
      </c>
      <c r="E630" s="30" t="str">
        <f t="shared" si="602"/>
        <v>Company AB 5630</v>
      </c>
      <c r="F630" s="30" t="str">
        <f ca="1" t="shared" si="679"/>
        <v>Heby</v>
      </c>
      <c r="G630" s="37">
        <f ca="1" t="shared" si="680"/>
        <v>30</v>
      </c>
      <c r="H630" s="38" t="str">
        <f ca="1" t="shared" si="681"/>
        <v>Nej</v>
      </c>
      <c r="I630" s="30" t="str">
        <f ca="1" t="shared" si="682"/>
        <v>Nyanslutning</v>
      </c>
      <c r="J630" s="30" t="s">
        <v>69</v>
      </c>
      <c r="K630" s="41">
        <f ca="1" t="shared" si="683"/>
        <v>270</v>
      </c>
      <c r="L630" s="41">
        <f ca="1" t="shared" si="608"/>
        <v>23</v>
      </c>
      <c r="N630" s="30" t="str">
        <f ca="1" t="shared" si="609"/>
        <v>Anders Erikson 630</v>
      </c>
      <c r="O630" s="30" t="str">
        <f ca="1" t="shared" si="610"/>
        <v>Anders Erikson 630</v>
      </c>
      <c r="P630" s="30" t="str">
        <f ca="1" t="shared" si="611"/>
        <v>Erik Johanson 630</v>
      </c>
      <c r="Q630" s="30" t="str">
        <f ca="1" t="shared" si="684"/>
        <v>1.Anslutningsmöjlighet</v>
      </c>
      <c r="R630" s="45" t="str">
        <f ca="1" t="shared" si="685"/>
        <v/>
      </c>
      <c r="S630" s="45" t="str">
        <f ca="1" t="shared" si="686"/>
        <v>x</v>
      </c>
      <c r="T630" s="45" t="str">
        <f ca="1" t="shared" si="687"/>
        <v>x</v>
      </c>
      <c r="V630" s="33"/>
      <c r="W630" s="49" t="str">
        <f ca="1" t="shared" si="688"/>
        <v/>
      </c>
      <c r="X630" s="50" t="str">
        <f ca="1" t="shared" si="689"/>
        <v/>
      </c>
      <c r="Y630" s="63" t="str">
        <f ca="1" t="shared" si="618"/>
        <v/>
      </c>
      <c r="Z630" s="63" t="str">
        <f ca="1" t="shared" si="619"/>
        <v/>
      </c>
      <c r="AA630" s="67"/>
      <c r="AB630" s="64" t="str">
        <f ca="1" t="shared" si="620"/>
        <v/>
      </c>
      <c r="AC630" s="73">
        <f ca="1">INDEX(Anslutningspunkt!$A$2:$A$108,RANDBETWEEN(2,108),1)</f>
        <v>53</v>
      </c>
      <c r="AD630" s="30"/>
      <c r="AE630" s="30" t="str">
        <f ca="1" t="shared" si="690"/>
        <v>Stamnät</v>
      </c>
      <c r="AF630" s="79"/>
      <c r="AG630" s="122"/>
      <c r="AH630" s="123"/>
      <c r="AI630" s="127"/>
      <c r="AL630" s="7"/>
      <c r="AM630" s="7">
        <f ca="1">VLOOKUP(AC630,Anslutningspunkt!A:B,2,0)+RANDBETWEEN(-10000,10000)</f>
        <v>6182865.672</v>
      </c>
      <c r="AN630" s="7">
        <f ca="1">VLOOKUP(AC630,Anslutningspunkt!A:C,3,0)+RANDBETWEEN(-10000,10000)</f>
        <v>396693.438</v>
      </c>
      <c r="AP630" s="7" t="str">
        <f ca="1" t="shared" si="622"/>
        <v>Nyanslutning</v>
      </c>
      <c r="AQ630" s="7" t="str">
        <f t="shared" si="623"/>
        <v>Konsumtion/Produktion</v>
      </c>
      <c r="AX630" s="31" t="str">
        <f ca="1" t="shared" si="624"/>
        <v/>
      </c>
      <c r="AZ630" s="31" t="str">
        <f ca="1">IF(SUM(IF({"4.Projekteringsavtal","5.Anslutningsavtal","6.Nätavtal"}=Q630,1,0))&gt;0,EDATE(AX630,RANDBETWEEN(0,6)),"")</f>
        <v/>
      </c>
      <c r="BB630" s="21" t="str">
        <f ca="1">IF(SUM(IF({"5.Anslutningsavtal","6.Nätavtal"}=Q630,1,0))&gt;0,EDATE(AZ630,RANDBETWEEN(0,3)),"")</f>
        <v/>
      </c>
      <c r="BD630" s="21" t="str">
        <f ca="1" t="shared" si="625"/>
        <v/>
      </c>
    </row>
    <row r="631" spans="1:56">
      <c r="A631" s="33" t="s">
        <v>65</v>
      </c>
      <c r="B631" s="31">
        <f ca="1" t="shared" si="678"/>
        <v>44619</v>
      </c>
      <c r="C631" s="32">
        <f ca="1" t="shared" si="600"/>
        <v>45090</v>
      </c>
      <c r="D631" s="30" t="str">
        <f t="shared" si="601"/>
        <v>Project 4631</v>
      </c>
      <c r="E631" s="30" t="str">
        <f t="shared" si="602"/>
        <v>Company AB 5631</v>
      </c>
      <c r="F631" s="30" t="str">
        <f ca="1" t="shared" si="679"/>
        <v>Botkyrka</v>
      </c>
      <c r="G631" s="37">
        <f ca="1" t="shared" si="680"/>
        <v>34</v>
      </c>
      <c r="H631" s="38" t="str">
        <f ca="1" t="shared" si="681"/>
        <v>Nej</v>
      </c>
      <c r="I631" s="30" t="str">
        <f ca="1" t="shared" si="682"/>
        <v>Utökning</v>
      </c>
      <c r="J631" s="30" t="s">
        <v>69</v>
      </c>
      <c r="K631" s="41">
        <f ca="1" t="shared" si="683"/>
        <v>250</v>
      </c>
      <c r="L631" s="41">
        <f ca="1" t="shared" si="608"/>
        <v>163</v>
      </c>
      <c r="N631" s="30" t="str">
        <f ca="1" t="shared" si="609"/>
        <v>Erik Johanson 631</v>
      </c>
      <c r="O631" s="30" t="str">
        <f ca="1" t="shared" si="610"/>
        <v>Sarah Anderson 631</v>
      </c>
      <c r="P631" s="30" t="str">
        <f ca="1" t="shared" si="611"/>
        <v>Sarah Anderson 631</v>
      </c>
      <c r="Q631" s="30" t="str">
        <f ca="1" t="shared" si="684"/>
        <v>2.Reservationsavtal</v>
      </c>
      <c r="R631" s="45" t="str">
        <f ca="1" t="shared" si="685"/>
        <v>N/A</v>
      </c>
      <c r="S631" s="45" t="str">
        <f ca="1" t="shared" si="686"/>
        <v>x</v>
      </c>
      <c r="T631" s="45" t="str">
        <f ca="1" t="shared" si="687"/>
        <v>x</v>
      </c>
      <c r="V631" s="33"/>
      <c r="W631" s="49" t="str">
        <f ca="1" t="shared" si="688"/>
        <v>Reservationsavtal ska tecknas</v>
      </c>
      <c r="X631" s="50" t="str">
        <f ca="1" t="shared" si="689"/>
        <v>Nej</v>
      </c>
      <c r="Y631" s="63" t="str">
        <f ca="1" t="shared" si="618"/>
        <v/>
      </c>
      <c r="Z631" s="63" t="str">
        <f ca="1" t="shared" si="619"/>
        <v/>
      </c>
      <c r="AA631" s="67"/>
      <c r="AB631" s="64" t="str">
        <f ca="1" t="shared" si="620"/>
        <v/>
      </c>
      <c r="AC631" s="73">
        <f ca="1">INDEX(Anslutningspunkt!$A$2:$A$108,RANDBETWEEN(2,108),1)</f>
        <v>64</v>
      </c>
      <c r="AD631" s="30"/>
      <c r="AE631" s="30" t="str">
        <f ca="1" t="shared" si="690"/>
        <v>Stamnät</v>
      </c>
      <c r="AF631" s="79"/>
      <c r="AG631" s="122"/>
      <c r="AH631" s="123"/>
      <c r="AI631" s="127"/>
      <c r="AL631" s="7"/>
      <c r="AM631" s="7">
        <f ca="1">VLOOKUP(AC631,Anslutningspunkt!A:B,2,0)+RANDBETWEEN(-10000,10000)</f>
        <v>6075260.672</v>
      </c>
      <c r="AN631" s="7">
        <f ca="1">VLOOKUP(AC631,Anslutningspunkt!A:C,3,0)+RANDBETWEEN(-10000,10000)</f>
        <v>390276.438</v>
      </c>
      <c r="AP631" s="7" t="str">
        <f ca="1" t="shared" si="622"/>
        <v>Utökning</v>
      </c>
      <c r="AQ631" s="7" t="str">
        <f t="shared" si="623"/>
        <v>Konsumtion/Produktion</v>
      </c>
      <c r="AX631" s="31">
        <f ca="1" t="shared" si="624"/>
        <v>44969.3064809707</v>
      </c>
      <c r="AZ631" s="31" t="str">
        <f ca="1">IF(SUM(IF({"4.Projekteringsavtal","5.Anslutningsavtal","6.Nätavtal"}=Q631,1,0))&gt;0,EDATE(AX631,RANDBETWEEN(0,6)),"")</f>
        <v/>
      </c>
      <c r="BB631" s="21" t="str">
        <f ca="1">IF(SUM(IF({"5.Anslutningsavtal","6.Nätavtal"}=Q631,1,0))&gt;0,EDATE(AZ631,RANDBETWEEN(0,3)),"")</f>
        <v/>
      </c>
      <c r="BD631" s="21" t="str">
        <f ca="1" t="shared" si="625"/>
        <v/>
      </c>
    </row>
    <row r="632" spans="1:56">
      <c r="A632" s="33" t="s">
        <v>65</v>
      </c>
      <c r="B632" s="31">
        <f ca="1" t="shared" ref="B632:B641" si="691">RANDBETWEEN(DATE(2018,1,1),DATE(2022,10,20))</f>
        <v>43698</v>
      </c>
      <c r="C632" s="32">
        <f ca="1" t="shared" si="600"/>
        <v>44542</v>
      </c>
      <c r="D632" s="30" t="str">
        <f t="shared" si="601"/>
        <v>Project 4632</v>
      </c>
      <c r="E632" s="30" t="str">
        <f t="shared" si="602"/>
        <v>Company AB 5632</v>
      </c>
      <c r="F632" s="30" t="str">
        <f ca="1" t="shared" ref="F632:F641" si="69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Botkyrka</v>
      </c>
      <c r="G632" s="37">
        <f ca="1" t="shared" ref="G632:G641" si="693">RANDBETWEEN(30,38)</f>
        <v>38</v>
      </c>
      <c r="H632" s="38" t="str">
        <f ca="1" t="shared" ref="H632:H641" si="694">CHOOSE(RANDBETWEEN(1,3),"Ja","Nej","")</f>
        <v/>
      </c>
      <c r="I632" s="30" t="str">
        <f ca="1" t="shared" ref="I632:I641" si="695">CHOOSE(RANDBETWEEN(1,3),"Nyanslutning","Utökning","Flytt")</f>
        <v>Nyanslutning</v>
      </c>
      <c r="J632" s="30" t="s">
        <v>69</v>
      </c>
      <c r="K632" s="41">
        <f ca="1" t="shared" ref="K632:K641" si="696">RANDBETWEEN(1,60)*10</f>
        <v>70</v>
      </c>
      <c r="L632" s="41">
        <f ca="1" t="shared" si="608"/>
        <v>31</v>
      </c>
      <c r="N632" s="30" t="str">
        <f ca="1" t="shared" si="609"/>
        <v>Lars Johnson 632</v>
      </c>
      <c r="O632" s="30" t="str">
        <f ca="1" t="shared" si="610"/>
        <v>Lars Johnson 632</v>
      </c>
      <c r="P632" s="30" t="str">
        <f ca="1" t="shared" si="611"/>
        <v>Sarah Anderson 632</v>
      </c>
      <c r="Q632" s="30" t="str">
        <f ca="1" t="shared" ref="Q632:Q641" si="697">CHOOSE(RANDBETWEEN(1,5),"5.Anslutningsavtal","4.Projekteringsavtal","6.Nätavtal","2.Reservationsavtal","1.Anslutningsmöjlighet")</f>
        <v>2.Reservationsavtal</v>
      </c>
      <c r="R632" s="45" t="str">
        <f ca="1" t="shared" ref="R632:R641" si="698">CHOOSE(RANDBETWEEN(1,8),"Ja","","","","n","nej","?","N/A")</f>
        <v>n</v>
      </c>
      <c r="S632" s="45" t="str">
        <f ca="1" t="shared" ref="S632:S641" si="699">CHOOSE(RANDBETWEEN(1,3),"x","","")</f>
        <v/>
      </c>
      <c r="T632" s="45" t="str">
        <f ca="1" t="shared" ref="T632:T641" si="700">CHOOSE(RANDBETWEEN(1,4),"x","","","")</f>
        <v/>
      </c>
      <c r="V632" s="33"/>
      <c r="W632" s="49" t="str">
        <f ca="1" t="shared" ref="W632:W641" si="701">CHOOSE(RANDBETWEEN(1,7),"Länk","","","","","Ansluts till LN 20 kV","Reservationsavtal ska tecknas")</f>
        <v>Länk</v>
      </c>
      <c r="X632" s="50" t="str">
        <f ca="1" t="shared" ref="X632:X641" si="702">CHOOSE(RANDBETWEEN(1,4),"Ja","Ja","Nej","")</f>
        <v>Nej</v>
      </c>
      <c r="Y632" s="63" t="str">
        <f ca="1" t="shared" si="618"/>
        <v/>
      </c>
      <c r="Z632" s="63" t="str">
        <f ca="1" t="shared" si="619"/>
        <v/>
      </c>
      <c r="AA632" s="67"/>
      <c r="AB632" s="64" t="str">
        <f ca="1" t="shared" si="620"/>
        <v/>
      </c>
      <c r="AC632" s="73">
        <f ca="1">INDEX(Anslutningspunkt!$A$2:$A$108,RANDBETWEEN(2,108),1)</f>
        <v>43</v>
      </c>
      <c r="AD632" s="30"/>
      <c r="AE632" s="30" t="str">
        <f ca="1" t="shared" ref="AE632:AE641" si="703">CHOOSE(RANDBETWEEN(1,4),"Regionnät","Stamnät Regionnät","Stamnät","")</f>
        <v>Stamnät</v>
      </c>
      <c r="AF632" s="79"/>
      <c r="AG632" s="122"/>
      <c r="AH632" s="123"/>
      <c r="AI632" s="127"/>
      <c r="AL632" s="7"/>
      <c r="AM632" s="7">
        <f ca="1">VLOOKUP(AC632,Anslutningspunkt!A:B,2,0)+RANDBETWEEN(-10000,10000)</f>
        <v>6133097.672</v>
      </c>
      <c r="AN632" s="7">
        <f ca="1">VLOOKUP(AC632,Anslutningspunkt!A:C,3,0)+RANDBETWEEN(-10000,10000)</f>
        <v>342729.438</v>
      </c>
      <c r="AP632" s="7" t="str">
        <f ca="1" t="shared" si="622"/>
        <v>Nyanslutning</v>
      </c>
      <c r="AQ632" s="7" t="str">
        <f t="shared" si="623"/>
        <v>Konsumtion/Produktion</v>
      </c>
      <c r="AX632" s="31">
        <f ca="1" t="shared" si="624"/>
        <v>44015.5433102894</v>
      </c>
      <c r="AZ632" s="31" t="str">
        <f ca="1">IF(SUM(IF({"4.Projekteringsavtal","5.Anslutningsavtal","6.Nätavtal"}=Q632,1,0))&gt;0,EDATE(AX632,RANDBETWEEN(0,6)),"")</f>
        <v/>
      </c>
      <c r="BB632" s="21" t="str">
        <f ca="1">IF(SUM(IF({"5.Anslutningsavtal","6.Nätavtal"}=Q632,1,0))&gt;0,EDATE(AZ632,RANDBETWEEN(0,3)),"")</f>
        <v/>
      </c>
      <c r="BD632" s="21" t="str">
        <f ca="1" t="shared" si="625"/>
        <v/>
      </c>
    </row>
    <row r="633" spans="1:56">
      <c r="A633" s="33" t="s">
        <v>65</v>
      </c>
      <c r="B633" s="31">
        <f ca="1" t="shared" si="691"/>
        <v>43482</v>
      </c>
      <c r="C633" s="32">
        <f ca="1" t="shared" si="600"/>
        <v>44380</v>
      </c>
      <c r="D633" s="30" t="str">
        <f t="shared" si="601"/>
        <v>Project 4633</v>
      </c>
      <c r="E633" s="30" t="str">
        <f t="shared" si="602"/>
        <v>Company AB 5633</v>
      </c>
      <c r="F633" s="30" t="str">
        <f ca="1" t="shared" si="692"/>
        <v>Hedemora</v>
      </c>
      <c r="G633" s="37">
        <f ca="1" t="shared" si="693"/>
        <v>36</v>
      </c>
      <c r="H633" s="38" t="str">
        <f ca="1" t="shared" si="694"/>
        <v>Ja</v>
      </c>
      <c r="I633" s="30" t="str">
        <f ca="1" t="shared" si="695"/>
        <v>Flytt</v>
      </c>
      <c r="J633" s="30" t="s">
        <v>69</v>
      </c>
      <c r="K633" s="41">
        <f ca="1" t="shared" si="696"/>
        <v>410</v>
      </c>
      <c r="L633" s="41">
        <f ca="1" t="shared" si="608"/>
        <v>223</v>
      </c>
      <c r="N633" s="30" t="str">
        <f ca="1" t="shared" si="609"/>
        <v>Anders Erikson 633</v>
      </c>
      <c r="O633" s="30" t="str">
        <f ca="1" t="shared" si="610"/>
        <v>Anders Erikson 633</v>
      </c>
      <c r="P633" s="30" t="str">
        <f ca="1" t="shared" si="611"/>
        <v>Sarah Anderson 633</v>
      </c>
      <c r="Q633" s="30" t="str">
        <f ca="1" t="shared" si="697"/>
        <v>5.Anslutningsavtal</v>
      </c>
      <c r="R633" s="45" t="str">
        <f ca="1" t="shared" si="698"/>
        <v>N/A</v>
      </c>
      <c r="S633" s="45" t="str">
        <f ca="1" t="shared" si="699"/>
        <v/>
      </c>
      <c r="T633" s="45" t="str">
        <f ca="1" t="shared" si="700"/>
        <v/>
      </c>
      <c r="V633" s="33"/>
      <c r="W633" s="49" t="str">
        <f ca="1" t="shared" si="701"/>
        <v>Ansluts till LN 20 kV</v>
      </c>
      <c r="X633" s="50" t="str">
        <f ca="1" t="shared" si="702"/>
        <v/>
      </c>
      <c r="Y633" s="63" t="str">
        <f ca="1" t="shared" si="618"/>
        <v/>
      </c>
      <c r="Z633" s="63" t="str">
        <f ca="1" t="shared" si="619"/>
        <v/>
      </c>
      <c r="AA633" s="67"/>
      <c r="AB633" s="64" t="str">
        <f ca="1" t="shared" si="620"/>
        <v/>
      </c>
      <c r="AC633" s="73">
        <f ca="1">INDEX(Anslutningspunkt!$A$2:$A$108,RANDBETWEEN(2,108),1)</f>
        <v>1</v>
      </c>
      <c r="AD633" s="30"/>
      <c r="AE633" s="30" t="str">
        <f ca="1" t="shared" si="703"/>
        <v>Stamnät Regionnät</v>
      </c>
      <c r="AF633" s="79"/>
      <c r="AG633" s="122"/>
      <c r="AH633" s="123"/>
      <c r="AI633" s="127"/>
      <c r="AL633" s="7"/>
      <c r="AM633" s="7">
        <f ca="1">VLOOKUP(AC633,Anslutningspunkt!A:B,2,0)+RANDBETWEEN(-10000,10000)</f>
        <v>6017987.672</v>
      </c>
      <c r="AN633" s="7">
        <f ca="1">VLOOKUP(AC633,Anslutningspunkt!A:C,3,0)+RANDBETWEEN(-10000,10000)</f>
        <v>285971.438</v>
      </c>
      <c r="AP633" s="7" t="str">
        <f ca="1" t="shared" si="622"/>
        <v>Flytt</v>
      </c>
      <c r="AQ633" s="7" t="str">
        <f t="shared" si="623"/>
        <v>Konsumtion/Produktion</v>
      </c>
      <c r="AX633" s="31">
        <f ca="1" t="shared" si="624"/>
        <v>44243.2248877228</v>
      </c>
      <c r="AZ633" s="31">
        <f ca="1">IF(SUM(IF({"4.Projekteringsavtal","5.Anslutningsavtal","6.Nätavtal"}=Q633,1,0))&gt;0,EDATE(AX633,RANDBETWEEN(0,6)),"")</f>
        <v>44363</v>
      </c>
      <c r="BB633" s="21">
        <f ca="1">IF(SUM(IF({"5.Anslutningsavtal","6.Nätavtal"}=Q633,1,0))&gt;0,EDATE(AZ633,RANDBETWEEN(0,3)),"")</f>
        <v>44455</v>
      </c>
      <c r="BD633" s="21" t="str">
        <f ca="1" t="shared" si="625"/>
        <v/>
      </c>
    </row>
    <row r="634" spans="1:56">
      <c r="A634" s="33" t="s">
        <v>65</v>
      </c>
      <c r="B634" s="31">
        <f ca="1" t="shared" si="691"/>
        <v>43887</v>
      </c>
      <c r="C634" s="32">
        <f ca="1" t="shared" si="600"/>
        <v>44994</v>
      </c>
      <c r="D634" s="30" t="str">
        <f t="shared" si="601"/>
        <v>Project 4634</v>
      </c>
      <c r="E634" s="30" t="str">
        <f t="shared" si="602"/>
        <v>Company AB 5634</v>
      </c>
      <c r="F634" s="30" t="str">
        <f ca="1" t="shared" si="692"/>
        <v>Norberg</v>
      </c>
      <c r="G634" s="37">
        <f ca="1" t="shared" si="693"/>
        <v>34</v>
      </c>
      <c r="H634" s="38" t="str">
        <f ca="1" t="shared" si="694"/>
        <v>Nej</v>
      </c>
      <c r="I634" s="30" t="str">
        <f ca="1" t="shared" si="695"/>
        <v>Nyanslutning</v>
      </c>
      <c r="J634" s="30" t="s">
        <v>69</v>
      </c>
      <c r="K634" s="41">
        <f ca="1" t="shared" si="696"/>
        <v>20</v>
      </c>
      <c r="L634" s="41">
        <f ca="1" t="shared" si="608"/>
        <v>14</v>
      </c>
      <c r="N634" s="30" t="str">
        <f ca="1" t="shared" si="609"/>
        <v>Sarah Anderson 634</v>
      </c>
      <c r="O634" s="30" t="str">
        <f ca="1" t="shared" si="610"/>
        <v>Anders Erikson 634</v>
      </c>
      <c r="P634" s="30" t="str">
        <f ca="1" t="shared" si="611"/>
        <v>Lars Johnson 634</v>
      </c>
      <c r="Q634" s="30" t="str">
        <f ca="1" t="shared" si="697"/>
        <v>2.Reservationsavtal</v>
      </c>
      <c r="R634" s="45" t="str">
        <f ca="1" t="shared" si="698"/>
        <v/>
      </c>
      <c r="S634" s="45" t="str">
        <f ca="1" t="shared" si="699"/>
        <v/>
      </c>
      <c r="T634" s="45" t="str">
        <f ca="1" t="shared" si="700"/>
        <v/>
      </c>
      <c r="V634" s="33"/>
      <c r="W634" s="49" t="str">
        <f ca="1" t="shared" si="701"/>
        <v/>
      </c>
      <c r="X634" s="50" t="str">
        <f ca="1" t="shared" si="702"/>
        <v>Ja</v>
      </c>
      <c r="Y634" s="63">
        <f ca="1" t="shared" si="618"/>
        <v>45345</v>
      </c>
      <c r="Z634" s="63">
        <f ca="1" t="shared" si="619"/>
        <v>45290</v>
      </c>
      <c r="AA634" s="67"/>
      <c r="AB634" s="64" t="str">
        <f ca="1" t="shared" si="620"/>
        <v/>
      </c>
      <c r="AC634" s="73">
        <f ca="1">INDEX(Anslutningspunkt!$A$2:$A$108,RANDBETWEEN(2,108),1)</f>
        <v>93</v>
      </c>
      <c r="AD634" s="30"/>
      <c r="AE634" s="30" t="str">
        <f ca="1" t="shared" si="703"/>
        <v>Stamnät</v>
      </c>
      <c r="AF634" s="79"/>
      <c r="AG634" s="122"/>
      <c r="AH634" s="123"/>
      <c r="AI634" s="127"/>
      <c r="AL634" s="7"/>
      <c r="AM634" s="7">
        <f ca="1">VLOOKUP(AC634,Anslutningspunkt!A:B,2,0)+RANDBETWEEN(-10000,10000)</f>
        <v>6128949.672</v>
      </c>
      <c r="AN634" s="7">
        <f ca="1">VLOOKUP(AC634,Anslutningspunkt!A:C,3,0)+RANDBETWEEN(-10000,10000)</f>
        <v>391265.438</v>
      </c>
      <c r="AP634" s="7" t="str">
        <f ca="1" t="shared" si="622"/>
        <v>Nyanslutning</v>
      </c>
      <c r="AQ634" s="7" t="str">
        <f t="shared" si="623"/>
        <v>Konsumtion/Produktion</v>
      </c>
      <c r="AX634" s="31">
        <f ca="1" t="shared" si="624"/>
        <v>44463.2791269776</v>
      </c>
      <c r="AZ634" s="31" t="str">
        <f ca="1">IF(SUM(IF({"4.Projekteringsavtal","5.Anslutningsavtal","6.Nätavtal"}=Q634,1,0))&gt;0,EDATE(AX634,RANDBETWEEN(0,6)),"")</f>
        <v/>
      </c>
      <c r="BB634" s="21" t="str">
        <f ca="1">IF(SUM(IF({"5.Anslutningsavtal","6.Nätavtal"}=Q634,1,0))&gt;0,EDATE(AZ634,RANDBETWEEN(0,3)),"")</f>
        <v/>
      </c>
      <c r="BD634" s="21" t="str">
        <f ca="1" t="shared" si="625"/>
        <v/>
      </c>
    </row>
    <row r="635" spans="1:56">
      <c r="A635" s="33" t="s">
        <v>65</v>
      </c>
      <c r="B635" s="31">
        <f ca="1" t="shared" si="691"/>
        <v>44110</v>
      </c>
      <c r="C635" s="32">
        <f ca="1" t="shared" si="600"/>
        <v>44789</v>
      </c>
      <c r="D635" s="30" t="str">
        <f t="shared" si="601"/>
        <v>Project 4635</v>
      </c>
      <c r="E635" s="30" t="str">
        <f t="shared" si="602"/>
        <v>Company AB 5635</v>
      </c>
      <c r="F635" s="30" t="str">
        <f ca="1" t="shared" si="692"/>
        <v>Södertälje</v>
      </c>
      <c r="G635" s="37">
        <f ca="1" t="shared" si="693"/>
        <v>30</v>
      </c>
      <c r="H635" s="38" t="str">
        <f ca="1" t="shared" si="694"/>
        <v/>
      </c>
      <c r="I635" s="30" t="str">
        <f ca="1" t="shared" si="695"/>
        <v>Nyanslutning</v>
      </c>
      <c r="J635" s="30" t="s">
        <v>69</v>
      </c>
      <c r="K635" s="41">
        <f ca="1" t="shared" si="696"/>
        <v>30</v>
      </c>
      <c r="L635" s="41">
        <f ca="1" t="shared" si="608"/>
        <v>20</v>
      </c>
      <c r="N635" s="30" t="str">
        <f ca="1" t="shared" si="609"/>
        <v>Erik Johanson 635</v>
      </c>
      <c r="O635" s="30" t="str">
        <f ca="1" t="shared" si="610"/>
        <v>Anders Erikson 635</v>
      </c>
      <c r="P635" s="30" t="str">
        <f ca="1" t="shared" si="611"/>
        <v>Sarah Anderson 635</v>
      </c>
      <c r="Q635" s="30" t="str">
        <f ca="1" t="shared" si="697"/>
        <v>4.Projekteringsavtal</v>
      </c>
      <c r="R635" s="45" t="str">
        <f ca="1" t="shared" si="698"/>
        <v>nej</v>
      </c>
      <c r="S635" s="45" t="str">
        <f ca="1" t="shared" si="699"/>
        <v/>
      </c>
      <c r="T635" s="45" t="str">
        <f ca="1" t="shared" si="700"/>
        <v/>
      </c>
      <c r="V635" s="33"/>
      <c r="W635" s="49" t="str">
        <f ca="1" t="shared" si="701"/>
        <v>Ansluts till LN 20 kV</v>
      </c>
      <c r="X635" s="50" t="str">
        <f ca="1" t="shared" si="702"/>
        <v>Nej</v>
      </c>
      <c r="Y635" s="63" t="str">
        <f ca="1" t="shared" si="618"/>
        <v/>
      </c>
      <c r="Z635" s="63" t="str">
        <f ca="1" t="shared" si="619"/>
        <v/>
      </c>
      <c r="AA635" s="67"/>
      <c r="AB635" s="64" t="str">
        <f ca="1" t="shared" si="620"/>
        <v/>
      </c>
      <c r="AC635" s="73">
        <f ca="1">INDEX(Anslutningspunkt!$A$2:$A$108,RANDBETWEEN(2,108),1)</f>
        <v>91</v>
      </c>
      <c r="AD635" s="30"/>
      <c r="AE635" s="30" t="str">
        <f ca="1" t="shared" si="703"/>
        <v>Regionnät</v>
      </c>
      <c r="AF635" s="79"/>
      <c r="AG635" s="122"/>
      <c r="AH635" s="123"/>
      <c r="AI635" s="127"/>
      <c r="AL635" s="7"/>
      <c r="AM635" s="7">
        <f ca="1">VLOOKUP(AC635,Anslutningspunkt!A:B,2,0)+RANDBETWEEN(-10000,10000)</f>
        <v>6173338.672</v>
      </c>
      <c r="AN635" s="7">
        <f ca="1">VLOOKUP(AC635,Anslutningspunkt!A:C,3,0)+RANDBETWEEN(-10000,10000)</f>
        <v>456741.438</v>
      </c>
      <c r="AP635" s="7" t="str">
        <f ca="1" t="shared" si="622"/>
        <v>Nyanslutning</v>
      </c>
      <c r="AQ635" s="7" t="str">
        <f t="shared" si="623"/>
        <v>Konsumtion/Produktion</v>
      </c>
      <c r="AX635" s="31">
        <f ca="1" t="shared" si="624"/>
        <v>44801.3740872261</v>
      </c>
      <c r="AZ635" s="31">
        <f ca="1">IF(SUM(IF({"4.Projekteringsavtal","5.Anslutningsavtal","6.Nätavtal"}=Q635,1,0))&gt;0,EDATE(AX635,RANDBETWEEN(0,6)),"")</f>
        <v>44832</v>
      </c>
      <c r="BB635" s="21" t="str">
        <f ca="1">IF(SUM(IF({"5.Anslutningsavtal","6.Nätavtal"}=Q635,1,0))&gt;0,EDATE(AZ635,RANDBETWEEN(0,3)),"")</f>
        <v/>
      </c>
      <c r="BD635" s="21" t="str">
        <f ca="1" t="shared" si="625"/>
        <v/>
      </c>
    </row>
    <row r="636" spans="1:56">
      <c r="A636" s="33" t="s">
        <v>65</v>
      </c>
      <c r="B636" s="31">
        <f ca="1" t="shared" si="691"/>
        <v>44617</v>
      </c>
      <c r="C636" s="32">
        <f ca="1" t="shared" ref="C636:C699" si="704">RANDBETWEEN(B636,DATE(2024,10,20))</f>
        <v>44965</v>
      </c>
      <c r="D636" s="30" t="str">
        <f t="shared" ref="D636:D699" si="705">_xlfn.CONCAT("Project ",COLUMN(D636),ROW(D636))</f>
        <v>Project 4636</v>
      </c>
      <c r="E636" s="30" t="str">
        <f t="shared" ref="E636:E699" si="706">_xlfn.CONCAT("Company AB ",COLUMN(E636),ROW(E636))</f>
        <v>Company AB 5636</v>
      </c>
      <c r="F636" s="30" t="str">
        <f ca="1" t="shared" si="692"/>
        <v>Sala</v>
      </c>
      <c r="G636" s="37">
        <f ca="1" t="shared" si="693"/>
        <v>36</v>
      </c>
      <c r="H636" s="38" t="str">
        <f ca="1" t="shared" si="694"/>
        <v>Ja</v>
      </c>
      <c r="I636" s="30" t="str">
        <f ca="1" t="shared" si="695"/>
        <v>Utökning</v>
      </c>
      <c r="J636" s="30" t="s">
        <v>69</v>
      </c>
      <c r="K636" s="41">
        <f ca="1" t="shared" si="696"/>
        <v>180</v>
      </c>
      <c r="L636" s="41">
        <f ca="1" t="shared" ref="L636:L699" si="707">RANDBETWEEN(1,K636)</f>
        <v>28</v>
      </c>
      <c r="N636" s="30" t="str">
        <f ca="1" t="shared" ref="N636:N699" si="708">_xlfn.CONCAT(CHOOSE(RANDBETWEEN(1,4),"Anders Erikson","Erik Johanson","Sarah Anderson","Lars Johnson")," ",ROW(N636))</f>
        <v>Sarah Anderson 636</v>
      </c>
      <c r="O636" s="30" t="str">
        <f ca="1" t="shared" ref="O636:O699" si="709">_xlfn.CONCAT(CHOOSE(RANDBETWEEN(1,4),"Anders Erikson","Erik Johanson","Sarah Anderson","Lars Johnson")," ",ROW(O636))</f>
        <v>Erik Johanson 636</v>
      </c>
      <c r="P636" s="30" t="str">
        <f ca="1" t="shared" ref="P636:P699" si="710">_xlfn.CONCAT(CHOOSE(RANDBETWEEN(1,4),"Anders Erikson","Erik Johanson","Sarah Anderson","Lars Johnson")," ",ROW(P636))</f>
        <v>Lars Johnson 636</v>
      </c>
      <c r="Q636" s="30" t="str">
        <f ca="1" t="shared" si="697"/>
        <v>5.Anslutningsavtal</v>
      </c>
      <c r="R636" s="45" t="str">
        <f ca="1" t="shared" si="698"/>
        <v>?</v>
      </c>
      <c r="S636" s="45" t="str">
        <f ca="1" t="shared" si="699"/>
        <v>x</v>
      </c>
      <c r="T636" s="45" t="str">
        <f ca="1" t="shared" si="700"/>
        <v/>
      </c>
      <c r="V636" s="33"/>
      <c r="W636" s="49" t="str">
        <f ca="1" t="shared" si="701"/>
        <v/>
      </c>
      <c r="X636" s="50" t="str">
        <f ca="1" t="shared" si="702"/>
        <v>Ja</v>
      </c>
      <c r="Y636" s="63">
        <f ca="1" t="shared" ref="Y636:Y699" si="711">IF(Z636&lt;&gt;"",RANDBETWEEN(Z636,DATE(2024,10,20)),"")</f>
        <v>45031</v>
      </c>
      <c r="Z636" s="63">
        <f ca="1" t="shared" ref="Z636:Z699" si="712">IF(X636="Ja",RANDBETWEEN(C636,DATE(2024,10,20)),"")</f>
        <v>44969</v>
      </c>
      <c r="AA636" s="67"/>
      <c r="AB636" s="64" t="str">
        <f ca="1" t="shared" ref="AB636:AB699" si="713">IF(Q636="1.Anslutningsmöjlighet",IF(RAND()*10&lt;3,B636+RAND()*(EDATE(C636,1)-B636),""),"")</f>
        <v/>
      </c>
      <c r="AC636" s="73">
        <f ca="1">INDEX(Anslutningspunkt!$A$2:$A$108,RANDBETWEEN(2,108),1)</f>
        <v>76</v>
      </c>
      <c r="AD636" s="30"/>
      <c r="AE636" s="30" t="str">
        <f ca="1" t="shared" si="703"/>
        <v>Regionnät</v>
      </c>
      <c r="AF636" s="79"/>
      <c r="AG636" s="122"/>
      <c r="AH636" s="123"/>
      <c r="AI636" s="127"/>
      <c r="AL636" s="7"/>
      <c r="AM636" s="7">
        <f ca="1">VLOOKUP(AC636,Anslutningspunkt!A:B,2,0)+RANDBETWEEN(-10000,10000)</f>
        <v>6145406.672</v>
      </c>
      <c r="AN636" s="7">
        <f ca="1">VLOOKUP(AC636,Anslutningspunkt!A:C,3,0)+RANDBETWEEN(-10000,10000)</f>
        <v>275685.438</v>
      </c>
      <c r="AP636" s="7" t="str">
        <f ca="1" t="shared" ref="AP636:AP699" si="714">I636</f>
        <v>Utökning</v>
      </c>
      <c r="AQ636" s="7" t="str">
        <f t="shared" ref="AQ636:AQ699" si="715">J636</f>
        <v>Konsumtion/Produktion</v>
      </c>
      <c r="AX636" s="31">
        <f ca="1" t="shared" ref="AX636:AX699" si="716">IF(Q636&lt;&gt;"1.Anslutningsmöjlighet",B636+RAND()*(EDATE(C636,1)-B636),"")</f>
        <v>44981.0764557534</v>
      </c>
      <c r="AZ636" s="31">
        <f ca="1">IF(SUM(IF({"4.Projekteringsavtal","5.Anslutningsavtal","6.Nätavtal"}=Q636,1,0))&gt;0,EDATE(AX636,RANDBETWEEN(0,6)),"")</f>
        <v>45162</v>
      </c>
      <c r="BB636" s="21">
        <f ca="1">IF(SUM(IF({"5.Anslutningsavtal","6.Nätavtal"}=Q636,1,0))&gt;0,EDATE(AZ636,RANDBETWEEN(0,3)),"")</f>
        <v>45193</v>
      </c>
      <c r="BD636" s="21" t="str">
        <f ca="1" t="shared" ref="BD636:BD699" si="717">IF("6.Nätavtal"=Q636,EDATE(BB636,RANDBETWEEN(0,3)),"")</f>
        <v/>
      </c>
    </row>
    <row r="637" spans="1:56">
      <c r="A637" s="33" t="s">
        <v>65</v>
      </c>
      <c r="B637" s="31">
        <f ca="1" t="shared" si="691"/>
        <v>43275</v>
      </c>
      <c r="C637" s="32">
        <f ca="1" t="shared" si="704"/>
        <v>44400</v>
      </c>
      <c r="D637" s="30" t="str">
        <f t="shared" si="705"/>
        <v>Project 4637</v>
      </c>
      <c r="E637" s="30" t="str">
        <f t="shared" si="706"/>
        <v>Company AB 5637</v>
      </c>
      <c r="F637" s="30" t="str">
        <f ca="1" t="shared" si="692"/>
        <v>Nacka</v>
      </c>
      <c r="G637" s="37">
        <f ca="1" t="shared" si="693"/>
        <v>36</v>
      </c>
      <c r="H637" s="38" t="str">
        <f ca="1" t="shared" si="694"/>
        <v/>
      </c>
      <c r="I637" s="30" t="str">
        <f ca="1" t="shared" si="695"/>
        <v>Utökning</v>
      </c>
      <c r="J637" s="30" t="s">
        <v>69</v>
      </c>
      <c r="K637" s="41">
        <f ca="1" t="shared" si="696"/>
        <v>230</v>
      </c>
      <c r="L637" s="41">
        <f ca="1" t="shared" si="707"/>
        <v>134</v>
      </c>
      <c r="N637" s="30" t="str">
        <f ca="1" t="shared" si="708"/>
        <v>Sarah Anderson 637</v>
      </c>
      <c r="O637" s="30" t="str">
        <f ca="1" t="shared" si="709"/>
        <v>Lars Johnson 637</v>
      </c>
      <c r="P637" s="30" t="str">
        <f ca="1" t="shared" si="710"/>
        <v>Anders Erikson 637</v>
      </c>
      <c r="Q637" s="30" t="str">
        <f ca="1" t="shared" si="697"/>
        <v>4.Projekteringsavtal</v>
      </c>
      <c r="R637" s="45" t="str">
        <f ca="1" t="shared" si="698"/>
        <v>?</v>
      </c>
      <c r="S637" s="45" t="str">
        <f ca="1" t="shared" si="699"/>
        <v>x</v>
      </c>
      <c r="T637" s="45" t="str">
        <f ca="1" t="shared" si="700"/>
        <v/>
      </c>
      <c r="V637" s="33"/>
      <c r="W637" s="49" t="str">
        <f ca="1" t="shared" si="701"/>
        <v>Länk</v>
      </c>
      <c r="X637" s="50" t="str">
        <f ca="1" t="shared" si="702"/>
        <v>Ja</v>
      </c>
      <c r="Y637" s="63">
        <f ca="1" t="shared" si="711"/>
        <v>44711</v>
      </c>
      <c r="Z637" s="63">
        <f ca="1" t="shared" si="712"/>
        <v>44440</v>
      </c>
      <c r="AA637" s="67"/>
      <c r="AB637" s="64" t="str">
        <f ca="1" t="shared" si="713"/>
        <v/>
      </c>
      <c r="AC637" s="73">
        <f ca="1">INDEX(Anslutningspunkt!$A$2:$A$108,RANDBETWEEN(2,108),1)</f>
        <v>7</v>
      </c>
      <c r="AD637" s="30"/>
      <c r="AE637" s="30" t="str">
        <f ca="1" t="shared" si="703"/>
        <v>Stamnät</v>
      </c>
      <c r="AF637" s="79"/>
      <c r="AG637" s="122"/>
      <c r="AH637" s="123"/>
      <c r="AI637" s="127"/>
      <c r="AL637" s="7"/>
      <c r="AM637" s="7">
        <f ca="1">VLOOKUP(AC637,Anslutningspunkt!A:B,2,0)+RANDBETWEEN(-10000,10000)</f>
        <v>6191572.672</v>
      </c>
      <c r="AN637" s="7">
        <f ca="1">VLOOKUP(AC637,Anslutningspunkt!A:C,3,0)+RANDBETWEEN(-10000,10000)</f>
        <v>315072.438</v>
      </c>
      <c r="AP637" s="7" t="str">
        <f ca="1" t="shared" si="714"/>
        <v>Utökning</v>
      </c>
      <c r="AQ637" s="7" t="str">
        <f t="shared" si="715"/>
        <v>Konsumtion/Produktion</v>
      </c>
      <c r="AX637" s="31">
        <f ca="1" t="shared" si="716"/>
        <v>44410.7149039854</v>
      </c>
      <c r="AZ637" s="31">
        <f ca="1">IF(SUM(IF({"4.Projekteringsavtal","5.Anslutningsavtal","6.Nätavtal"}=Q637,1,0))&gt;0,EDATE(AX637,RANDBETWEEN(0,6)),"")</f>
        <v>44471</v>
      </c>
      <c r="BB637" s="21" t="str">
        <f ca="1">IF(SUM(IF({"5.Anslutningsavtal","6.Nätavtal"}=Q637,1,0))&gt;0,EDATE(AZ637,RANDBETWEEN(0,3)),"")</f>
        <v/>
      </c>
      <c r="BD637" s="21" t="str">
        <f ca="1" t="shared" si="717"/>
        <v/>
      </c>
    </row>
    <row r="638" spans="1:56">
      <c r="A638" s="33" t="s">
        <v>65</v>
      </c>
      <c r="B638" s="31">
        <f ca="1" t="shared" si="691"/>
        <v>43939</v>
      </c>
      <c r="C638" s="32">
        <f ca="1" t="shared" si="704"/>
        <v>44956</v>
      </c>
      <c r="D638" s="30" t="str">
        <f t="shared" si="705"/>
        <v>Project 4638</v>
      </c>
      <c r="E638" s="30" t="str">
        <f t="shared" si="706"/>
        <v>Company AB 5638</v>
      </c>
      <c r="F638" s="30" t="str">
        <f ca="1" t="shared" si="692"/>
        <v>Smedjebacken</v>
      </c>
      <c r="G638" s="37">
        <f ca="1" t="shared" si="693"/>
        <v>33</v>
      </c>
      <c r="H638" s="38" t="str">
        <f ca="1" t="shared" si="694"/>
        <v>Nej</v>
      </c>
      <c r="I638" s="30" t="str">
        <f ca="1" t="shared" si="695"/>
        <v>Flytt</v>
      </c>
      <c r="J638" s="30" t="s">
        <v>69</v>
      </c>
      <c r="K638" s="41">
        <f ca="1" t="shared" si="696"/>
        <v>270</v>
      </c>
      <c r="L638" s="41">
        <f ca="1" t="shared" si="707"/>
        <v>39</v>
      </c>
      <c r="N638" s="30" t="str">
        <f ca="1" t="shared" si="708"/>
        <v>Lars Johnson 638</v>
      </c>
      <c r="O638" s="30" t="str">
        <f ca="1" t="shared" si="709"/>
        <v>Anders Erikson 638</v>
      </c>
      <c r="P638" s="30" t="str">
        <f ca="1" t="shared" si="710"/>
        <v>Erik Johanson 638</v>
      </c>
      <c r="Q638" s="30" t="str">
        <f ca="1" t="shared" si="697"/>
        <v>6.Nätavtal</v>
      </c>
      <c r="R638" s="45" t="str">
        <f ca="1" t="shared" si="698"/>
        <v/>
      </c>
      <c r="S638" s="45" t="str">
        <f ca="1" t="shared" si="699"/>
        <v/>
      </c>
      <c r="T638" s="45" t="str">
        <f ca="1" t="shared" si="700"/>
        <v>x</v>
      </c>
      <c r="V638" s="33"/>
      <c r="W638" s="49" t="str">
        <f ca="1" t="shared" si="701"/>
        <v>Ansluts till LN 20 kV</v>
      </c>
      <c r="X638" s="50" t="str">
        <f ca="1" t="shared" si="702"/>
        <v/>
      </c>
      <c r="Y638" s="63" t="str">
        <f ca="1" t="shared" si="711"/>
        <v/>
      </c>
      <c r="Z638" s="63" t="str">
        <f ca="1" t="shared" si="712"/>
        <v/>
      </c>
      <c r="AA638" s="67"/>
      <c r="AB638" s="64" t="str">
        <f ca="1" t="shared" si="713"/>
        <v/>
      </c>
      <c r="AC638" s="73">
        <f ca="1">INDEX(Anslutningspunkt!$A$2:$A$108,RANDBETWEEN(2,108),1)</f>
        <v>55</v>
      </c>
      <c r="AD638" s="30"/>
      <c r="AE638" s="30" t="str">
        <f ca="1" t="shared" si="703"/>
        <v>Stamnät Regionnät</v>
      </c>
      <c r="AF638" s="79"/>
      <c r="AG638" s="122"/>
      <c r="AH638" s="123"/>
      <c r="AI638" s="127"/>
      <c r="AL638" s="7"/>
      <c r="AM638" s="7">
        <f ca="1">VLOOKUP(AC638,Anslutningspunkt!A:B,2,0)+RANDBETWEEN(-10000,10000)</f>
        <v>6017718.672</v>
      </c>
      <c r="AN638" s="7">
        <f ca="1">VLOOKUP(AC638,Anslutningspunkt!A:C,3,0)+RANDBETWEEN(-10000,10000)</f>
        <v>430460.438</v>
      </c>
      <c r="AP638" s="7" t="str">
        <f ca="1" t="shared" si="714"/>
        <v>Flytt</v>
      </c>
      <c r="AQ638" s="7" t="str">
        <f t="shared" si="715"/>
        <v>Konsumtion/Produktion</v>
      </c>
      <c r="AX638" s="31">
        <f ca="1" t="shared" si="716"/>
        <v>44019.5769485127</v>
      </c>
      <c r="AZ638" s="31">
        <f ca="1">IF(SUM(IF({"4.Projekteringsavtal","5.Anslutningsavtal","6.Nätavtal"}=Q638,1,0))&gt;0,EDATE(AX638,RANDBETWEEN(0,6)),"")</f>
        <v>44142</v>
      </c>
      <c r="BB638" s="21">
        <f ca="1">IF(SUM(IF({"5.Anslutningsavtal","6.Nätavtal"}=Q638,1,0))&gt;0,EDATE(AZ638,RANDBETWEEN(0,3)),"")</f>
        <v>44203</v>
      </c>
      <c r="BD638" s="21">
        <f ca="1" t="shared" si="717"/>
        <v>44234</v>
      </c>
    </row>
    <row r="639" spans="1:56">
      <c r="A639" s="33" t="s">
        <v>65</v>
      </c>
      <c r="B639" s="31">
        <f ca="1" t="shared" si="691"/>
        <v>44367</v>
      </c>
      <c r="C639" s="32">
        <f ca="1" t="shared" si="704"/>
        <v>44460</v>
      </c>
      <c r="D639" s="30" t="str">
        <f t="shared" si="705"/>
        <v>Project 4639</v>
      </c>
      <c r="E639" s="30" t="str">
        <f t="shared" si="706"/>
        <v>Company AB 5639</v>
      </c>
      <c r="F639" s="30" t="str">
        <f ca="1" t="shared" si="692"/>
        <v>Upplands Vsäby</v>
      </c>
      <c r="G639" s="37">
        <f ca="1" t="shared" si="693"/>
        <v>30</v>
      </c>
      <c r="H639" s="38" t="str">
        <f ca="1" t="shared" si="694"/>
        <v/>
      </c>
      <c r="I639" s="30" t="str">
        <f ca="1" t="shared" si="695"/>
        <v>Nyanslutning</v>
      </c>
      <c r="J639" s="30" t="s">
        <v>69</v>
      </c>
      <c r="K639" s="41">
        <f ca="1" t="shared" si="696"/>
        <v>90</v>
      </c>
      <c r="L639" s="41">
        <f ca="1" t="shared" si="707"/>
        <v>50</v>
      </c>
      <c r="N639" s="30" t="str">
        <f ca="1" t="shared" si="708"/>
        <v>Anders Erikson 639</v>
      </c>
      <c r="O639" s="30" t="str">
        <f ca="1" t="shared" si="709"/>
        <v>Lars Johnson 639</v>
      </c>
      <c r="P639" s="30" t="str">
        <f ca="1" t="shared" si="710"/>
        <v>Erik Johanson 639</v>
      </c>
      <c r="Q639" s="30" t="str">
        <f ca="1" t="shared" si="697"/>
        <v>6.Nätavtal</v>
      </c>
      <c r="R639" s="45" t="str">
        <f ca="1" t="shared" si="698"/>
        <v/>
      </c>
      <c r="S639" s="45" t="str">
        <f ca="1" t="shared" si="699"/>
        <v/>
      </c>
      <c r="T639" s="45" t="str">
        <f ca="1" t="shared" si="700"/>
        <v/>
      </c>
      <c r="V639" s="33"/>
      <c r="W639" s="49" t="str">
        <f ca="1" t="shared" si="701"/>
        <v/>
      </c>
      <c r="X639" s="50" t="str">
        <f ca="1" t="shared" si="702"/>
        <v>Ja</v>
      </c>
      <c r="Y639" s="63">
        <f ca="1" t="shared" si="711"/>
        <v>45536</v>
      </c>
      <c r="Z639" s="63">
        <f ca="1" t="shared" si="712"/>
        <v>45393</v>
      </c>
      <c r="AA639" s="67"/>
      <c r="AB639" s="64" t="str">
        <f ca="1" t="shared" si="713"/>
        <v/>
      </c>
      <c r="AC639" s="73">
        <f ca="1">INDEX(Anslutningspunkt!$A$2:$A$108,RANDBETWEEN(2,108),1)</f>
        <v>69</v>
      </c>
      <c r="AD639" s="30"/>
      <c r="AE639" s="30" t="str">
        <f ca="1" t="shared" si="703"/>
        <v>Stamnät</v>
      </c>
      <c r="AF639" s="79"/>
      <c r="AG639" s="122"/>
      <c r="AH639" s="123"/>
      <c r="AI639" s="127"/>
      <c r="AL639" s="7"/>
      <c r="AM639" s="7">
        <f ca="1">VLOOKUP(AC639,Anslutningspunkt!A:B,2,0)+RANDBETWEEN(-10000,10000)</f>
        <v>6082412.672</v>
      </c>
      <c r="AN639" s="7">
        <f ca="1">VLOOKUP(AC639,Anslutningspunkt!A:C,3,0)+RANDBETWEEN(-10000,10000)</f>
        <v>439847.438</v>
      </c>
      <c r="AP639" s="7" t="str">
        <f ca="1" t="shared" si="714"/>
        <v>Nyanslutning</v>
      </c>
      <c r="AQ639" s="7" t="str">
        <f t="shared" si="715"/>
        <v>Konsumtion/Produktion</v>
      </c>
      <c r="AX639" s="31">
        <f ca="1" t="shared" si="716"/>
        <v>44441.0106335362</v>
      </c>
      <c r="AZ639" s="31">
        <f ca="1">IF(SUM(IF({"4.Projekteringsavtal","5.Anslutningsavtal","6.Nätavtal"}=Q639,1,0))&gt;0,EDATE(AX639,RANDBETWEEN(0,6)),"")</f>
        <v>44622</v>
      </c>
      <c r="BB639" s="21">
        <f ca="1">IF(SUM(IF({"5.Anslutningsavtal","6.Nätavtal"}=Q639,1,0))&gt;0,EDATE(AZ639,RANDBETWEEN(0,3)),"")</f>
        <v>44683</v>
      </c>
      <c r="BD639" s="21">
        <f ca="1" t="shared" si="717"/>
        <v>44744</v>
      </c>
    </row>
    <row r="640" spans="1:56">
      <c r="A640" s="33" t="s">
        <v>65</v>
      </c>
      <c r="B640" s="31">
        <f ca="1" t="shared" si="691"/>
        <v>44496</v>
      </c>
      <c r="C640" s="32">
        <f ca="1" t="shared" si="704"/>
        <v>45174</v>
      </c>
      <c r="D640" s="30" t="str">
        <f t="shared" si="705"/>
        <v>Project 4640</v>
      </c>
      <c r="E640" s="30" t="str">
        <f t="shared" si="706"/>
        <v>Company AB 5640</v>
      </c>
      <c r="F640" s="30" t="str">
        <f ca="1" t="shared" si="692"/>
        <v>Gnesta</v>
      </c>
      <c r="G640" s="37">
        <f ca="1" t="shared" si="693"/>
        <v>31</v>
      </c>
      <c r="H640" s="38" t="str">
        <f ca="1" t="shared" si="694"/>
        <v>Ja</v>
      </c>
      <c r="I640" s="30" t="str">
        <f ca="1" t="shared" si="695"/>
        <v>Flytt</v>
      </c>
      <c r="J640" s="30" t="s">
        <v>69</v>
      </c>
      <c r="K640" s="41">
        <f ca="1" t="shared" si="696"/>
        <v>500</v>
      </c>
      <c r="L640" s="41">
        <f ca="1" t="shared" si="707"/>
        <v>387</v>
      </c>
      <c r="N640" s="30" t="str">
        <f ca="1" t="shared" si="708"/>
        <v>Erik Johanson 640</v>
      </c>
      <c r="O640" s="30" t="str">
        <f ca="1" t="shared" si="709"/>
        <v>Anders Erikson 640</v>
      </c>
      <c r="P640" s="30" t="str">
        <f ca="1" t="shared" si="710"/>
        <v>Lars Johnson 640</v>
      </c>
      <c r="Q640" s="30" t="str">
        <f ca="1" t="shared" si="697"/>
        <v>6.Nätavtal</v>
      </c>
      <c r="R640" s="45" t="str">
        <f ca="1" t="shared" si="698"/>
        <v/>
      </c>
      <c r="S640" s="45" t="str">
        <f ca="1" t="shared" si="699"/>
        <v>x</v>
      </c>
      <c r="T640" s="45" t="str">
        <f ca="1" t="shared" si="700"/>
        <v>x</v>
      </c>
      <c r="V640" s="33"/>
      <c r="W640" s="49" t="str">
        <f ca="1" t="shared" si="701"/>
        <v/>
      </c>
      <c r="X640" s="50" t="str">
        <f ca="1" t="shared" si="702"/>
        <v>Nej</v>
      </c>
      <c r="Y640" s="63" t="str">
        <f ca="1" t="shared" si="711"/>
        <v/>
      </c>
      <c r="Z640" s="63" t="str">
        <f ca="1" t="shared" si="712"/>
        <v/>
      </c>
      <c r="AA640" s="67"/>
      <c r="AB640" s="64" t="str">
        <f ca="1" t="shared" si="713"/>
        <v/>
      </c>
      <c r="AC640" s="73">
        <f ca="1">INDEX(Anslutningspunkt!$A$2:$A$108,RANDBETWEEN(2,108),1)</f>
        <v>94</v>
      </c>
      <c r="AD640" s="30"/>
      <c r="AE640" s="30" t="str">
        <f ca="1" t="shared" si="703"/>
        <v/>
      </c>
      <c r="AF640" s="79"/>
      <c r="AG640" s="122"/>
      <c r="AH640" s="123"/>
      <c r="AI640" s="127"/>
      <c r="AL640" s="7"/>
      <c r="AM640" s="7">
        <f ca="1">VLOOKUP(AC640,Anslutningspunkt!A:B,2,0)+RANDBETWEEN(-10000,10000)</f>
        <v>6175872.672</v>
      </c>
      <c r="AN640" s="7">
        <f ca="1">VLOOKUP(AC640,Anslutningspunkt!A:C,3,0)+RANDBETWEEN(-10000,10000)</f>
        <v>274776.438</v>
      </c>
      <c r="AP640" s="7" t="str">
        <f ca="1" t="shared" si="714"/>
        <v>Flytt</v>
      </c>
      <c r="AQ640" s="7" t="str">
        <f t="shared" si="715"/>
        <v>Konsumtion/Produktion</v>
      </c>
      <c r="AX640" s="31">
        <f ca="1" t="shared" si="716"/>
        <v>44593.6279483376</v>
      </c>
      <c r="AZ640" s="31">
        <f ca="1">IF(SUM(IF({"4.Projekteringsavtal","5.Anslutningsavtal","6.Nätavtal"}=Q640,1,0))&gt;0,EDATE(AX640,RANDBETWEEN(0,6)),"")</f>
        <v>44682</v>
      </c>
      <c r="BB640" s="21">
        <f ca="1">IF(SUM(IF({"5.Anslutningsavtal","6.Nätavtal"}=Q640,1,0))&gt;0,EDATE(AZ640,RANDBETWEEN(0,3)),"")</f>
        <v>44743</v>
      </c>
      <c r="BD640" s="21">
        <f ca="1" t="shared" si="717"/>
        <v>44805</v>
      </c>
    </row>
    <row r="641" spans="1:56">
      <c r="A641" s="33" t="s">
        <v>65</v>
      </c>
      <c r="B641" s="31">
        <f ca="1" t="shared" si="691"/>
        <v>44288</v>
      </c>
      <c r="C641" s="32">
        <f ca="1" t="shared" si="704"/>
        <v>44874</v>
      </c>
      <c r="D641" s="30" t="str">
        <f t="shared" si="705"/>
        <v>Project 4641</v>
      </c>
      <c r="E641" s="30" t="str">
        <f t="shared" si="706"/>
        <v>Company AB 5641</v>
      </c>
      <c r="F641" s="30" t="str">
        <f ca="1" t="shared" si="692"/>
        <v>Ludvika</v>
      </c>
      <c r="G641" s="37">
        <f ca="1" t="shared" si="693"/>
        <v>33</v>
      </c>
      <c r="H641" s="38" t="str">
        <f ca="1" t="shared" si="694"/>
        <v>Ja</v>
      </c>
      <c r="I641" s="30" t="str">
        <f ca="1" t="shared" si="695"/>
        <v>Utökning</v>
      </c>
      <c r="J641" s="30" t="s">
        <v>69</v>
      </c>
      <c r="K641" s="41">
        <f ca="1" t="shared" si="696"/>
        <v>80</v>
      </c>
      <c r="L641" s="41">
        <f ca="1" t="shared" si="707"/>
        <v>67</v>
      </c>
      <c r="N641" s="30" t="str">
        <f ca="1" t="shared" si="708"/>
        <v>Lars Johnson 641</v>
      </c>
      <c r="O641" s="30" t="str">
        <f ca="1" t="shared" si="709"/>
        <v>Sarah Anderson 641</v>
      </c>
      <c r="P641" s="30" t="str">
        <f ca="1" t="shared" si="710"/>
        <v>Erik Johanson 641</v>
      </c>
      <c r="Q641" s="30" t="str">
        <f ca="1" t="shared" si="697"/>
        <v>2.Reservationsavtal</v>
      </c>
      <c r="R641" s="45" t="str">
        <f ca="1" t="shared" si="698"/>
        <v>?</v>
      </c>
      <c r="S641" s="45" t="str">
        <f ca="1" t="shared" si="699"/>
        <v>x</v>
      </c>
      <c r="T641" s="45" t="str">
        <f ca="1" t="shared" si="700"/>
        <v/>
      </c>
      <c r="V641" s="33"/>
      <c r="W641" s="49" t="str">
        <f ca="1" t="shared" si="701"/>
        <v/>
      </c>
      <c r="X641" s="50" t="str">
        <f ca="1" t="shared" si="702"/>
        <v>Nej</v>
      </c>
      <c r="Y641" s="63" t="str">
        <f ca="1" t="shared" si="711"/>
        <v/>
      </c>
      <c r="Z641" s="63" t="str">
        <f ca="1" t="shared" si="712"/>
        <v/>
      </c>
      <c r="AA641" s="67"/>
      <c r="AB641" s="64" t="str">
        <f ca="1" t="shared" si="713"/>
        <v/>
      </c>
      <c r="AC641" s="73">
        <f ca="1">INDEX(Anslutningspunkt!$A$2:$A$108,RANDBETWEEN(2,108),1)</f>
        <v>79</v>
      </c>
      <c r="AD641" s="30"/>
      <c r="AE641" s="30" t="str">
        <f ca="1" t="shared" si="703"/>
        <v>Stamnät</v>
      </c>
      <c r="AF641" s="79"/>
      <c r="AG641" s="122"/>
      <c r="AH641" s="123"/>
      <c r="AI641" s="127"/>
      <c r="AL641" s="7"/>
      <c r="AM641" s="7">
        <f ca="1">VLOOKUP(AC641,Anslutningspunkt!A:B,2,0)+RANDBETWEEN(-10000,10000)</f>
        <v>6083214.672</v>
      </c>
      <c r="AN641" s="7">
        <f ca="1">VLOOKUP(AC641,Anslutningspunkt!A:C,3,0)+RANDBETWEEN(-10000,10000)</f>
        <v>268297.438</v>
      </c>
      <c r="AP641" s="7" t="str">
        <f ca="1" t="shared" si="714"/>
        <v>Utökning</v>
      </c>
      <c r="AQ641" s="7" t="str">
        <f t="shared" si="715"/>
        <v>Konsumtion/Produktion</v>
      </c>
      <c r="AX641" s="31">
        <f ca="1" t="shared" si="716"/>
        <v>44885.0999952577</v>
      </c>
      <c r="AZ641" s="31" t="str">
        <f ca="1">IF(SUM(IF({"4.Projekteringsavtal","5.Anslutningsavtal","6.Nätavtal"}=Q641,1,0))&gt;0,EDATE(AX641,RANDBETWEEN(0,6)),"")</f>
        <v/>
      </c>
      <c r="BB641" s="21" t="str">
        <f ca="1">IF(SUM(IF({"5.Anslutningsavtal","6.Nätavtal"}=Q641,1,0))&gt;0,EDATE(AZ641,RANDBETWEEN(0,3)),"")</f>
        <v/>
      </c>
      <c r="BD641" s="21" t="str">
        <f ca="1" t="shared" si="717"/>
        <v/>
      </c>
    </row>
    <row r="642" spans="1:56">
      <c r="A642" s="33" t="s">
        <v>65</v>
      </c>
      <c r="B642" s="31">
        <f ca="1" t="shared" ref="B642:B651" si="718">RANDBETWEEN(DATE(2018,1,1),DATE(2022,10,20))</f>
        <v>43641</v>
      </c>
      <c r="C642" s="32">
        <f ca="1" t="shared" si="704"/>
        <v>44702</v>
      </c>
      <c r="D642" s="30" t="str">
        <f t="shared" si="705"/>
        <v>Project 4642</v>
      </c>
      <c r="E642" s="30" t="str">
        <f t="shared" si="706"/>
        <v>Company AB 5642</v>
      </c>
      <c r="F642" s="30" t="str">
        <f ca="1" t="shared" ref="F642:F651" si="71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Solna</v>
      </c>
      <c r="G642" s="37">
        <f ca="1" t="shared" ref="G642:G651" si="720">RANDBETWEEN(30,38)</f>
        <v>36</v>
      </c>
      <c r="H642" s="38" t="str">
        <f ca="1" t="shared" ref="H642:H651" si="721">CHOOSE(RANDBETWEEN(1,3),"Ja","Nej","")</f>
        <v>Nej</v>
      </c>
      <c r="I642" s="30" t="str">
        <f ca="1" t="shared" ref="I642:I651" si="722">CHOOSE(RANDBETWEEN(1,3),"Nyanslutning","Utökning","Flytt")</f>
        <v>Flytt</v>
      </c>
      <c r="J642" s="30" t="s">
        <v>69</v>
      </c>
      <c r="K642" s="41">
        <f ca="1" t="shared" ref="K642:K651" si="723">RANDBETWEEN(1,60)*10</f>
        <v>60</v>
      </c>
      <c r="L642" s="41">
        <f ca="1" t="shared" si="707"/>
        <v>56</v>
      </c>
      <c r="N642" s="30" t="str">
        <f ca="1" t="shared" si="708"/>
        <v>Lars Johnson 642</v>
      </c>
      <c r="O642" s="30" t="str">
        <f ca="1" t="shared" si="709"/>
        <v>Sarah Anderson 642</v>
      </c>
      <c r="P642" s="30" t="str">
        <f ca="1" t="shared" si="710"/>
        <v>Erik Johanson 642</v>
      </c>
      <c r="Q642" s="30" t="str">
        <f ca="1" t="shared" ref="Q642:Q651" si="724">CHOOSE(RANDBETWEEN(1,5),"5.Anslutningsavtal","4.Projekteringsavtal","6.Nätavtal","2.Reservationsavtal","1.Anslutningsmöjlighet")</f>
        <v>5.Anslutningsavtal</v>
      </c>
      <c r="R642" s="45" t="str">
        <f ca="1" t="shared" ref="R642:R651" si="725">CHOOSE(RANDBETWEEN(1,8),"Ja","","","","n","nej","?","N/A")</f>
        <v>N/A</v>
      </c>
      <c r="S642" s="45" t="str">
        <f ca="1" t="shared" ref="S642:S651" si="726">CHOOSE(RANDBETWEEN(1,3),"x","","")</f>
        <v>x</v>
      </c>
      <c r="T642" s="45" t="str">
        <f ca="1" t="shared" ref="T642:T651" si="727">CHOOSE(RANDBETWEEN(1,4),"x","","","")</f>
        <v/>
      </c>
      <c r="V642" s="33"/>
      <c r="W642" s="49" t="str">
        <f ca="1" t="shared" ref="W642:W651" si="728">CHOOSE(RANDBETWEEN(1,7),"Länk","","","","","Ansluts till LN 20 kV","Reservationsavtal ska tecknas")</f>
        <v/>
      </c>
      <c r="X642" s="50" t="str">
        <f ca="1" t="shared" ref="X642:X651" si="729">CHOOSE(RANDBETWEEN(1,4),"Ja","Ja","Nej","")</f>
        <v/>
      </c>
      <c r="Y642" s="63" t="str">
        <f ca="1" t="shared" si="711"/>
        <v/>
      </c>
      <c r="Z642" s="63" t="str">
        <f ca="1" t="shared" si="712"/>
        <v/>
      </c>
      <c r="AA642" s="67"/>
      <c r="AB642" s="64" t="str">
        <f ca="1" t="shared" si="713"/>
        <v/>
      </c>
      <c r="AC642" s="73">
        <f ca="1">INDEX(Anslutningspunkt!$A$2:$A$108,RANDBETWEEN(2,108),1)</f>
        <v>2</v>
      </c>
      <c r="AD642" s="30"/>
      <c r="AE642" s="30" t="str">
        <f ca="1" t="shared" ref="AE642:AE651" si="730">CHOOSE(RANDBETWEEN(1,4),"Regionnät","Stamnät Regionnät","Stamnät","")</f>
        <v>Regionnät</v>
      </c>
      <c r="AF642" s="79"/>
      <c r="AG642" s="122"/>
      <c r="AH642" s="123"/>
      <c r="AI642" s="127"/>
      <c r="AL642" s="7"/>
      <c r="AM642" s="7">
        <f ca="1">VLOOKUP(AC642,Anslutningspunkt!A:B,2,0)+RANDBETWEEN(-10000,10000)</f>
        <v>6080831.672</v>
      </c>
      <c r="AN642" s="7">
        <f ca="1">VLOOKUP(AC642,Anslutningspunkt!A:C,3,0)+RANDBETWEEN(-10000,10000)</f>
        <v>349974.438</v>
      </c>
      <c r="AP642" s="7" t="str">
        <f ca="1" t="shared" si="714"/>
        <v>Flytt</v>
      </c>
      <c r="AQ642" s="7" t="str">
        <f t="shared" si="715"/>
        <v>Konsumtion/Produktion</v>
      </c>
      <c r="AX642" s="31">
        <f ca="1" t="shared" si="716"/>
        <v>44311.6390077044</v>
      </c>
      <c r="AZ642" s="31">
        <f ca="1">IF(SUM(IF({"4.Projekteringsavtal","5.Anslutningsavtal","6.Nätavtal"}=Q642,1,0))&gt;0,EDATE(AX642,RANDBETWEEN(0,6)),"")</f>
        <v>44372</v>
      </c>
      <c r="BB642" s="21">
        <f ca="1">IF(SUM(IF({"5.Anslutningsavtal","6.Nätavtal"}=Q642,1,0))&gt;0,EDATE(AZ642,RANDBETWEEN(0,3)),"")</f>
        <v>44372</v>
      </c>
      <c r="BD642" s="21" t="str">
        <f ca="1" t="shared" si="717"/>
        <v/>
      </c>
    </row>
    <row r="643" spans="1:56">
      <c r="A643" s="33" t="s">
        <v>65</v>
      </c>
      <c r="B643" s="31">
        <f ca="1" t="shared" si="718"/>
        <v>44820</v>
      </c>
      <c r="C643" s="32">
        <f ca="1" t="shared" si="704"/>
        <v>45081</v>
      </c>
      <c r="D643" s="30" t="str">
        <f t="shared" si="705"/>
        <v>Project 4643</v>
      </c>
      <c r="E643" s="30" t="str">
        <f t="shared" si="706"/>
        <v>Company AB 5643</v>
      </c>
      <c r="F643" s="30" t="str">
        <f ca="1" t="shared" si="719"/>
        <v>Kungsör</v>
      </c>
      <c r="G643" s="37">
        <f ca="1" t="shared" si="720"/>
        <v>35</v>
      </c>
      <c r="H643" s="38" t="str">
        <f ca="1" t="shared" si="721"/>
        <v>Nej</v>
      </c>
      <c r="I643" s="30" t="str">
        <f ca="1" t="shared" si="722"/>
        <v>Flytt</v>
      </c>
      <c r="J643" s="30" t="s">
        <v>69</v>
      </c>
      <c r="K643" s="41">
        <f ca="1" t="shared" si="723"/>
        <v>600</v>
      </c>
      <c r="L643" s="41">
        <f ca="1" t="shared" si="707"/>
        <v>53</v>
      </c>
      <c r="N643" s="30" t="str">
        <f ca="1" t="shared" si="708"/>
        <v>Sarah Anderson 643</v>
      </c>
      <c r="O643" s="30" t="str">
        <f ca="1" t="shared" si="709"/>
        <v>Sarah Anderson 643</v>
      </c>
      <c r="P643" s="30" t="str">
        <f ca="1" t="shared" si="710"/>
        <v>Erik Johanson 643</v>
      </c>
      <c r="Q643" s="30" t="str">
        <f ca="1" t="shared" si="724"/>
        <v>1.Anslutningsmöjlighet</v>
      </c>
      <c r="R643" s="45" t="str">
        <f ca="1" t="shared" si="725"/>
        <v/>
      </c>
      <c r="S643" s="45" t="str">
        <f ca="1" t="shared" si="726"/>
        <v>x</v>
      </c>
      <c r="T643" s="45" t="str">
        <f ca="1" t="shared" si="727"/>
        <v/>
      </c>
      <c r="V643" s="33"/>
      <c r="W643" s="49" t="str">
        <f ca="1" t="shared" si="728"/>
        <v>Länk</v>
      </c>
      <c r="X643" s="50" t="str">
        <f ca="1" t="shared" si="729"/>
        <v>Ja</v>
      </c>
      <c r="Y643" s="63">
        <f ca="1" t="shared" si="711"/>
        <v>45431</v>
      </c>
      <c r="Z643" s="63">
        <f ca="1" t="shared" si="712"/>
        <v>45298</v>
      </c>
      <c r="AA643" s="67"/>
      <c r="AB643" s="64" t="str">
        <f ca="1" t="shared" si="713"/>
        <v/>
      </c>
      <c r="AC643" s="73">
        <f ca="1">INDEX(Anslutningspunkt!$A$2:$A$108,RANDBETWEEN(2,108),1)</f>
        <v>80</v>
      </c>
      <c r="AD643" s="30"/>
      <c r="AE643" s="30" t="str">
        <f ca="1" t="shared" si="730"/>
        <v/>
      </c>
      <c r="AF643" s="79"/>
      <c r="AG643" s="122"/>
      <c r="AH643" s="123"/>
      <c r="AI643" s="127"/>
      <c r="AL643" s="7"/>
      <c r="AM643" s="7">
        <f ca="1">VLOOKUP(AC643,Anslutningspunkt!A:B,2,0)+RANDBETWEEN(-10000,10000)</f>
        <v>6076259.672</v>
      </c>
      <c r="AN643" s="7">
        <f ca="1">VLOOKUP(AC643,Anslutningspunkt!A:C,3,0)+RANDBETWEEN(-10000,10000)</f>
        <v>321898.438</v>
      </c>
      <c r="AP643" s="7" t="str">
        <f ca="1" t="shared" si="714"/>
        <v>Flytt</v>
      </c>
      <c r="AQ643" s="7" t="str">
        <f t="shared" si="715"/>
        <v>Konsumtion/Produktion</v>
      </c>
      <c r="AX643" s="31" t="str">
        <f ca="1" t="shared" si="716"/>
        <v/>
      </c>
      <c r="AZ643" s="31" t="str">
        <f ca="1">IF(SUM(IF({"4.Projekteringsavtal","5.Anslutningsavtal","6.Nätavtal"}=Q643,1,0))&gt;0,EDATE(AX643,RANDBETWEEN(0,6)),"")</f>
        <v/>
      </c>
      <c r="BB643" s="21" t="str">
        <f ca="1">IF(SUM(IF({"5.Anslutningsavtal","6.Nätavtal"}=Q643,1,0))&gt;0,EDATE(AZ643,RANDBETWEEN(0,3)),"")</f>
        <v/>
      </c>
      <c r="BD643" s="21" t="str">
        <f ca="1" t="shared" si="717"/>
        <v/>
      </c>
    </row>
    <row r="644" spans="1:56">
      <c r="A644" s="33" t="s">
        <v>65</v>
      </c>
      <c r="B644" s="31">
        <f ca="1" t="shared" si="718"/>
        <v>44750</v>
      </c>
      <c r="C644" s="32">
        <f ca="1" t="shared" si="704"/>
        <v>45299</v>
      </c>
      <c r="D644" s="30" t="str">
        <f t="shared" si="705"/>
        <v>Project 4644</v>
      </c>
      <c r="E644" s="30" t="str">
        <f t="shared" si="706"/>
        <v>Company AB 5644</v>
      </c>
      <c r="F644" s="30" t="str">
        <f ca="1" t="shared" si="719"/>
        <v>Kungsör</v>
      </c>
      <c r="G644" s="37">
        <f ca="1" t="shared" si="720"/>
        <v>34</v>
      </c>
      <c r="H644" s="38" t="str">
        <f ca="1" t="shared" si="721"/>
        <v/>
      </c>
      <c r="I644" s="30" t="str">
        <f ca="1" t="shared" si="722"/>
        <v>Flytt</v>
      </c>
      <c r="J644" s="30" t="s">
        <v>69</v>
      </c>
      <c r="K644" s="41">
        <f ca="1" t="shared" si="723"/>
        <v>510</v>
      </c>
      <c r="L644" s="41">
        <f ca="1" t="shared" si="707"/>
        <v>463</v>
      </c>
      <c r="N644" s="30" t="str">
        <f ca="1" t="shared" si="708"/>
        <v>Lars Johnson 644</v>
      </c>
      <c r="O644" s="30" t="str">
        <f ca="1" t="shared" si="709"/>
        <v>Lars Johnson 644</v>
      </c>
      <c r="P644" s="30" t="str">
        <f ca="1" t="shared" si="710"/>
        <v>Anders Erikson 644</v>
      </c>
      <c r="Q644" s="30" t="str">
        <f ca="1" t="shared" si="724"/>
        <v>2.Reservationsavtal</v>
      </c>
      <c r="R644" s="45" t="str">
        <f ca="1" t="shared" si="725"/>
        <v>Ja</v>
      </c>
      <c r="S644" s="45" t="str">
        <f ca="1" t="shared" si="726"/>
        <v/>
      </c>
      <c r="T644" s="45" t="str">
        <f ca="1" t="shared" si="727"/>
        <v/>
      </c>
      <c r="V644" s="33"/>
      <c r="W644" s="49" t="str">
        <f ca="1" t="shared" si="728"/>
        <v>Reservationsavtal ska tecknas</v>
      </c>
      <c r="X644" s="50" t="str">
        <f ca="1" t="shared" si="729"/>
        <v>Nej</v>
      </c>
      <c r="Y644" s="63" t="str">
        <f ca="1" t="shared" si="711"/>
        <v/>
      </c>
      <c r="Z644" s="63" t="str">
        <f ca="1" t="shared" si="712"/>
        <v/>
      </c>
      <c r="AA644" s="67"/>
      <c r="AB644" s="64" t="str">
        <f ca="1" t="shared" si="713"/>
        <v/>
      </c>
      <c r="AC644" s="73">
        <f ca="1">INDEX(Anslutningspunkt!$A$2:$A$108,RANDBETWEEN(2,108),1)</f>
        <v>59</v>
      </c>
      <c r="AD644" s="30"/>
      <c r="AE644" s="30" t="str">
        <f ca="1" t="shared" si="730"/>
        <v>Stamnät Regionnät</v>
      </c>
      <c r="AF644" s="79"/>
      <c r="AG644" s="122"/>
      <c r="AH644" s="123"/>
      <c r="AI644" s="127"/>
      <c r="AL644" s="7"/>
      <c r="AM644" s="7">
        <f ca="1">VLOOKUP(AC644,Anslutningspunkt!A:B,2,0)+RANDBETWEEN(-10000,10000)</f>
        <v>6045091.672</v>
      </c>
      <c r="AN644" s="7">
        <f ca="1">VLOOKUP(AC644,Anslutningspunkt!A:C,3,0)+RANDBETWEEN(-10000,10000)</f>
        <v>400001.438</v>
      </c>
      <c r="AP644" s="7" t="str">
        <f ca="1" t="shared" si="714"/>
        <v>Flytt</v>
      </c>
      <c r="AQ644" s="7" t="str">
        <f t="shared" si="715"/>
        <v>Konsumtion/Produktion</v>
      </c>
      <c r="AX644" s="31">
        <f ca="1" t="shared" si="716"/>
        <v>45037.8016794423</v>
      </c>
      <c r="AZ644" s="31" t="str">
        <f ca="1">IF(SUM(IF({"4.Projekteringsavtal","5.Anslutningsavtal","6.Nätavtal"}=Q644,1,0))&gt;0,EDATE(AX644,RANDBETWEEN(0,6)),"")</f>
        <v/>
      </c>
      <c r="BB644" s="21" t="str">
        <f ca="1">IF(SUM(IF({"5.Anslutningsavtal","6.Nätavtal"}=Q644,1,0))&gt;0,EDATE(AZ644,RANDBETWEEN(0,3)),"")</f>
        <v/>
      </c>
      <c r="BD644" s="21" t="str">
        <f ca="1" t="shared" si="717"/>
        <v/>
      </c>
    </row>
    <row r="645" spans="1:56">
      <c r="A645" s="33" t="s">
        <v>65</v>
      </c>
      <c r="B645" s="31">
        <f ca="1" t="shared" si="718"/>
        <v>43560</v>
      </c>
      <c r="C645" s="32">
        <f ca="1" t="shared" si="704"/>
        <v>44236</v>
      </c>
      <c r="D645" s="30" t="str">
        <f t="shared" si="705"/>
        <v>Project 4645</v>
      </c>
      <c r="E645" s="30" t="str">
        <f t="shared" si="706"/>
        <v>Company AB 5645</v>
      </c>
      <c r="F645" s="30" t="str">
        <f ca="1" t="shared" si="719"/>
        <v>Sala</v>
      </c>
      <c r="G645" s="37">
        <f ca="1" t="shared" si="720"/>
        <v>36</v>
      </c>
      <c r="H645" s="38" t="str">
        <f ca="1" t="shared" si="721"/>
        <v>Nej</v>
      </c>
      <c r="I645" s="30" t="str">
        <f ca="1" t="shared" si="722"/>
        <v>Nyanslutning</v>
      </c>
      <c r="J645" s="30" t="s">
        <v>69</v>
      </c>
      <c r="K645" s="41">
        <f ca="1" t="shared" si="723"/>
        <v>250</v>
      </c>
      <c r="L645" s="41">
        <f ca="1" t="shared" si="707"/>
        <v>213</v>
      </c>
      <c r="N645" s="30" t="str">
        <f ca="1" t="shared" si="708"/>
        <v>Erik Johanson 645</v>
      </c>
      <c r="O645" s="30" t="str">
        <f ca="1" t="shared" si="709"/>
        <v>Anders Erikson 645</v>
      </c>
      <c r="P645" s="30" t="str">
        <f ca="1" t="shared" si="710"/>
        <v>Anders Erikson 645</v>
      </c>
      <c r="Q645" s="30" t="str">
        <f ca="1" t="shared" si="724"/>
        <v>6.Nätavtal</v>
      </c>
      <c r="R645" s="45" t="str">
        <f ca="1" t="shared" si="725"/>
        <v>?</v>
      </c>
      <c r="S645" s="45" t="str">
        <f ca="1" t="shared" si="726"/>
        <v/>
      </c>
      <c r="T645" s="45" t="str">
        <f ca="1" t="shared" si="727"/>
        <v>x</v>
      </c>
      <c r="V645" s="33"/>
      <c r="W645" s="49" t="str">
        <f ca="1" t="shared" si="728"/>
        <v>Ansluts till LN 20 kV</v>
      </c>
      <c r="X645" s="50" t="str">
        <f ca="1" t="shared" si="729"/>
        <v>Ja</v>
      </c>
      <c r="Y645" s="63">
        <f ca="1" t="shared" si="711"/>
        <v>45464</v>
      </c>
      <c r="Z645" s="63">
        <f ca="1" t="shared" si="712"/>
        <v>45406</v>
      </c>
      <c r="AA645" s="67"/>
      <c r="AB645" s="64" t="str">
        <f ca="1" t="shared" si="713"/>
        <v/>
      </c>
      <c r="AC645" s="73">
        <f ca="1">INDEX(Anslutningspunkt!$A$2:$A$108,RANDBETWEEN(2,108),1)</f>
        <v>79</v>
      </c>
      <c r="AD645" s="30"/>
      <c r="AE645" s="30" t="str">
        <f ca="1" t="shared" si="730"/>
        <v>Regionnät</v>
      </c>
      <c r="AF645" s="79"/>
      <c r="AG645" s="122"/>
      <c r="AH645" s="123"/>
      <c r="AI645" s="127"/>
      <c r="AL645" s="7"/>
      <c r="AM645" s="7">
        <f ca="1">VLOOKUP(AC645,Anslutningspunkt!A:B,2,0)+RANDBETWEEN(-10000,10000)</f>
        <v>6075245.672</v>
      </c>
      <c r="AN645" s="7">
        <f ca="1">VLOOKUP(AC645,Anslutningspunkt!A:C,3,0)+RANDBETWEEN(-10000,10000)</f>
        <v>280874.438</v>
      </c>
      <c r="AP645" s="7" t="str">
        <f ca="1" t="shared" si="714"/>
        <v>Nyanslutning</v>
      </c>
      <c r="AQ645" s="7" t="str">
        <f t="shared" si="715"/>
        <v>Konsumtion/Produktion</v>
      </c>
      <c r="AX645" s="31">
        <f ca="1" t="shared" si="716"/>
        <v>44178.9307232776</v>
      </c>
      <c r="AZ645" s="31">
        <f ca="1">IF(SUM(IF({"4.Projekteringsavtal","5.Anslutningsavtal","6.Nätavtal"}=Q645,1,0))&gt;0,EDATE(AX645,RANDBETWEEN(0,6)),"")</f>
        <v>44329</v>
      </c>
      <c r="BB645" s="21">
        <f ca="1">IF(SUM(IF({"5.Anslutningsavtal","6.Nätavtal"}=Q645,1,0))&gt;0,EDATE(AZ645,RANDBETWEEN(0,3)),"")</f>
        <v>44329</v>
      </c>
      <c r="BD645" s="21">
        <f ca="1" t="shared" si="717"/>
        <v>44390</v>
      </c>
    </row>
    <row r="646" spans="1:56">
      <c r="A646" s="33" t="s">
        <v>65</v>
      </c>
      <c r="B646" s="31">
        <f ca="1" t="shared" si="718"/>
        <v>44570</v>
      </c>
      <c r="C646" s="32">
        <f ca="1" t="shared" si="704"/>
        <v>45560</v>
      </c>
      <c r="D646" s="30" t="str">
        <f t="shared" si="705"/>
        <v>Project 4646</v>
      </c>
      <c r="E646" s="30" t="str">
        <f t="shared" si="706"/>
        <v>Company AB 5646</v>
      </c>
      <c r="F646" s="30" t="str">
        <f ca="1" t="shared" si="719"/>
        <v>Botkyrka</v>
      </c>
      <c r="G646" s="37">
        <f ca="1" t="shared" si="720"/>
        <v>31</v>
      </c>
      <c r="H646" s="38" t="str">
        <f ca="1" t="shared" si="721"/>
        <v>Nej</v>
      </c>
      <c r="I646" s="30" t="str">
        <f ca="1" t="shared" si="722"/>
        <v>Flytt</v>
      </c>
      <c r="J646" s="30" t="s">
        <v>69</v>
      </c>
      <c r="K646" s="41">
        <f ca="1" t="shared" si="723"/>
        <v>200</v>
      </c>
      <c r="L646" s="41">
        <f ca="1" t="shared" si="707"/>
        <v>17</v>
      </c>
      <c r="N646" s="30" t="str">
        <f ca="1" t="shared" si="708"/>
        <v>Anders Erikson 646</v>
      </c>
      <c r="O646" s="30" t="str">
        <f ca="1" t="shared" si="709"/>
        <v>Erik Johanson 646</v>
      </c>
      <c r="P646" s="30" t="str">
        <f ca="1" t="shared" si="710"/>
        <v>Erik Johanson 646</v>
      </c>
      <c r="Q646" s="30" t="str">
        <f ca="1" t="shared" si="724"/>
        <v>1.Anslutningsmöjlighet</v>
      </c>
      <c r="R646" s="45" t="str">
        <f ca="1" t="shared" si="725"/>
        <v/>
      </c>
      <c r="S646" s="45" t="str">
        <f ca="1" t="shared" si="726"/>
        <v>x</v>
      </c>
      <c r="T646" s="45" t="str">
        <f ca="1" t="shared" si="727"/>
        <v/>
      </c>
      <c r="V646" s="33"/>
      <c r="W646" s="49" t="str">
        <f ca="1" t="shared" si="728"/>
        <v/>
      </c>
      <c r="X646" s="50" t="str">
        <f ca="1" t="shared" si="729"/>
        <v>Nej</v>
      </c>
      <c r="Y646" s="63" t="str">
        <f ca="1" t="shared" si="711"/>
        <v/>
      </c>
      <c r="Z646" s="63" t="str">
        <f ca="1" t="shared" si="712"/>
        <v/>
      </c>
      <c r="AA646" s="67"/>
      <c r="AB646" s="64" t="str">
        <f ca="1" t="shared" si="713"/>
        <v/>
      </c>
      <c r="AC646" s="73">
        <f ca="1">INDEX(Anslutningspunkt!$A$2:$A$108,RANDBETWEEN(2,108),1)</f>
        <v>29</v>
      </c>
      <c r="AD646" s="30"/>
      <c r="AE646" s="30" t="str">
        <f ca="1" t="shared" si="730"/>
        <v>Regionnät</v>
      </c>
      <c r="AF646" s="79"/>
      <c r="AG646" s="122"/>
      <c r="AH646" s="123"/>
      <c r="AI646" s="127"/>
      <c r="AL646" s="7"/>
      <c r="AM646" s="7">
        <f ca="1">VLOOKUP(AC646,Anslutningspunkt!A:B,2,0)+RANDBETWEEN(-10000,10000)</f>
        <v>6072904.672</v>
      </c>
      <c r="AN646" s="7">
        <f ca="1">VLOOKUP(AC646,Anslutningspunkt!A:C,3,0)+RANDBETWEEN(-10000,10000)</f>
        <v>383046.438</v>
      </c>
      <c r="AP646" s="7" t="str">
        <f ca="1" t="shared" si="714"/>
        <v>Flytt</v>
      </c>
      <c r="AQ646" s="7" t="str">
        <f t="shared" si="715"/>
        <v>Konsumtion/Produktion</v>
      </c>
      <c r="AX646" s="31" t="str">
        <f ca="1" t="shared" si="716"/>
        <v/>
      </c>
      <c r="AZ646" s="31" t="str">
        <f ca="1">IF(SUM(IF({"4.Projekteringsavtal","5.Anslutningsavtal","6.Nätavtal"}=Q646,1,0))&gt;0,EDATE(AX646,RANDBETWEEN(0,6)),"")</f>
        <v/>
      </c>
      <c r="BB646" s="21" t="str">
        <f ca="1">IF(SUM(IF({"5.Anslutningsavtal","6.Nätavtal"}=Q646,1,0))&gt;0,EDATE(AZ646,RANDBETWEEN(0,3)),"")</f>
        <v/>
      </c>
      <c r="BD646" s="21" t="str">
        <f ca="1" t="shared" si="717"/>
        <v/>
      </c>
    </row>
    <row r="647" spans="1:56">
      <c r="A647" s="33" t="s">
        <v>65</v>
      </c>
      <c r="B647" s="31">
        <f ca="1" t="shared" si="718"/>
        <v>43143</v>
      </c>
      <c r="C647" s="32">
        <f ca="1" t="shared" si="704"/>
        <v>44011</v>
      </c>
      <c r="D647" s="30" t="str">
        <f t="shared" si="705"/>
        <v>Project 4647</v>
      </c>
      <c r="E647" s="30" t="str">
        <f t="shared" si="706"/>
        <v>Company AB 5647</v>
      </c>
      <c r="F647" s="30" t="str">
        <f ca="1" t="shared" si="719"/>
        <v>Arboga</v>
      </c>
      <c r="G647" s="37">
        <f ca="1" t="shared" si="720"/>
        <v>38</v>
      </c>
      <c r="H647" s="38" t="str">
        <f ca="1" t="shared" si="721"/>
        <v>Nej</v>
      </c>
      <c r="I647" s="30" t="str">
        <f ca="1" t="shared" si="722"/>
        <v>Nyanslutning</v>
      </c>
      <c r="J647" s="30" t="s">
        <v>69</v>
      </c>
      <c r="K647" s="41">
        <f ca="1" t="shared" si="723"/>
        <v>550</v>
      </c>
      <c r="L647" s="41">
        <f ca="1" t="shared" si="707"/>
        <v>185</v>
      </c>
      <c r="N647" s="30" t="str">
        <f ca="1" t="shared" si="708"/>
        <v>Lars Johnson 647</v>
      </c>
      <c r="O647" s="30" t="str">
        <f ca="1" t="shared" si="709"/>
        <v>Lars Johnson 647</v>
      </c>
      <c r="P647" s="30" t="str">
        <f ca="1" t="shared" si="710"/>
        <v>Sarah Anderson 647</v>
      </c>
      <c r="Q647" s="30" t="str">
        <f ca="1" t="shared" si="724"/>
        <v>6.Nätavtal</v>
      </c>
      <c r="R647" s="45" t="str">
        <f ca="1" t="shared" si="725"/>
        <v>Ja</v>
      </c>
      <c r="S647" s="45" t="str">
        <f ca="1" t="shared" si="726"/>
        <v/>
      </c>
      <c r="T647" s="45" t="str">
        <f ca="1" t="shared" si="727"/>
        <v/>
      </c>
      <c r="V647" s="33"/>
      <c r="W647" s="49" t="str">
        <f ca="1" t="shared" si="728"/>
        <v>Ansluts till LN 20 kV</v>
      </c>
      <c r="X647" s="50" t="str">
        <f ca="1" t="shared" si="729"/>
        <v>Nej</v>
      </c>
      <c r="Y647" s="63" t="str">
        <f ca="1" t="shared" si="711"/>
        <v/>
      </c>
      <c r="Z647" s="63" t="str">
        <f ca="1" t="shared" si="712"/>
        <v/>
      </c>
      <c r="AA647" s="67"/>
      <c r="AB647" s="64" t="str">
        <f ca="1" t="shared" si="713"/>
        <v/>
      </c>
      <c r="AC647" s="73">
        <f ca="1">INDEX(Anslutningspunkt!$A$2:$A$108,RANDBETWEEN(2,108),1)</f>
        <v>75</v>
      </c>
      <c r="AD647" s="30"/>
      <c r="AE647" s="30" t="str">
        <f ca="1" t="shared" si="730"/>
        <v>Regionnät</v>
      </c>
      <c r="AF647" s="79"/>
      <c r="AG647" s="122"/>
      <c r="AH647" s="123"/>
      <c r="AI647" s="127"/>
      <c r="AL647" s="7"/>
      <c r="AM647" s="7">
        <f ca="1">VLOOKUP(AC647,Anslutningspunkt!A:B,2,0)+RANDBETWEEN(-10000,10000)</f>
        <v>6164138.672</v>
      </c>
      <c r="AN647" s="7">
        <f ca="1">VLOOKUP(AC647,Anslutningspunkt!A:C,3,0)+RANDBETWEEN(-10000,10000)</f>
        <v>404601.438</v>
      </c>
      <c r="AP647" s="7" t="str">
        <f ca="1" t="shared" si="714"/>
        <v>Nyanslutning</v>
      </c>
      <c r="AQ647" s="7" t="str">
        <f t="shared" si="715"/>
        <v>Konsumtion/Produktion</v>
      </c>
      <c r="AX647" s="31">
        <f ca="1" t="shared" si="716"/>
        <v>44036.8592040352</v>
      </c>
      <c r="AZ647" s="31">
        <f ca="1">IF(SUM(IF({"4.Projekteringsavtal","5.Anslutningsavtal","6.Nätavtal"}=Q647,1,0))&gt;0,EDATE(AX647,RANDBETWEEN(0,6)),"")</f>
        <v>44067</v>
      </c>
      <c r="BB647" s="21">
        <f ca="1">IF(SUM(IF({"5.Anslutningsavtal","6.Nätavtal"}=Q647,1,0))&gt;0,EDATE(AZ647,RANDBETWEEN(0,3)),"")</f>
        <v>44098</v>
      </c>
      <c r="BD647" s="21">
        <f ca="1" t="shared" si="717"/>
        <v>44098</v>
      </c>
    </row>
    <row r="648" spans="1:56">
      <c r="A648" s="33" t="s">
        <v>65</v>
      </c>
      <c r="B648" s="31">
        <f ca="1" t="shared" si="718"/>
        <v>44109</v>
      </c>
      <c r="C648" s="32">
        <f ca="1" t="shared" si="704"/>
        <v>44442</v>
      </c>
      <c r="D648" s="30" t="str">
        <f t="shared" si="705"/>
        <v>Project 4648</v>
      </c>
      <c r="E648" s="30" t="str">
        <f t="shared" si="706"/>
        <v>Company AB 5648</v>
      </c>
      <c r="F648" s="30" t="str">
        <f ca="1" t="shared" si="719"/>
        <v>Täby</v>
      </c>
      <c r="G648" s="37">
        <f ca="1" t="shared" si="720"/>
        <v>38</v>
      </c>
      <c r="H648" s="38" t="str">
        <f ca="1" t="shared" si="721"/>
        <v>Ja</v>
      </c>
      <c r="I648" s="30" t="str">
        <f ca="1" t="shared" si="722"/>
        <v>Flytt</v>
      </c>
      <c r="J648" s="30" t="s">
        <v>69</v>
      </c>
      <c r="K648" s="41">
        <f ca="1" t="shared" si="723"/>
        <v>390</v>
      </c>
      <c r="L648" s="41">
        <f ca="1" t="shared" si="707"/>
        <v>285</v>
      </c>
      <c r="N648" s="30" t="str">
        <f ca="1" t="shared" si="708"/>
        <v>Erik Johanson 648</v>
      </c>
      <c r="O648" s="30" t="str">
        <f ca="1" t="shared" si="709"/>
        <v>Sarah Anderson 648</v>
      </c>
      <c r="P648" s="30" t="str">
        <f ca="1" t="shared" si="710"/>
        <v>Anders Erikson 648</v>
      </c>
      <c r="Q648" s="30" t="str">
        <f ca="1" t="shared" si="724"/>
        <v>2.Reservationsavtal</v>
      </c>
      <c r="R648" s="45" t="str">
        <f ca="1" t="shared" si="725"/>
        <v/>
      </c>
      <c r="S648" s="45" t="str">
        <f ca="1" t="shared" si="726"/>
        <v>x</v>
      </c>
      <c r="T648" s="45" t="str">
        <f ca="1" t="shared" si="727"/>
        <v/>
      </c>
      <c r="V648" s="33"/>
      <c r="W648" s="49" t="str">
        <f ca="1" t="shared" si="728"/>
        <v>Länk</v>
      </c>
      <c r="X648" s="50" t="str">
        <f ca="1" t="shared" si="729"/>
        <v/>
      </c>
      <c r="Y648" s="63" t="str">
        <f ca="1" t="shared" si="711"/>
        <v/>
      </c>
      <c r="Z648" s="63" t="str">
        <f ca="1" t="shared" si="712"/>
        <v/>
      </c>
      <c r="AA648" s="67"/>
      <c r="AB648" s="64" t="str">
        <f ca="1" t="shared" si="713"/>
        <v/>
      </c>
      <c r="AC648" s="73">
        <f ca="1">INDEX(Anslutningspunkt!$A$2:$A$108,RANDBETWEEN(2,108),1)</f>
        <v>91</v>
      </c>
      <c r="AD648" s="30"/>
      <c r="AE648" s="30" t="str">
        <f ca="1" t="shared" si="730"/>
        <v/>
      </c>
      <c r="AF648" s="79"/>
      <c r="AG648" s="122"/>
      <c r="AH648" s="123"/>
      <c r="AI648" s="127"/>
      <c r="AL648" s="7"/>
      <c r="AM648" s="7">
        <f ca="1">VLOOKUP(AC648,Anslutningspunkt!A:B,2,0)+RANDBETWEEN(-10000,10000)</f>
        <v>6170182.672</v>
      </c>
      <c r="AN648" s="7">
        <f ca="1">VLOOKUP(AC648,Anslutningspunkt!A:C,3,0)+RANDBETWEEN(-10000,10000)</f>
        <v>457489.438</v>
      </c>
      <c r="AP648" s="7" t="str">
        <f ca="1" t="shared" si="714"/>
        <v>Flytt</v>
      </c>
      <c r="AQ648" s="7" t="str">
        <f t="shared" si="715"/>
        <v>Konsumtion/Produktion</v>
      </c>
      <c r="AX648" s="31">
        <f ca="1" t="shared" si="716"/>
        <v>44128.2099982604</v>
      </c>
      <c r="AZ648" s="31" t="str">
        <f ca="1">IF(SUM(IF({"4.Projekteringsavtal","5.Anslutningsavtal","6.Nätavtal"}=Q648,1,0))&gt;0,EDATE(AX648,RANDBETWEEN(0,6)),"")</f>
        <v/>
      </c>
      <c r="BB648" s="21" t="str">
        <f ca="1">IF(SUM(IF({"5.Anslutningsavtal","6.Nätavtal"}=Q648,1,0))&gt;0,EDATE(AZ648,RANDBETWEEN(0,3)),"")</f>
        <v/>
      </c>
      <c r="BD648" s="21" t="str">
        <f ca="1" t="shared" si="717"/>
        <v/>
      </c>
    </row>
    <row r="649" spans="1:56">
      <c r="A649" s="33" t="s">
        <v>65</v>
      </c>
      <c r="B649" s="31">
        <f ca="1" t="shared" si="718"/>
        <v>44820</v>
      </c>
      <c r="C649" s="32">
        <f ca="1" t="shared" si="704"/>
        <v>45540</v>
      </c>
      <c r="D649" s="30" t="str">
        <f t="shared" si="705"/>
        <v>Project 4649</v>
      </c>
      <c r="E649" s="30" t="str">
        <f t="shared" si="706"/>
        <v>Company AB 5649</v>
      </c>
      <c r="F649" s="30" t="str">
        <f ca="1" t="shared" si="719"/>
        <v>Sala</v>
      </c>
      <c r="G649" s="37">
        <f ca="1" t="shared" si="720"/>
        <v>35</v>
      </c>
      <c r="H649" s="38" t="str">
        <f ca="1" t="shared" si="721"/>
        <v/>
      </c>
      <c r="I649" s="30" t="str">
        <f ca="1" t="shared" si="722"/>
        <v>Nyanslutning</v>
      </c>
      <c r="J649" s="30" t="s">
        <v>69</v>
      </c>
      <c r="K649" s="41">
        <f ca="1" t="shared" si="723"/>
        <v>40</v>
      </c>
      <c r="L649" s="41">
        <f ca="1" t="shared" si="707"/>
        <v>35</v>
      </c>
      <c r="N649" s="30" t="str">
        <f ca="1" t="shared" si="708"/>
        <v>Sarah Anderson 649</v>
      </c>
      <c r="O649" s="30" t="str">
        <f ca="1" t="shared" si="709"/>
        <v>Sarah Anderson 649</v>
      </c>
      <c r="P649" s="30" t="str">
        <f ca="1" t="shared" si="710"/>
        <v>Sarah Anderson 649</v>
      </c>
      <c r="Q649" s="30" t="str">
        <f ca="1" t="shared" si="724"/>
        <v>4.Projekteringsavtal</v>
      </c>
      <c r="R649" s="45" t="str">
        <f ca="1" t="shared" si="725"/>
        <v>N/A</v>
      </c>
      <c r="S649" s="45" t="str">
        <f ca="1" t="shared" si="726"/>
        <v>x</v>
      </c>
      <c r="T649" s="45" t="str">
        <f ca="1" t="shared" si="727"/>
        <v>x</v>
      </c>
      <c r="V649" s="33"/>
      <c r="W649" s="49" t="str">
        <f ca="1" t="shared" si="728"/>
        <v>Länk</v>
      </c>
      <c r="X649" s="50" t="str">
        <f ca="1" t="shared" si="729"/>
        <v/>
      </c>
      <c r="Y649" s="63" t="str">
        <f ca="1" t="shared" si="711"/>
        <v/>
      </c>
      <c r="Z649" s="63" t="str">
        <f ca="1" t="shared" si="712"/>
        <v/>
      </c>
      <c r="AA649" s="67"/>
      <c r="AB649" s="64" t="str">
        <f ca="1" t="shared" si="713"/>
        <v/>
      </c>
      <c r="AC649" s="73">
        <f ca="1">INDEX(Anslutningspunkt!$A$2:$A$108,RANDBETWEEN(2,108),1)</f>
        <v>25</v>
      </c>
      <c r="AD649" s="30"/>
      <c r="AE649" s="30" t="str">
        <f ca="1" t="shared" si="730"/>
        <v>Stamnät Regionnät</v>
      </c>
      <c r="AF649" s="79"/>
      <c r="AG649" s="122"/>
      <c r="AH649" s="123"/>
      <c r="AI649" s="127"/>
      <c r="AL649" s="7"/>
      <c r="AM649" s="7">
        <f ca="1">VLOOKUP(AC649,Anslutningspunkt!A:B,2,0)+RANDBETWEEN(-10000,10000)</f>
        <v>6176921.672</v>
      </c>
      <c r="AN649" s="7">
        <f ca="1">VLOOKUP(AC649,Anslutningspunkt!A:C,3,0)+RANDBETWEEN(-10000,10000)</f>
        <v>344813.438</v>
      </c>
      <c r="AP649" s="7" t="str">
        <f ca="1" t="shared" si="714"/>
        <v>Nyanslutning</v>
      </c>
      <c r="AQ649" s="7" t="str">
        <f t="shared" si="715"/>
        <v>Konsumtion/Produktion</v>
      </c>
      <c r="AX649" s="31">
        <f ca="1" t="shared" si="716"/>
        <v>45402.1028703992</v>
      </c>
      <c r="AZ649" s="31">
        <f ca="1">IF(SUM(IF({"4.Projekteringsavtal","5.Anslutningsavtal","6.Nätavtal"}=Q649,1,0))&gt;0,EDATE(AX649,RANDBETWEEN(0,6)),"")</f>
        <v>45555</v>
      </c>
      <c r="BB649" s="21" t="str">
        <f ca="1">IF(SUM(IF({"5.Anslutningsavtal","6.Nätavtal"}=Q649,1,0))&gt;0,EDATE(AZ649,RANDBETWEEN(0,3)),"")</f>
        <v/>
      </c>
      <c r="BD649" s="21" t="str">
        <f ca="1" t="shared" si="717"/>
        <v/>
      </c>
    </row>
    <row r="650" spans="1:56">
      <c r="A650" s="33" t="s">
        <v>65</v>
      </c>
      <c r="B650" s="31">
        <f ca="1" t="shared" si="718"/>
        <v>43283</v>
      </c>
      <c r="C650" s="32">
        <f ca="1" t="shared" si="704"/>
        <v>44453</v>
      </c>
      <c r="D650" s="30" t="str">
        <f t="shared" si="705"/>
        <v>Project 4650</v>
      </c>
      <c r="E650" s="30" t="str">
        <f t="shared" si="706"/>
        <v>Company AB 5650</v>
      </c>
      <c r="F650" s="30" t="str">
        <f ca="1" t="shared" si="719"/>
        <v>Stockholm</v>
      </c>
      <c r="G650" s="37">
        <f ca="1" t="shared" si="720"/>
        <v>37</v>
      </c>
      <c r="H650" s="38" t="str">
        <f ca="1" t="shared" si="721"/>
        <v/>
      </c>
      <c r="I650" s="30" t="str">
        <f ca="1" t="shared" si="722"/>
        <v>Nyanslutning</v>
      </c>
      <c r="J650" s="30" t="s">
        <v>69</v>
      </c>
      <c r="K650" s="41">
        <f ca="1" t="shared" si="723"/>
        <v>80</v>
      </c>
      <c r="L650" s="41">
        <f ca="1" t="shared" si="707"/>
        <v>64</v>
      </c>
      <c r="N650" s="30" t="str">
        <f ca="1" t="shared" si="708"/>
        <v>Lars Johnson 650</v>
      </c>
      <c r="O650" s="30" t="str">
        <f ca="1" t="shared" si="709"/>
        <v>Lars Johnson 650</v>
      </c>
      <c r="P650" s="30" t="str">
        <f ca="1" t="shared" si="710"/>
        <v>Lars Johnson 650</v>
      </c>
      <c r="Q650" s="30" t="str">
        <f ca="1" t="shared" si="724"/>
        <v>5.Anslutningsavtal</v>
      </c>
      <c r="R650" s="45" t="str">
        <f ca="1" t="shared" si="725"/>
        <v>n</v>
      </c>
      <c r="S650" s="45" t="str">
        <f ca="1" t="shared" si="726"/>
        <v/>
      </c>
      <c r="T650" s="45" t="str">
        <f ca="1" t="shared" si="727"/>
        <v/>
      </c>
      <c r="V650" s="33"/>
      <c r="W650" s="49" t="str">
        <f ca="1" t="shared" si="728"/>
        <v/>
      </c>
      <c r="X650" s="50" t="str">
        <f ca="1" t="shared" si="729"/>
        <v>Ja</v>
      </c>
      <c r="Y650" s="63">
        <f ca="1" t="shared" si="711"/>
        <v>45125</v>
      </c>
      <c r="Z650" s="63">
        <f ca="1" t="shared" si="712"/>
        <v>44828</v>
      </c>
      <c r="AA650" s="67"/>
      <c r="AB650" s="64" t="str">
        <f ca="1" t="shared" si="713"/>
        <v/>
      </c>
      <c r="AC650" s="73">
        <f ca="1">INDEX(Anslutningspunkt!$A$2:$A$108,RANDBETWEEN(2,108),1)</f>
        <v>78</v>
      </c>
      <c r="AD650" s="30"/>
      <c r="AE650" s="30" t="str">
        <f ca="1" t="shared" si="730"/>
        <v>Stamnät</v>
      </c>
      <c r="AF650" s="79"/>
      <c r="AG650" s="122"/>
      <c r="AH650" s="123"/>
      <c r="AI650" s="127"/>
      <c r="AL650" s="7"/>
      <c r="AM650" s="7">
        <f ca="1">VLOOKUP(AC650,Anslutningspunkt!A:B,2,0)+RANDBETWEEN(-10000,10000)</f>
        <v>6060678.672</v>
      </c>
      <c r="AN650" s="7">
        <f ca="1">VLOOKUP(AC650,Anslutningspunkt!A:C,3,0)+RANDBETWEEN(-10000,10000)</f>
        <v>323353.438</v>
      </c>
      <c r="AP650" s="7" t="str">
        <f ca="1" t="shared" si="714"/>
        <v>Nyanslutning</v>
      </c>
      <c r="AQ650" s="7" t="str">
        <f t="shared" si="715"/>
        <v>Konsumtion/Produktion</v>
      </c>
      <c r="AX650" s="31">
        <f ca="1" t="shared" si="716"/>
        <v>43350.6638308903</v>
      </c>
      <c r="AZ650" s="31">
        <f ca="1">IF(SUM(IF({"4.Projekteringsavtal","5.Anslutningsavtal","6.Nätavtal"}=Q650,1,0))&gt;0,EDATE(AX650,RANDBETWEEN(0,6)),"")</f>
        <v>43472</v>
      </c>
      <c r="BB650" s="21">
        <f ca="1">IF(SUM(IF({"5.Anslutningsavtal","6.Nätavtal"}=Q650,1,0))&gt;0,EDATE(AZ650,RANDBETWEEN(0,3)),"")</f>
        <v>43562</v>
      </c>
      <c r="BD650" s="21" t="str">
        <f ca="1" t="shared" si="717"/>
        <v/>
      </c>
    </row>
    <row r="651" spans="1:56">
      <c r="A651" s="33" t="s">
        <v>65</v>
      </c>
      <c r="B651" s="31">
        <f ca="1" t="shared" si="718"/>
        <v>43402</v>
      </c>
      <c r="C651" s="32">
        <f ca="1" t="shared" si="704"/>
        <v>45547</v>
      </c>
      <c r="D651" s="30" t="str">
        <f t="shared" si="705"/>
        <v>Project 4651</v>
      </c>
      <c r="E651" s="30" t="str">
        <f t="shared" si="706"/>
        <v>Company AB 5651</v>
      </c>
      <c r="F651" s="30" t="str">
        <f ca="1" t="shared" si="719"/>
        <v>Sigtuna</v>
      </c>
      <c r="G651" s="37">
        <f ca="1" t="shared" si="720"/>
        <v>34</v>
      </c>
      <c r="H651" s="38" t="str">
        <f ca="1" t="shared" si="721"/>
        <v>Nej</v>
      </c>
      <c r="I651" s="30" t="str">
        <f ca="1" t="shared" si="722"/>
        <v>Utökning</v>
      </c>
      <c r="J651" s="30" t="s">
        <v>69</v>
      </c>
      <c r="K651" s="41">
        <f ca="1" t="shared" si="723"/>
        <v>480</v>
      </c>
      <c r="L651" s="41">
        <f ca="1" t="shared" si="707"/>
        <v>63</v>
      </c>
      <c r="N651" s="30" t="str">
        <f ca="1" t="shared" si="708"/>
        <v>Lars Johnson 651</v>
      </c>
      <c r="O651" s="30" t="str">
        <f ca="1" t="shared" si="709"/>
        <v>Sarah Anderson 651</v>
      </c>
      <c r="P651" s="30" t="str">
        <f ca="1" t="shared" si="710"/>
        <v>Erik Johanson 651</v>
      </c>
      <c r="Q651" s="30" t="str">
        <f ca="1" t="shared" si="724"/>
        <v>6.Nätavtal</v>
      </c>
      <c r="R651" s="45" t="str">
        <f ca="1" t="shared" si="725"/>
        <v/>
      </c>
      <c r="S651" s="45" t="str">
        <f ca="1" t="shared" si="726"/>
        <v/>
      </c>
      <c r="T651" s="45" t="str">
        <f ca="1" t="shared" si="727"/>
        <v>x</v>
      </c>
      <c r="V651" s="33"/>
      <c r="W651" s="49" t="str">
        <f ca="1" t="shared" si="728"/>
        <v/>
      </c>
      <c r="X651" s="50" t="str">
        <f ca="1" t="shared" si="729"/>
        <v>Nej</v>
      </c>
      <c r="Y651" s="63" t="str">
        <f ca="1" t="shared" si="711"/>
        <v/>
      </c>
      <c r="Z651" s="63" t="str">
        <f ca="1" t="shared" si="712"/>
        <v/>
      </c>
      <c r="AA651" s="67"/>
      <c r="AB651" s="64" t="str">
        <f ca="1" t="shared" si="713"/>
        <v/>
      </c>
      <c r="AC651" s="73">
        <f ca="1">INDEX(Anslutningspunkt!$A$2:$A$108,RANDBETWEEN(2,108),1)</f>
        <v>41</v>
      </c>
      <c r="AD651" s="30"/>
      <c r="AE651" s="30" t="str">
        <f ca="1" t="shared" si="730"/>
        <v>Stamnät</v>
      </c>
      <c r="AF651" s="79"/>
      <c r="AG651" s="122"/>
      <c r="AH651" s="123"/>
      <c r="AI651" s="127"/>
      <c r="AL651" s="7"/>
      <c r="AM651" s="7">
        <f ca="1">VLOOKUP(AC651,Anslutningspunkt!A:B,2,0)+RANDBETWEEN(-10000,10000)</f>
        <v>6116333.672</v>
      </c>
      <c r="AN651" s="7">
        <f ca="1">VLOOKUP(AC651,Anslutningspunkt!A:C,3,0)+RANDBETWEEN(-10000,10000)</f>
        <v>362049.438</v>
      </c>
      <c r="AP651" s="7" t="str">
        <f ca="1" t="shared" si="714"/>
        <v>Utökning</v>
      </c>
      <c r="AQ651" s="7" t="str">
        <f t="shared" si="715"/>
        <v>Konsumtion/Produktion</v>
      </c>
      <c r="AX651" s="31">
        <f ca="1" t="shared" si="716"/>
        <v>45113.5249453299</v>
      </c>
      <c r="AZ651" s="31">
        <f ca="1">IF(SUM(IF({"4.Projekteringsavtal","5.Anslutningsavtal","6.Nätavtal"}=Q651,1,0))&gt;0,EDATE(AX651,RANDBETWEEN(0,6)),"")</f>
        <v>45144</v>
      </c>
      <c r="BB651" s="21">
        <f ca="1">IF(SUM(IF({"5.Anslutningsavtal","6.Nätavtal"}=Q651,1,0))&gt;0,EDATE(AZ651,RANDBETWEEN(0,3)),"")</f>
        <v>45144</v>
      </c>
      <c r="BD651" s="21">
        <f ca="1" t="shared" si="717"/>
        <v>45144</v>
      </c>
    </row>
    <row r="652" spans="1:56">
      <c r="A652" s="33" t="s">
        <v>65</v>
      </c>
      <c r="B652" s="31">
        <f ca="1" t="shared" ref="B652:B661" si="731">RANDBETWEEN(DATE(2018,1,1),DATE(2022,10,20))</f>
        <v>44142</v>
      </c>
      <c r="C652" s="32">
        <f ca="1" t="shared" si="704"/>
        <v>44304</v>
      </c>
      <c r="D652" s="30" t="str">
        <f t="shared" si="705"/>
        <v>Project 4652</v>
      </c>
      <c r="E652" s="30" t="str">
        <f t="shared" si="706"/>
        <v>Company AB 5652</v>
      </c>
      <c r="F652" s="30" t="str">
        <f ca="1" t="shared" ref="F652:F661" si="73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Smedjebacken</v>
      </c>
      <c r="G652" s="37">
        <f ca="1" t="shared" ref="G652:G661" si="733">RANDBETWEEN(30,38)</f>
        <v>33</v>
      </c>
      <c r="H652" s="38" t="str">
        <f ca="1" t="shared" ref="H652:H661" si="734">CHOOSE(RANDBETWEEN(1,3),"Ja","Nej","")</f>
        <v/>
      </c>
      <c r="I652" s="30" t="str">
        <f ca="1" t="shared" ref="I652:I661" si="735">CHOOSE(RANDBETWEEN(1,3),"Nyanslutning","Utökning","Flytt")</f>
        <v>Utökning</v>
      </c>
      <c r="J652" s="30" t="s">
        <v>69</v>
      </c>
      <c r="K652" s="41">
        <f ca="1" t="shared" ref="K652:K661" si="736">RANDBETWEEN(1,60)*10</f>
        <v>440</v>
      </c>
      <c r="L652" s="41">
        <f ca="1" t="shared" si="707"/>
        <v>290</v>
      </c>
      <c r="N652" s="30" t="str">
        <f ca="1" t="shared" si="708"/>
        <v>Erik Johanson 652</v>
      </c>
      <c r="O652" s="30" t="str">
        <f ca="1" t="shared" si="709"/>
        <v>Lars Johnson 652</v>
      </c>
      <c r="P652" s="30" t="str">
        <f ca="1" t="shared" si="710"/>
        <v>Lars Johnson 652</v>
      </c>
      <c r="Q652" s="30" t="str">
        <f ca="1" t="shared" ref="Q652:Q661" si="737">CHOOSE(RANDBETWEEN(1,5),"5.Anslutningsavtal","4.Projekteringsavtal","6.Nätavtal","2.Reservationsavtal","1.Anslutningsmöjlighet")</f>
        <v>2.Reservationsavtal</v>
      </c>
      <c r="R652" s="45" t="str">
        <f ca="1" t="shared" ref="R652:R661" si="738">CHOOSE(RANDBETWEEN(1,8),"Ja","","","","n","nej","?","N/A")</f>
        <v/>
      </c>
      <c r="S652" s="45" t="str">
        <f ca="1" t="shared" ref="S652:S661" si="739">CHOOSE(RANDBETWEEN(1,3),"x","","")</f>
        <v/>
      </c>
      <c r="T652" s="45" t="str">
        <f ca="1" t="shared" ref="T652:T661" si="740">CHOOSE(RANDBETWEEN(1,4),"x","","","")</f>
        <v>x</v>
      </c>
      <c r="V652" s="33"/>
      <c r="W652" s="49" t="str">
        <f ca="1" t="shared" ref="W652:W661" si="741">CHOOSE(RANDBETWEEN(1,7),"Länk","","","","","Ansluts till LN 20 kV","Reservationsavtal ska tecknas")</f>
        <v>Ansluts till LN 20 kV</v>
      </c>
      <c r="X652" s="50" t="str">
        <f ca="1" t="shared" ref="X652:X661" si="742">CHOOSE(RANDBETWEEN(1,4),"Ja","Ja","Nej","")</f>
        <v/>
      </c>
      <c r="Y652" s="63" t="str">
        <f ca="1" t="shared" si="711"/>
        <v/>
      </c>
      <c r="Z652" s="63" t="str">
        <f ca="1" t="shared" si="712"/>
        <v/>
      </c>
      <c r="AA652" s="67"/>
      <c r="AB652" s="64" t="str">
        <f ca="1" t="shared" si="713"/>
        <v/>
      </c>
      <c r="AC652" s="73">
        <f ca="1">INDEX(Anslutningspunkt!$A$2:$A$108,RANDBETWEEN(2,108),1)</f>
        <v>80</v>
      </c>
      <c r="AD652" s="30"/>
      <c r="AE652" s="30" t="str">
        <f ca="1" t="shared" ref="AE652:AE661" si="743">CHOOSE(RANDBETWEEN(1,4),"Regionnät","Stamnät Regionnät","Stamnät","")</f>
        <v>Stamnät Regionnät</v>
      </c>
      <c r="AF652" s="79"/>
      <c r="AG652" s="122"/>
      <c r="AH652" s="123"/>
      <c r="AI652" s="127"/>
      <c r="AL652" s="7"/>
      <c r="AM652" s="7">
        <f ca="1">VLOOKUP(AC652,Anslutningspunkt!A:B,2,0)+RANDBETWEEN(-10000,10000)</f>
        <v>6084532.672</v>
      </c>
      <c r="AN652" s="7">
        <f ca="1">VLOOKUP(AC652,Anslutningspunkt!A:C,3,0)+RANDBETWEEN(-10000,10000)</f>
        <v>328139.438</v>
      </c>
      <c r="AP652" s="7" t="str">
        <f ca="1" t="shared" si="714"/>
        <v>Utökning</v>
      </c>
      <c r="AQ652" s="7" t="str">
        <f t="shared" si="715"/>
        <v>Konsumtion/Produktion</v>
      </c>
      <c r="AX652" s="31">
        <f ca="1" t="shared" si="716"/>
        <v>44269.596803169</v>
      </c>
      <c r="AZ652" s="31" t="str">
        <f ca="1">IF(SUM(IF({"4.Projekteringsavtal","5.Anslutningsavtal","6.Nätavtal"}=Q652,1,0))&gt;0,EDATE(AX652,RANDBETWEEN(0,6)),"")</f>
        <v/>
      </c>
      <c r="BB652" s="21" t="str">
        <f ca="1">IF(SUM(IF({"5.Anslutningsavtal","6.Nätavtal"}=Q652,1,0))&gt;0,EDATE(AZ652,RANDBETWEEN(0,3)),"")</f>
        <v/>
      </c>
      <c r="BD652" s="21" t="str">
        <f ca="1" t="shared" si="717"/>
        <v/>
      </c>
    </row>
    <row r="653" spans="1:56">
      <c r="A653" s="33" t="s">
        <v>65</v>
      </c>
      <c r="B653" s="31">
        <f ca="1" t="shared" si="731"/>
        <v>43675</v>
      </c>
      <c r="C653" s="32">
        <f ca="1" t="shared" si="704"/>
        <v>45031</v>
      </c>
      <c r="D653" s="30" t="str">
        <f t="shared" si="705"/>
        <v>Project 4653</v>
      </c>
      <c r="E653" s="30" t="str">
        <f t="shared" si="706"/>
        <v>Company AB 5653</v>
      </c>
      <c r="F653" s="30" t="str">
        <f ca="1" t="shared" si="732"/>
        <v>Horndal</v>
      </c>
      <c r="G653" s="37">
        <f ca="1" t="shared" si="733"/>
        <v>32</v>
      </c>
      <c r="H653" s="38" t="str">
        <f ca="1" t="shared" si="734"/>
        <v>Ja</v>
      </c>
      <c r="I653" s="30" t="str">
        <f ca="1" t="shared" si="735"/>
        <v>Flytt</v>
      </c>
      <c r="J653" s="30" t="s">
        <v>69</v>
      </c>
      <c r="K653" s="41">
        <f ca="1" t="shared" si="736"/>
        <v>30</v>
      </c>
      <c r="L653" s="41">
        <f ca="1" t="shared" si="707"/>
        <v>13</v>
      </c>
      <c r="N653" s="30" t="str">
        <f ca="1" t="shared" si="708"/>
        <v>Lars Johnson 653</v>
      </c>
      <c r="O653" s="30" t="str">
        <f ca="1" t="shared" si="709"/>
        <v>Lars Johnson 653</v>
      </c>
      <c r="P653" s="30" t="str">
        <f ca="1" t="shared" si="710"/>
        <v>Lars Johnson 653</v>
      </c>
      <c r="Q653" s="30" t="str">
        <f ca="1" t="shared" si="737"/>
        <v>4.Projekteringsavtal</v>
      </c>
      <c r="R653" s="45" t="str">
        <f ca="1" t="shared" si="738"/>
        <v>N/A</v>
      </c>
      <c r="S653" s="45" t="str">
        <f ca="1" t="shared" si="739"/>
        <v/>
      </c>
      <c r="T653" s="45" t="str">
        <f ca="1" t="shared" si="740"/>
        <v/>
      </c>
      <c r="V653" s="33"/>
      <c r="W653" s="49" t="str">
        <f ca="1" t="shared" si="741"/>
        <v>Ansluts till LN 20 kV</v>
      </c>
      <c r="X653" s="50" t="str">
        <f ca="1" t="shared" si="742"/>
        <v/>
      </c>
      <c r="Y653" s="63" t="str">
        <f ca="1" t="shared" si="711"/>
        <v/>
      </c>
      <c r="Z653" s="63" t="str">
        <f ca="1" t="shared" si="712"/>
        <v/>
      </c>
      <c r="AA653" s="67"/>
      <c r="AB653" s="64" t="str">
        <f ca="1" t="shared" si="713"/>
        <v/>
      </c>
      <c r="AC653" s="73">
        <f ca="1">INDEX(Anslutningspunkt!$A$2:$A$108,RANDBETWEEN(2,108),1)</f>
        <v>74</v>
      </c>
      <c r="AD653" s="30"/>
      <c r="AE653" s="30" t="str">
        <f ca="1" t="shared" si="743"/>
        <v>Stamnät</v>
      </c>
      <c r="AF653" s="79"/>
      <c r="AG653" s="122"/>
      <c r="AH653" s="123"/>
      <c r="AI653" s="127"/>
      <c r="AL653" s="7"/>
      <c r="AM653" s="7">
        <f ca="1">VLOOKUP(AC653,Anslutningspunkt!A:B,2,0)+RANDBETWEEN(-10000,10000)</f>
        <v>6108767.672</v>
      </c>
      <c r="AN653" s="7">
        <f ca="1">VLOOKUP(AC653,Anslutningspunkt!A:C,3,0)+RANDBETWEEN(-10000,10000)</f>
        <v>384876.438</v>
      </c>
      <c r="AP653" s="7" t="str">
        <f ca="1" t="shared" si="714"/>
        <v>Flytt</v>
      </c>
      <c r="AQ653" s="7" t="str">
        <f t="shared" si="715"/>
        <v>Konsumtion/Produktion</v>
      </c>
      <c r="AX653" s="31">
        <f ca="1" t="shared" si="716"/>
        <v>44433.2427639958</v>
      </c>
      <c r="AZ653" s="31">
        <f ca="1">IF(SUM(IF({"4.Projekteringsavtal","5.Anslutningsavtal","6.Nätavtal"}=Q653,1,0))&gt;0,EDATE(AX653,RANDBETWEEN(0,6)),"")</f>
        <v>44494</v>
      </c>
      <c r="BB653" s="21" t="str">
        <f ca="1">IF(SUM(IF({"5.Anslutningsavtal","6.Nätavtal"}=Q653,1,0))&gt;0,EDATE(AZ653,RANDBETWEEN(0,3)),"")</f>
        <v/>
      </c>
      <c r="BD653" s="21" t="str">
        <f ca="1" t="shared" si="717"/>
        <v/>
      </c>
    </row>
    <row r="654" spans="1:56">
      <c r="A654" s="33" t="s">
        <v>65</v>
      </c>
      <c r="B654" s="31">
        <f ca="1" t="shared" si="731"/>
        <v>43476</v>
      </c>
      <c r="C654" s="32">
        <f ca="1" t="shared" si="704"/>
        <v>44709</v>
      </c>
      <c r="D654" s="30" t="str">
        <f t="shared" si="705"/>
        <v>Project 4654</v>
      </c>
      <c r="E654" s="30" t="str">
        <f t="shared" si="706"/>
        <v>Company AB 5654</v>
      </c>
      <c r="F654" s="30" t="str">
        <f ca="1" t="shared" si="732"/>
        <v>Upplans Bro</v>
      </c>
      <c r="G654" s="37">
        <f ca="1" t="shared" si="733"/>
        <v>30</v>
      </c>
      <c r="H654" s="38" t="str">
        <f ca="1" t="shared" si="734"/>
        <v>Nej</v>
      </c>
      <c r="I654" s="30" t="str">
        <f ca="1" t="shared" si="735"/>
        <v>Utökning</v>
      </c>
      <c r="J654" s="30" t="s">
        <v>69</v>
      </c>
      <c r="K654" s="41">
        <f ca="1" t="shared" si="736"/>
        <v>530</v>
      </c>
      <c r="L654" s="41">
        <f ca="1" t="shared" si="707"/>
        <v>330</v>
      </c>
      <c r="N654" s="30" t="str">
        <f ca="1" t="shared" si="708"/>
        <v>Anders Erikson 654</v>
      </c>
      <c r="O654" s="30" t="str">
        <f ca="1" t="shared" si="709"/>
        <v>Lars Johnson 654</v>
      </c>
      <c r="P654" s="30" t="str">
        <f ca="1" t="shared" si="710"/>
        <v>Anders Erikson 654</v>
      </c>
      <c r="Q654" s="30" t="str">
        <f ca="1" t="shared" si="737"/>
        <v>2.Reservationsavtal</v>
      </c>
      <c r="R654" s="45" t="str">
        <f ca="1" t="shared" si="738"/>
        <v>nej</v>
      </c>
      <c r="S654" s="45" t="str">
        <f ca="1" t="shared" si="739"/>
        <v/>
      </c>
      <c r="T654" s="45" t="str">
        <f ca="1" t="shared" si="740"/>
        <v>x</v>
      </c>
      <c r="V654" s="33"/>
      <c r="W654" s="49" t="str">
        <f ca="1" t="shared" si="741"/>
        <v>Reservationsavtal ska tecknas</v>
      </c>
      <c r="X654" s="50" t="str">
        <f ca="1" t="shared" si="742"/>
        <v/>
      </c>
      <c r="Y654" s="63" t="str">
        <f ca="1" t="shared" si="711"/>
        <v/>
      </c>
      <c r="Z654" s="63" t="str">
        <f ca="1" t="shared" si="712"/>
        <v/>
      </c>
      <c r="AA654" s="67"/>
      <c r="AB654" s="64" t="str">
        <f ca="1" t="shared" si="713"/>
        <v/>
      </c>
      <c r="AC654" s="73">
        <f ca="1">INDEX(Anslutningspunkt!$A$2:$A$108,RANDBETWEEN(2,108),1)</f>
        <v>9</v>
      </c>
      <c r="AD654" s="30"/>
      <c r="AE654" s="30" t="str">
        <f ca="1" t="shared" si="743"/>
        <v>Stamnät</v>
      </c>
      <c r="AF654" s="79"/>
      <c r="AG654" s="122"/>
      <c r="AH654" s="123"/>
      <c r="AI654" s="127"/>
      <c r="AL654" s="7"/>
      <c r="AM654" s="7">
        <f ca="1">VLOOKUP(AC654,Anslutningspunkt!A:B,2,0)+RANDBETWEEN(-10000,10000)</f>
        <v>6038892.672</v>
      </c>
      <c r="AN654" s="7">
        <f ca="1">VLOOKUP(AC654,Anslutningspunkt!A:C,3,0)+RANDBETWEEN(-10000,10000)</f>
        <v>316626.438</v>
      </c>
      <c r="AP654" s="7" t="str">
        <f ca="1" t="shared" si="714"/>
        <v>Utökning</v>
      </c>
      <c r="AQ654" s="7" t="str">
        <f t="shared" si="715"/>
        <v>Konsumtion/Produktion</v>
      </c>
      <c r="AX654" s="31">
        <f ca="1" t="shared" si="716"/>
        <v>43503.4759982473</v>
      </c>
      <c r="AZ654" s="31" t="str">
        <f ca="1">IF(SUM(IF({"4.Projekteringsavtal","5.Anslutningsavtal","6.Nätavtal"}=Q654,1,0))&gt;0,EDATE(AX654,RANDBETWEEN(0,6)),"")</f>
        <v/>
      </c>
      <c r="BB654" s="21" t="str">
        <f ca="1">IF(SUM(IF({"5.Anslutningsavtal","6.Nätavtal"}=Q654,1,0))&gt;0,EDATE(AZ654,RANDBETWEEN(0,3)),"")</f>
        <v/>
      </c>
      <c r="BD654" s="21" t="str">
        <f ca="1" t="shared" si="717"/>
        <v/>
      </c>
    </row>
    <row r="655" spans="1:56">
      <c r="A655" s="33" t="s">
        <v>65</v>
      </c>
      <c r="B655" s="31">
        <f ca="1" t="shared" si="731"/>
        <v>44820</v>
      </c>
      <c r="C655" s="32">
        <f ca="1" t="shared" si="704"/>
        <v>44944</v>
      </c>
      <c r="D655" s="30" t="str">
        <f t="shared" si="705"/>
        <v>Project 4655</v>
      </c>
      <c r="E655" s="30" t="str">
        <f t="shared" si="706"/>
        <v>Company AB 5655</v>
      </c>
      <c r="F655" s="30" t="str">
        <f ca="1" t="shared" si="732"/>
        <v>Sandviken</v>
      </c>
      <c r="G655" s="37">
        <f ca="1" t="shared" si="733"/>
        <v>38</v>
      </c>
      <c r="H655" s="38" t="str">
        <f ca="1" t="shared" si="734"/>
        <v>Ja</v>
      </c>
      <c r="I655" s="30" t="str">
        <f ca="1" t="shared" si="735"/>
        <v>Nyanslutning</v>
      </c>
      <c r="J655" s="30" t="s">
        <v>69</v>
      </c>
      <c r="K655" s="41">
        <f ca="1" t="shared" si="736"/>
        <v>160</v>
      </c>
      <c r="L655" s="41">
        <f ca="1" t="shared" si="707"/>
        <v>60</v>
      </c>
      <c r="N655" s="30" t="str">
        <f ca="1" t="shared" si="708"/>
        <v>Lars Johnson 655</v>
      </c>
      <c r="O655" s="30" t="str">
        <f ca="1" t="shared" si="709"/>
        <v>Lars Johnson 655</v>
      </c>
      <c r="P655" s="30" t="str">
        <f ca="1" t="shared" si="710"/>
        <v>Anders Erikson 655</v>
      </c>
      <c r="Q655" s="30" t="str">
        <f ca="1" t="shared" si="737"/>
        <v>6.Nätavtal</v>
      </c>
      <c r="R655" s="45" t="str">
        <f ca="1" t="shared" si="738"/>
        <v>n</v>
      </c>
      <c r="S655" s="45" t="str">
        <f ca="1" t="shared" si="739"/>
        <v/>
      </c>
      <c r="T655" s="45" t="str">
        <f ca="1" t="shared" si="740"/>
        <v>x</v>
      </c>
      <c r="V655" s="33"/>
      <c r="W655" s="49" t="str">
        <f ca="1" t="shared" si="741"/>
        <v>Ansluts till LN 20 kV</v>
      </c>
      <c r="X655" s="50" t="str">
        <f ca="1" t="shared" si="742"/>
        <v>Nej</v>
      </c>
      <c r="Y655" s="63" t="str">
        <f ca="1" t="shared" si="711"/>
        <v/>
      </c>
      <c r="Z655" s="63" t="str">
        <f ca="1" t="shared" si="712"/>
        <v/>
      </c>
      <c r="AA655" s="67"/>
      <c r="AB655" s="64" t="str">
        <f ca="1" t="shared" si="713"/>
        <v/>
      </c>
      <c r="AC655" s="73">
        <f ca="1">INDEX(Anslutningspunkt!$A$2:$A$108,RANDBETWEEN(2,108),1)</f>
        <v>62</v>
      </c>
      <c r="AD655" s="30"/>
      <c r="AE655" s="30" t="str">
        <f ca="1" t="shared" si="743"/>
        <v>Regionnät</v>
      </c>
      <c r="AF655" s="79"/>
      <c r="AG655" s="122"/>
      <c r="AH655" s="123"/>
      <c r="AI655" s="127"/>
      <c r="AL655" s="7"/>
      <c r="AM655" s="7">
        <f ca="1">VLOOKUP(AC655,Anslutningspunkt!A:B,2,0)+RANDBETWEEN(-10000,10000)</f>
        <v>6024250.672</v>
      </c>
      <c r="AN655" s="7">
        <f ca="1">VLOOKUP(AC655,Anslutningspunkt!A:C,3,0)+RANDBETWEEN(-10000,10000)</f>
        <v>408859.438</v>
      </c>
      <c r="AP655" s="7" t="str">
        <f ca="1" t="shared" si="714"/>
        <v>Nyanslutning</v>
      </c>
      <c r="AQ655" s="7" t="str">
        <f t="shared" si="715"/>
        <v>Konsumtion/Produktion</v>
      </c>
      <c r="AX655" s="31">
        <f ca="1" t="shared" si="716"/>
        <v>44908.9313851151</v>
      </c>
      <c r="AZ655" s="31">
        <f ca="1">IF(SUM(IF({"4.Projekteringsavtal","5.Anslutningsavtal","6.Nätavtal"}=Q655,1,0))&gt;0,EDATE(AX655,RANDBETWEEN(0,6)),"")</f>
        <v>45090</v>
      </c>
      <c r="BB655" s="21">
        <f ca="1">IF(SUM(IF({"5.Anslutningsavtal","6.Nätavtal"}=Q655,1,0))&gt;0,EDATE(AZ655,RANDBETWEEN(0,3)),"")</f>
        <v>45182</v>
      </c>
      <c r="BD655" s="21">
        <f ca="1" t="shared" si="717"/>
        <v>45182</v>
      </c>
    </row>
    <row r="656" spans="1:56">
      <c r="A656" s="33" t="s">
        <v>65</v>
      </c>
      <c r="B656" s="31">
        <f ca="1" t="shared" si="731"/>
        <v>44230</v>
      </c>
      <c r="C656" s="32">
        <f ca="1" t="shared" si="704"/>
        <v>44622</v>
      </c>
      <c r="D656" s="30" t="str">
        <f t="shared" si="705"/>
        <v>Project 4656</v>
      </c>
      <c r="E656" s="30" t="str">
        <f t="shared" si="706"/>
        <v>Company AB 5656</v>
      </c>
      <c r="F656" s="30" t="str">
        <f ca="1" t="shared" si="732"/>
        <v>Upplands Bro</v>
      </c>
      <c r="G656" s="37">
        <f ca="1" t="shared" si="733"/>
        <v>35</v>
      </c>
      <c r="H656" s="38" t="str">
        <f ca="1" t="shared" si="734"/>
        <v>Nej</v>
      </c>
      <c r="I656" s="30" t="str">
        <f ca="1" t="shared" si="735"/>
        <v>Nyanslutning</v>
      </c>
      <c r="J656" s="30" t="s">
        <v>69</v>
      </c>
      <c r="K656" s="41">
        <f ca="1" t="shared" si="736"/>
        <v>480</v>
      </c>
      <c r="L656" s="41">
        <f ca="1" t="shared" si="707"/>
        <v>419</v>
      </c>
      <c r="N656" s="30" t="str">
        <f ca="1" t="shared" si="708"/>
        <v>Erik Johanson 656</v>
      </c>
      <c r="O656" s="30" t="str">
        <f ca="1" t="shared" si="709"/>
        <v>Sarah Anderson 656</v>
      </c>
      <c r="P656" s="30" t="str">
        <f ca="1" t="shared" si="710"/>
        <v>Anders Erikson 656</v>
      </c>
      <c r="Q656" s="30" t="str">
        <f ca="1" t="shared" si="737"/>
        <v>5.Anslutningsavtal</v>
      </c>
      <c r="R656" s="45" t="str">
        <f ca="1" t="shared" si="738"/>
        <v>nej</v>
      </c>
      <c r="S656" s="45" t="str">
        <f ca="1" t="shared" si="739"/>
        <v/>
      </c>
      <c r="T656" s="45" t="str">
        <f ca="1" t="shared" si="740"/>
        <v>x</v>
      </c>
      <c r="V656" s="33"/>
      <c r="W656" s="49" t="str">
        <f ca="1" t="shared" si="741"/>
        <v>Reservationsavtal ska tecknas</v>
      </c>
      <c r="X656" s="50" t="str">
        <f ca="1" t="shared" si="742"/>
        <v/>
      </c>
      <c r="Y656" s="63" t="str">
        <f ca="1" t="shared" si="711"/>
        <v/>
      </c>
      <c r="Z656" s="63" t="str">
        <f ca="1" t="shared" si="712"/>
        <v/>
      </c>
      <c r="AA656" s="67"/>
      <c r="AB656" s="64" t="str">
        <f ca="1" t="shared" si="713"/>
        <v/>
      </c>
      <c r="AC656" s="73">
        <f ca="1">INDEX(Anslutningspunkt!$A$2:$A$108,RANDBETWEEN(2,108),1)</f>
        <v>59</v>
      </c>
      <c r="AD656" s="30"/>
      <c r="AE656" s="30" t="str">
        <f ca="1" t="shared" si="743"/>
        <v/>
      </c>
      <c r="AF656" s="79"/>
      <c r="AG656" s="122"/>
      <c r="AH656" s="123"/>
      <c r="AI656" s="127"/>
      <c r="AL656" s="7"/>
      <c r="AM656" s="7">
        <f ca="1">VLOOKUP(AC656,Anslutningspunkt!A:B,2,0)+RANDBETWEEN(-10000,10000)</f>
        <v>6056409.672</v>
      </c>
      <c r="AN656" s="7">
        <f ca="1">VLOOKUP(AC656,Anslutningspunkt!A:C,3,0)+RANDBETWEEN(-10000,10000)</f>
        <v>411605.438</v>
      </c>
      <c r="AP656" s="7" t="str">
        <f ca="1" t="shared" si="714"/>
        <v>Nyanslutning</v>
      </c>
      <c r="AQ656" s="7" t="str">
        <f t="shared" si="715"/>
        <v>Konsumtion/Produktion</v>
      </c>
      <c r="AX656" s="31">
        <f ca="1" t="shared" si="716"/>
        <v>44574.8434725159</v>
      </c>
      <c r="AZ656" s="31">
        <f ca="1">IF(SUM(IF({"4.Projekteringsavtal","5.Anslutningsavtal","6.Nätavtal"}=Q656,1,0))&gt;0,EDATE(AX656,RANDBETWEEN(0,6)),"")</f>
        <v>44755</v>
      </c>
      <c r="BB656" s="21">
        <f ca="1">IF(SUM(IF({"5.Anslutningsavtal","6.Nätavtal"}=Q656,1,0))&gt;0,EDATE(AZ656,RANDBETWEEN(0,3)),"")</f>
        <v>44847</v>
      </c>
      <c r="BD656" s="21" t="str">
        <f ca="1" t="shared" si="717"/>
        <v/>
      </c>
    </row>
    <row r="657" spans="1:56">
      <c r="A657" s="33" t="s">
        <v>65</v>
      </c>
      <c r="B657" s="31">
        <f ca="1" t="shared" si="731"/>
        <v>43141</v>
      </c>
      <c r="C657" s="32">
        <f ca="1" t="shared" si="704"/>
        <v>45190</v>
      </c>
      <c r="D657" s="30" t="str">
        <f t="shared" si="705"/>
        <v>Project 4657</v>
      </c>
      <c r="E657" s="30" t="str">
        <f t="shared" si="706"/>
        <v>Company AB 5657</v>
      </c>
      <c r="F657" s="30" t="str">
        <f ca="1" t="shared" si="732"/>
        <v>Heby</v>
      </c>
      <c r="G657" s="37">
        <f ca="1" t="shared" si="733"/>
        <v>31</v>
      </c>
      <c r="H657" s="38" t="str">
        <f ca="1" t="shared" si="734"/>
        <v>Ja</v>
      </c>
      <c r="I657" s="30" t="str">
        <f ca="1" t="shared" si="735"/>
        <v>Utökning</v>
      </c>
      <c r="J657" s="30" t="s">
        <v>69</v>
      </c>
      <c r="K657" s="41">
        <f ca="1" t="shared" si="736"/>
        <v>100</v>
      </c>
      <c r="L657" s="41">
        <f ca="1" t="shared" si="707"/>
        <v>76</v>
      </c>
      <c r="N657" s="30" t="str">
        <f ca="1" t="shared" si="708"/>
        <v>Lars Johnson 657</v>
      </c>
      <c r="O657" s="30" t="str">
        <f ca="1" t="shared" si="709"/>
        <v>Anders Erikson 657</v>
      </c>
      <c r="P657" s="30" t="str">
        <f ca="1" t="shared" si="710"/>
        <v>Sarah Anderson 657</v>
      </c>
      <c r="Q657" s="30" t="str">
        <f ca="1" t="shared" si="737"/>
        <v>1.Anslutningsmöjlighet</v>
      </c>
      <c r="R657" s="45" t="str">
        <f ca="1" t="shared" si="738"/>
        <v>n</v>
      </c>
      <c r="S657" s="45" t="str">
        <f ca="1" t="shared" si="739"/>
        <v/>
      </c>
      <c r="T657" s="45" t="str">
        <f ca="1" t="shared" si="740"/>
        <v/>
      </c>
      <c r="V657" s="33"/>
      <c r="W657" s="49" t="str">
        <f ca="1" t="shared" si="741"/>
        <v>Länk</v>
      </c>
      <c r="X657" s="50" t="str">
        <f ca="1" t="shared" si="742"/>
        <v>Nej</v>
      </c>
      <c r="Y657" s="63" t="str">
        <f ca="1" t="shared" si="711"/>
        <v/>
      </c>
      <c r="Z657" s="63" t="str">
        <f ca="1" t="shared" si="712"/>
        <v/>
      </c>
      <c r="AA657" s="67"/>
      <c r="AB657" s="64" t="str">
        <f ca="1" t="shared" si="713"/>
        <v/>
      </c>
      <c r="AC657" s="73">
        <f ca="1">INDEX(Anslutningspunkt!$A$2:$A$108,RANDBETWEEN(2,108),1)</f>
        <v>15</v>
      </c>
      <c r="AD657" s="30"/>
      <c r="AE657" s="30" t="str">
        <f ca="1" t="shared" si="743"/>
        <v>Regionnät</v>
      </c>
      <c r="AF657" s="79"/>
      <c r="AG657" s="122"/>
      <c r="AH657" s="123"/>
      <c r="AI657" s="127"/>
      <c r="AL657" s="7"/>
      <c r="AM657" s="7">
        <f ca="1">VLOOKUP(AC657,Anslutningspunkt!A:B,2,0)+RANDBETWEEN(-10000,10000)</f>
        <v>6114783.672</v>
      </c>
      <c r="AN657" s="7">
        <f ca="1">VLOOKUP(AC657,Anslutningspunkt!A:C,3,0)+RANDBETWEEN(-10000,10000)</f>
        <v>294309.438</v>
      </c>
      <c r="AP657" s="7" t="str">
        <f ca="1" t="shared" si="714"/>
        <v>Utökning</v>
      </c>
      <c r="AQ657" s="7" t="str">
        <f t="shared" si="715"/>
        <v>Konsumtion/Produktion</v>
      </c>
      <c r="AX657" s="31" t="str">
        <f ca="1" t="shared" si="716"/>
        <v/>
      </c>
      <c r="AZ657" s="31" t="str">
        <f ca="1">IF(SUM(IF({"4.Projekteringsavtal","5.Anslutningsavtal","6.Nätavtal"}=Q657,1,0))&gt;0,EDATE(AX657,RANDBETWEEN(0,6)),"")</f>
        <v/>
      </c>
      <c r="BB657" s="21" t="str">
        <f ca="1">IF(SUM(IF({"5.Anslutningsavtal","6.Nätavtal"}=Q657,1,0))&gt;0,EDATE(AZ657,RANDBETWEEN(0,3)),"")</f>
        <v/>
      </c>
      <c r="BD657" s="21" t="str">
        <f ca="1" t="shared" si="717"/>
        <v/>
      </c>
    </row>
    <row r="658" spans="1:56">
      <c r="A658" s="33" t="s">
        <v>65</v>
      </c>
      <c r="B658" s="31">
        <f ca="1" t="shared" si="731"/>
        <v>44561</v>
      </c>
      <c r="C658" s="32">
        <f ca="1" t="shared" si="704"/>
        <v>45515</v>
      </c>
      <c r="D658" s="30" t="str">
        <f t="shared" si="705"/>
        <v>Project 4658</v>
      </c>
      <c r="E658" s="30" t="str">
        <f t="shared" si="706"/>
        <v>Company AB 5658</v>
      </c>
      <c r="F658" s="30" t="str">
        <f ca="1" t="shared" si="732"/>
        <v>Hofors</v>
      </c>
      <c r="G658" s="37">
        <f ca="1" t="shared" si="733"/>
        <v>30</v>
      </c>
      <c r="H658" s="38" t="str">
        <f ca="1" t="shared" si="734"/>
        <v>Nej</v>
      </c>
      <c r="I658" s="30" t="str">
        <f ca="1" t="shared" si="735"/>
        <v>Utökning</v>
      </c>
      <c r="J658" s="30" t="s">
        <v>69</v>
      </c>
      <c r="K658" s="41">
        <f ca="1" t="shared" si="736"/>
        <v>140</v>
      </c>
      <c r="L658" s="41">
        <f ca="1" t="shared" si="707"/>
        <v>130</v>
      </c>
      <c r="N658" s="30" t="str">
        <f ca="1" t="shared" si="708"/>
        <v>Anders Erikson 658</v>
      </c>
      <c r="O658" s="30" t="str">
        <f ca="1" t="shared" si="709"/>
        <v>Erik Johanson 658</v>
      </c>
      <c r="P658" s="30" t="str">
        <f ca="1" t="shared" si="710"/>
        <v>Anders Erikson 658</v>
      </c>
      <c r="Q658" s="30" t="str">
        <f ca="1" t="shared" si="737"/>
        <v>5.Anslutningsavtal</v>
      </c>
      <c r="R658" s="45" t="str">
        <f ca="1" t="shared" si="738"/>
        <v>N/A</v>
      </c>
      <c r="S658" s="45" t="str">
        <f ca="1" t="shared" si="739"/>
        <v/>
      </c>
      <c r="T658" s="45" t="str">
        <f ca="1" t="shared" si="740"/>
        <v/>
      </c>
      <c r="V658" s="33"/>
      <c r="W658" s="49" t="str">
        <f ca="1" t="shared" si="741"/>
        <v/>
      </c>
      <c r="X658" s="50" t="str">
        <f ca="1" t="shared" si="742"/>
        <v>Ja</v>
      </c>
      <c r="Y658" s="63">
        <f ca="1" t="shared" si="711"/>
        <v>45566</v>
      </c>
      <c r="Z658" s="63">
        <f ca="1" t="shared" si="712"/>
        <v>45525</v>
      </c>
      <c r="AA658" s="67"/>
      <c r="AB658" s="64" t="str">
        <f ca="1" t="shared" si="713"/>
        <v/>
      </c>
      <c r="AC658" s="73">
        <f ca="1">INDEX(Anslutningspunkt!$A$2:$A$108,RANDBETWEEN(2,108),1)</f>
        <v>8</v>
      </c>
      <c r="AD658" s="30"/>
      <c r="AE658" s="30" t="str">
        <f ca="1" t="shared" si="743"/>
        <v>Stamnät Regionnät</v>
      </c>
      <c r="AF658" s="79"/>
      <c r="AG658" s="122"/>
      <c r="AH658" s="123"/>
      <c r="AI658" s="127"/>
      <c r="AL658" s="7"/>
      <c r="AM658" s="7">
        <f ca="1">VLOOKUP(AC658,Anslutningspunkt!A:B,2,0)+RANDBETWEEN(-10000,10000)</f>
        <v>6046133.672</v>
      </c>
      <c r="AN658" s="7">
        <f ca="1">VLOOKUP(AC658,Anslutningspunkt!A:C,3,0)+RANDBETWEEN(-10000,10000)</f>
        <v>389376.438</v>
      </c>
      <c r="AP658" s="7" t="str">
        <f ca="1" t="shared" si="714"/>
        <v>Utökning</v>
      </c>
      <c r="AQ658" s="7" t="str">
        <f t="shared" si="715"/>
        <v>Konsumtion/Produktion</v>
      </c>
      <c r="AX658" s="31">
        <f ca="1" t="shared" si="716"/>
        <v>44575.725300613</v>
      </c>
      <c r="AZ658" s="31">
        <f ca="1">IF(SUM(IF({"4.Projekteringsavtal","5.Anslutningsavtal","6.Nätavtal"}=Q658,1,0))&gt;0,EDATE(AX658,RANDBETWEEN(0,6)),"")</f>
        <v>44726</v>
      </c>
      <c r="BB658" s="21">
        <f ca="1">IF(SUM(IF({"5.Anslutningsavtal","6.Nätavtal"}=Q658,1,0))&gt;0,EDATE(AZ658,RANDBETWEEN(0,3)),"")</f>
        <v>44726</v>
      </c>
      <c r="BD658" s="21" t="str">
        <f ca="1" t="shared" si="717"/>
        <v/>
      </c>
    </row>
    <row r="659" spans="1:56">
      <c r="A659" s="33" t="s">
        <v>65</v>
      </c>
      <c r="B659" s="31">
        <f ca="1" t="shared" si="731"/>
        <v>44603</v>
      </c>
      <c r="C659" s="32">
        <f ca="1" t="shared" si="704"/>
        <v>44949</v>
      </c>
      <c r="D659" s="30" t="str">
        <f t="shared" si="705"/>
        <v>Project 4659</v>
      </c>
      <c r="E659" s="30" t="str">
        <f t="shared" si="706"/>
        <v>Company AB 5659</v>
      </c>
      <c r="F659" s="30" t="str">
        <f ca="1" t="shared" si="732"/>
        <v>Upplands Väsby</v>
      </c>
      <c r="G659" s="37">
        <f ca="1" t="shared" si="733"/>
        <v>33</v>
      </c>
      <c r="H659" s="38" t="str">
        <f ca="1" t="shared" si="734"/>
        <v>Nej</v>
      </c>
      <c r="I659" s="30" t="str">
        <f ca="1" t="shared" si="735"/>
        <v>Utökning</v>
      </c>
      <c r="J659" s="30" t="s">
        <v>69</v>
      </c>
      <c r="K659" s="41">
        <f ca="1" t="shared" si="736"/>
        <v>40</v>
      </c>
      <c r="L659" s="41">
        <f ca="1" t="shared" si="707"/>
        <v>37</v>
      </c>
      <c r="N659" s="30" t="str">
        <f ca="1" t="shared" si="708"/>
        <v>Erik Johanson 659</v>
      </c>
      <c r="O659" s="30" t="str">
        <f ca="1" t="shared" si="709"/>
        <v>Anders Erikson 659</v>
      </c>
      <c r="P659" s="30" t="str">
        <f ca="1" t="shared" si="710"/>
        <v>Anders Erikson 659</v>
      </c>
      <c r="Q659" s="30" t="str">
        <f ca="1" t="shared" si="737"/>
        <v>2.Reservationsavtal</v>
      </c>
      <c r="R659" s="45" t="str">
        <f ca="1" t="shared" si="738"/>
        <v>?</v>
      </c>
      <c r="S659" s="45" t="str">
        <f ca="1" t="shared" si="739"/>
        <v>x</v>
      </c>
      <c r="T659" s="45" t="str">
        <f ca="1" t="shared" si="740"/>
        <v/>
      </c>
      <c r="V659" s="33"/>
      <c r="W659" s="49" t="str">
        <f ca="1" t="shared" si="741"/>
        <v>Ansluts till LN 20 kV</v>
      </c>
      <c r="X659" s="50" t="str">
        <f ca="1" t="shared" si="742"/>
        <v>Ja</v>
      </c>
      <c r="Y659" s="63">
        <f ca="1" t="shared" si="711"/>
        <v>45197</v>
      </c>
      <c r="Z659" s="63">
        <f ca="1" t="shared" si="712"/>
        <v>45038</v>
      </c>
      <c r="AA659" s="67"/>
      <c r="AB659" s="64" t="str">
        <f ca="1" t="shared" si="713"/>
        <v/>
      </c>
      <c r="AC659" s="73">
        <f ca="1">INDEX(Anslutningspunkt!$A$2:$A$108,RANDBETWEEN(2,108),1)</f>
        <v>20</v>
      </c>
      <c r="AD659" s="30"/>
      <c r="AE659" s="30" t="str">
        <f ca="1" t="shared" si="743"/>
        <v>Regionnät</v>
      </c>
      <c r="AF659" s="79"/>
      <c r="AG659" s="122"/>
      <c r="AH659" s="123"/>
      <c r="AI659" s="127"/>
      <c r="AL659" s="7"/>
      <c r="AM659" s="7">
        <f ca="1">VLOOKUP(AC659,Anslutningspunkt!A:B,2,0)+RANDBETWEEN(-10000,10000)</f>
        <v>6012699.672</v>
      </c>
      <c r="AN659" s="7">
        <f ca="1">VLOOKUP(AC659,Anslutningspunkt!A:C,3,0)+RANDBETWEEN(-10000,10000)</f>
        <v>423072.438</v>
      </c>
      <c r="AP659" s="7" t="str">
        <f ca="1" t="shared" si="714"/>
        <v>Utökning</v>
      </c>
      <c r="AQ659" s="7" t="str">
        <f t="shared" si="715"/>
        <v>Konsumtion/Produktion</v>
      </c>
      <c r="AX659" s="31">
        <f ca="1" t="shared" si="716"/>
        <v>44886.8696392082</v>
      </c>
      <c r="AZ659" s="31" t="str">
        <f ca="1">IF(SUM(IF({"4.Projekteringsavtal","5.Anslutningsavtal","6.Nätavtal"}=Q659,1,0))&gt;0,EDATE(AX659,RANDBETWEEN(0,6)),"")</f>
        <v/>
      </c>
      <c r="BB659" s="21" t="str">
        <f ca="1">IF(SUM(IF({"5.Anslutningsavtal","6.Nätavtal"}=Q659,1,0))&gt;0,EDATE(AZ659,RANDBETWEEN(0,3)),"")</f>
        <v/>
      </c>
      <c r="BD659" s="21" t="str">
        <f ca="1" t="shared" si="717"/>
        <v/>
      </c>
    </row>
    <row r="660" spans="1:56">
      <c r="A660" s="33" t="s">
        <v>65</v>
      </c>
      <c r="B660" s="31">
        <f ca="1" t="shared" si="731"/>
        <v>43872</v>
      </c>
      <c r="C660" s="32">
        <f ca="1" t="shared" si="704"/>
        <v>44579</v>
      </c>
      <c r="D660" s="30" t="str">
        <f t="shared" si="705"/>
        <v>Project 4660</v>
      </c>
      <c r="E660" s="30" t="str">
        <f t="shared" si="706"/>
        <v>Company AB 5660</v>
      </c>
      <c r="F660" s="30" t="str">
        <f ca="1" t="shared" si="732"/>
        <v>Katrineholm</v>
      </c>
      <c r="G660" s="37">
        <f ca="1" t="shared" si="733"/>
        <v>37</v>
      </c>
      <c r="H660" s="38" t="str">
        <f ca="1" t="shared" si="734"/>
        <v>Nej</v>
      </c>
      <c r="I660" s="30" t="str">
        <f ca="1" t="shared" si="735"/>
        <v>Utökning</v>
      </c>
      <c r="J660" s="30" t="s">
        <v>69</v>
      </c>
      <c r="K660" s="41">
        <f ca="1" t="shared" si="736"/>
        <v>540</v>
      </c>
      <c r="L660" s="41">
        <f ca="1" t="shared" si="707"/>
        <v>418</v>
      </c>
      <c r="N660" s="30" t="str">
        <f ca="1" t="shared" si="708"/>
        <v>Lars Johnson 660</v>
      </c>
      <c r="O660" s="30" t="str">
        <f ca="1" t="shared" si="709"/>
        <v>Lars Johnson 660</v>
      </c>
      <c r="P660" s="30" t="str">
        <f ca="1" t="shared" si="710"/>
        <v>Anders Erikson 660</v>
      </c>
      <c r="Q660" s="30" t="str">
        <f ca="1" t="shared" si="737"/>
        <v>5.Anslutningsavtal</v>
      </c>
      <c r="R660" s="45" t="str">
        <f ca="1" t="shared" si="738"/>
        <v/>
      </c>
      <c r="S660" s="45" t="str">
        <f ca="1" t="shared" si="739"/>
        <v/>
      </c>
      <c r="T660" s="45" t="str">
        <f ca="1" t="shared" si="740"/>
        <v>x</v>
      </c>
      <c r="V660" s="33"/>
      <c r="W660" s="49" t="str">
        <f ca="1" t="shared" si="741"/>
        <v>Reservationsavtal ska tecknas</v>
      </c>
      <c r="X660" s="50" t="str">
        <f ca="1" t="shared" si="742"/>
        <v/>
      </c>
      <c r="Y660" s="63" t="str">
        <f ca="1" t="shared" si="711"/>
        <v/>
      </c>
      <c r="Z660" s="63" t="str">
        <f ca="1" t="shared" si="712"/>
        <v/>
      </c>
      <c r="AA660" s="67"/>
      <c r="AB660" s="64" t="str">
        <f ca="1" t="shared" si="713"/>
        <v/>
      </c>
      <c r="AC660" s="73">
        <f ca="1">INDEX(Anslutningspunkt!$A$2:$A$108,RANDBETWEEN(2,108),1)</f>
        <v>88</v>
      </c>
      <c r="AD660" s="30"/>
      <c r="AE660" s="30" t="str">
        <f ca="1" t="shared" si="743"/>
        <v>Stamnät Regionnät</v>
      </c>
      <c r="AF660" s="79"/>
      <c r="AG660" s="122"/>
      <c r="AH660" s="123"/>
      <c r="AI660" s="127"/>
      <c r="AL660" s="7"/>
      <c r="AM660" s="7">
        <f ca="1">VLOOKUP(AC660,Anslutningspunkt!A:B,2,0)+RANDBETWEEN(-10000,10000)</f>
        <v>6130187.672</v>
      </c>
      <c r="AN660" s="7">
        <f ca="1">VLOOKUP(AC660,Anslutningspunkt!A:C,3,0)+RANDBETWEEN(-10000,10000)</f>
        <v>362080.438</v>
      </c>
      <c r="AP660" s="7" t="str">
        <f ca="1" t="shared" si="714"/>
        <v>Utökning</v>
      </c>
      <c r="AQ660" s="7" t="str">
        <f t="shared" si="715"/>
        <v>Konsumtion/Produktion</v>
      </c>
      <c r="AX660" s="31">
        <f ca="1" t="shared" si="716"/>
        <v>44134.3740204716</v>
      </c>
      <c r="AZ660" s="31">
        <f ca="1">IF(SUM(IF({"4.Projekteringsavtal","5.Anslutningsavtal","6.Nätavtal"}=Q660,1,0))&gt;0,EDATE(AX660,RANDBETWEEN(0,6)),"")</f>
        <v>44255</v>
      </c>
      <c r="BB660" s="21">
        <f ca="1">IF(SUM(IF({"5.Anslutningsavtal","6.Nätavtal"}=Q660,1,0))&gt;0,EDATE(AZ660,RANDBETWEEN(0,3)),"")</f>
        <v>44255</v>
      </c>
      <c r="BD660" s="21" t="str">
        <f ca="1" t="shared" si="717"/>
        <v/>
      </c>
    </row>
    <row r="661" spans="1:56">
      <c r="A661" s="33" t="s">
        <v>65</v>
      </c>
      <c r="B661" s="31">
        <f ca="1" t="shared" si="731"/>
        <v>43482</v>
      </c>
      <c r="C661" s="32">
        <f ca="1" t="shared" si="704"/>
        <v>44486</v>
      </c>
      <c r="D661" s="30" t="str">
        <f t="shared" si="705"/>
        <v>Project 4661</v>
      </c>
      <c r="E661" s="30" t="str">
        <f t="shared" si="706"/>
        <v>Company AB 5661</v>
      </c>
      <c r="F661" s="30" t="str">
        <f ca="1" t="shared" si="732"/>
        <v>Täby</v>
      </c>
      <c r="G661" s="37">
        <f ca="1" t="shared" si="733"/>
        <v>32</v>
      </c>
      <c r="H661" s="38" t="str">
        <f ca="1" t="shared" si="734"/>
        <v>Ja</v>
      </c>
      <c r="I661" s="30" t="str">
        <f ca="1" t="shared" si="735"/>
        <v>Utökning</v>
      </c>
      <c r="J661" s="30" t="s">
        <v>69</v>
      </c>
      <c r="K661" s="41">
        <f ca="1" t="shared" si="736"/>
        <v>350</v>
      </c>
      <c r="L661" s="41">
        <f ca="1" t="shared" si="707"/>
        <v>84</v>
      </c>
      <c r="N661" s="30" t="str">
        <f ca="1" t="shared" si="708"/>
        <v>Anders Erikson 661</v>
      </c>
      <c r="O661" s="30" t="str">
        <f ca="1" t="shared" si="709"/>
        <v>Anders Erikson 661</v>
      </c>
      <c r="P661" s="30" t="str">
        <f ca="1" t="shared" si="710"/>
        <v>Lars Johnson 661</v>
      </c>
      <c r="Q661" s="30" t="str">
        <f ca="1" t="shared" si="737"/>
        <v>4.Projekteringsavtal</v>
      </c>
      <c r="R661" s="45" t="str">
        <f ca="1" t="shared" si="738"/>
        <v/>
      </c>
      <c r="S661" s="45" t="str">
        <f ca="1" t="shared" si="739"/>
        <v>x</v>
      </c>
      <c r="T661" s="45" t="str">
        <f ca="1" t="shared" si="740"/>
        <v/>
      </c>
      <c r="V661" s="33"/>
      <c r="W661" s="49" t="str">
        <f ca="1" t="shared" si="741"/>
        <v/>
      </c>
      <c r="X661" s="50" t="str">
        <f ca="1" t="shared" si="742"/>
        <v>Ja</v>
      </c>
      <c r="Y661" s="63">
        <f ca="1" t="shared" si="711"/>
        <v>45180</v>
      </c>
      <c r="Z661" s="63">
        <f ca="1" t="shared" si="712"/>
        <v>45160</v>
      </c>
      <c r="AA661" s="67"/>
      <c r="AB661" s="64" t="str">
        <f ca="1" t="shared" si="713"/>
        <v/>
      </c>
      <c r="AC661" s="73">
        <f ca="1">INDEX(Anslutningspunkt!$A$2:$A$108,RANDBETWEEN(2,108),1)</f>
        <v>50</v>
      </c>
      <c r="AD661" s="30"/>
      <c r="AE661" s="30" t="str">
        <f ca="1" t="shared" si="743"/>
        <v/>
      </c>
      <c r="AF661" s="79"/>
      <c r="AG661" s="122"/>
      <c r="AH661" s="123"/>
      <c r="AI661" s="127"/>
      <c r="AL661" s="7"/>
      <c r="AM661" s="7">
        <f ca="1">VLOOKUP(AC661,Anslutningspunkt!A:B,2,0)+RANDBETWEEN(-10000,10000)</f>
        <v>6045383.672</v>
      </c>
      <c r="AN661" s="7">
        <f ca="1">VLOOKUP(AC661,Anslutningspunkt!A:C,3,0)+RANDBETWEEN(-10000,10000)</f>
        <v>363809.438</v>
      </c>
      <c r="AP661" s="7" t="str">
        <f ca="1" t="shared" si="714"/>
        <v>Utökning</v>
      </c>
      <c r="AQ661" s="7" t="str">
        <f t="shared" si="715"/>
        <v>Konsumtion/Produktion</v>
      </c>
      <c r="AX661" s="31">
        <f ca="1" t="shared" si="716"/>
        <v>44196.1036085423</v>
      </c>
      <c r="AZ661" s="31">
        <f ca="1">IF(SUM(IF({"4.Projekteringsavtal","5.Anslutningsavtal","6.Nätavtal"}=Q661,1,0))&gt;0,EDATE(AX661,RANDBETWEEN(0,6)),"")</f>
        <v>44227</v>
      </c>
      <c r="BB661" s="21" t="str">
        <f ca="1">IF(SUM(IF({"5.Anslutningsavtal","6.Nätavtal"}=Q661,1,0))&gt;0,EDATE(AZ661,RANDBETWEEN(0,3)),"")</f>
        <v/>
      </c>
      <c r="BD661" s="21" t="str">
        <f ca="1" t="shared" si="717"/>
        <v/>
      </c>
    </row>
    <row r="662" spans="1:56">
      <c r="A662" s="33" t="s">
        <v>65</v>
      </c>
      <c r="B662" s="31">
        <f ca="1" t="shared" ref="B662:B671" si="744">RANDBETWEEN(DATE(2018,1,1),DATE(2022,10,20))</f>
        <v>43523</v>
      </c>
      <c r="C662" s="32">
        <f ca="1" t="shared" si="704"/>
        <v>43881</v>
      </c>
      <c r="D662" s="30" t="str">
        <f t="shared" si="705"/>
        <v>Project 4662</v>
      </c>
      <c r="E662" s="30" t="str">
        <f t="shared" si="706"/>
        <v>Company AB 5662</v>
      </c>
      <c r="F662" s="30" t="str">
        <f ca="1" t="shared" ref="F662:F671" si="74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Avesta</v>
      </c>
      <c r="G662" s="37">
        <f ca="1" t="shared" ref="G662:G671" si="746">RANDBETWEEN(30,38)</f>
        <v>30</v>
      </c>
      <c r="H662" s="38" t="str">
        <f ca="1" t="shared" ref="H662:H671" si="747">CHOOSE(RANDBETWEEN(1,3),"Ja","Nej","")</f>
        <v>Nej</v>
      </c>
      <c r="I662" s="30" t="str">
        <f ca="1" t="shared" ref="I662:I671" si="748">CHOOSE(RANDBETWEEN(1,3),"Nyanslutning","Utökning","Flytt")</f>
        <v>Flytt</v>
      </c>
      <c r="J662" s="30" t="s">
        <v>69</v>
      </c>
      <c r="K662" s="41">
        <f ca="1" t="shared" ref="K662:K671" si="749">RANDBETWEEN(1,60)*10</f>
        <v>280</v>
      </c>
      <c r="L662" s="41">
        <f ca="1" t="shared" si="707"/>
        <v>138</v>
      </c>
      <c r="N662" s="30" t="str">
        <f ca="1" t="shared" si="708"/>
        <v>Anders Erikson 662</v>
      </c>
      <c r="O662" s="30" t="str">
        <f ca="1" t="shared" si="709"/>
        <v>Anders Erikson 662</v>
      </c>
      <c r="P662" s="30" t="str">
        <f ca="1" t="shared" si="710"/>
        <v>Lars Johnson 662</v>
      </c>
      <c r="Q662" s="30" t="str">
        <f ca="1" t="shared" ref="Q662:Q671" si="750">CHOOSE(RANDBETWEEN(1,5),"5.Anslutningsavtal","4.Projekteringsavtal","6.Nätavtal","2.Reservationsavtal","1.Anslutningsmöjlighet")</f>
        <v>5.Anslutningsavtal</v>
      </c>
      <c r="R662" s="45" t="str">
        <f ca="1" t="shared" ref="R662:R671" si="751">CHOOSE(RANDBETWEEN(1,8),"Ja","","","","n","nej","?","N/A")</f>
        <v>n</v>
      </c>
      <c r="S662" s="45" t="str">
        <f ca="1" t="shared" ref="S662:S671" si="752">CHOOSE(RANDBETWEEN(1,3),"x","","")</f>
        <v/>
      </c>
      <c r="T662" s="45" t="str">
        <f ca="1" t="shared" ref="T662:T671" si="753">CHOOSE(RANDBETWEEN(1,4),"x","","","")</f>
        <v>x</v>
      </c>
      <c r="V662" s="33"/>
      <c r="W662" s="49" t="str">
        <f ca="1" t="shared" ref="W662:W671" si="754">CHOOSE(RANDBETWEEN(1,7),"Länk","","","","","Ansluts till LN 20 kV","Reservationsavtal ska tecknas")</f>
        <v/>
      </c>
      <c r="X662" s="50" t="str">
        <f ca="1" t="shared" ref="X662:X671" si="755">CHOOSE(RANDBETWEEN(1,4),"Ja","Ja","Nej","")</f>
        <v/>
      </c>
      <c r="Y662" s="63" t="str">
        <f ca="1" t="shared" si="711"/>
        <v/>
      </c>
      <c r="Z662" s="63" t="str">
        <f ca="1" t="shared" si="712"/>
        <v/>
      </c>
      <c r="AA662" s="67"/>
      <c r="AB662" s="64" t="str">
        <f ca="1" t="shared" si="713"/>
        <v/>
      </c>
      <c r="AC662" s="73">
        <f ca="1">INDEX(Anslutningspunkt!$A$2:$A$108,RANDBETWEEN(2,108),1)</f>
        <v>65</v>
      </c>
      <c r="AD662" s="30"/>
      <c r="AE662" s="30" t="str">
        <f ca="1" t="shared" ref="AE662:AE671" si="756">CHOOSE(RANDBETWEEN(1,4),"Regionnät","Stamnät Regionnät","Stamnät","")</f>
        <v>Regionnät</v>
      </c>
      <c r="AF662" s="79"/>
      <c r="AG662" s="122"/>
      <c r="AH662" s="123"/>
      <c r="AI662" s="127"/>
      <c r="AL662" s="7"/>
      <c r="AM662" s="7">
        <f ca="1">VLOOKUP(AC662,Anslutningspunkt!A:B,2,0)+RANDBETWEEN(-10000,10000)</f>
        <v>6138575.672</v>
      </c>
      <c r="AN662" s="7">
        <f ca="1">VLOOKUP(AC662,Anslutningspunkt!A:C,3,0)+RANDBETWEEN(-10000,10000)</f>
        <v>344347.438</v>
      </c>
      <c r="AP662" s="7" t="str">
        <f ca="1" t="shared" si="714"/>
        <v>Flytt</v>
      </c>
      <c r="AQ662" s="7" t="str">
        <f t="shared" si="715"/>
        <v>Konsumtion/Produktion</v>
      </c>
      <c r="AX662" s="31">
        <f ca="1" t="shared" si="716"/>
        <v>43889.4432174848</v>
      </c>
      <c r="AZ662" s="31">
        <f ca="1">IF(SUM(IF({"4.Projekteringsavtal","5.Anslutningsavtal","6.Nätavtal"}=Q662,1,0))&gt;0,EDATE(AX662,RANDBETWEEN(0,6)),"")</f>
        <v>44040</v>
      </c>
      <c r="BB662" s="21">
        <f ca="1">IF(SUM(IF({"5.Anslutningsavtal","6.Nätavtal"}=Q662,1,0))&gt;0,EDATE(AZ662,RANDBETWEEN(0,3)),"")</f>
        <v>44102</v>
      </c>
      <c r="BD662" s="21" t="str">
        <f ca="1" t="shared" si="717"/>
        <v/>
      </c>
    </row>
    <row r="663" spans="1:56">
      <c r="A663" s="33" t="s">
        <v>65</v>
      </c>
      <c r="B663" s="31">
        <f ca="1" t="shared" si="744"/>
        <v>44622</v>
      </c>
      <c r="C663" s="32">
        <f ca="1" t="shared" si="704"/>
        <v>45107</v>
      </c>
      <c r="D663" s="30" t="str">
        <f t="shared" si="705"/>
        <v>Project 4663</v>
      </c>
      <c r="E663" s="30" t="str">
        <f t="shared" si="706"/>
        <v>Company AB 5663</v>
      </c>
      <c r="F663" s="30" t="str">
        <f ca="1" t="shared" si="745"/>
        <v>Långshyttan</v>
      </c>
      <c r="G663" s="37">
        <f ca="1" t="shared" si="746"/>
        <v>38</v>
      </c>
      <c r="H663" s="38" t="str">
        <f ca="1" t="shared" si="747"/>
        <v>Nej</v>
      </c>
      <c r="I663" s="30" t="str">
        <f ca="1" t="shared" si="748"/>
        <v>Utökning</v>
      </c>
      <c r="J663" s="30" t="s">
        <v>69</v>
      </c>
      <c r="K663" s="41">
        <f ca="1" t="shared" si="749"/>
        <v>110</v>
      </c>
      <c r="L663" s="41">
        <f ca="1" t="shared" si="707"/>
        <v>12</v>
      </c>
      <c r="N663" s="30" t="str">
        <f ca="1" t="shared" si="708"/>
        <v>Sarah Anderson 663</v>
      </c>
      <c r="O663" s="30" t="str">
        <f ca="1" t="shared" si="709"/>
        <v>Anders Erikson 663</v>
      </c>
      <c r="P663" s="30" t="str">
        <f ca="1" t="shared" si="710"/>
        <v>Sarah Anderson 663</v>
      </c>
      <c r="Q663" s="30" t="str">
        <f ca="1" t="shared" si="750"/>
        <v>6.Nätavtal</v>
      </c>
      <c r="R663" s="45" t="str">
        <f ca="1" t="shared" si="751"/>
        <v>n</v>
      </c>
      <c r="S663" s="45" t="str">
        <f ca="1" t="shared" si="752"/>
        <v/>
      </c>
      <c r="T663" s="45" t="str">
        <f ca="1" t="shared" si="753"/>
        <v/>
      </c>
      <c r="V663" s="33"/>
      <c r="W663" s="49" t="str">
        <f ca="1" t="shared" si="754"/>
        <v/>
      </c>
      <c r="X663" s="50" t="str">
        <f ca="1" t="shared" si="755"/>
        <v>Ja</v>
      </c>
      <c r="Y663" s="63">
        <f ca="1" t="shared" si="711"/>
        <v>45565</v>
      </c>
      <c r="Z663" s="63">
        <f ca="1" t="shared" si="712"/>
        <v>45388</v>
      </c>
      <c r="AA663" s="67"/>
      <c r="AB663" s="64" t="str">
        <f ca="1" t="shared" si="713"/>
        <v/>
      </c>
      <c r="AC663" s="73">
        <f ca="1">INDEX(Anslutningspunkt!$A$2:$A$108,RANDBETWEEN(2,108),1)</f>
        <v>19</v>
      </c>
      <c r="AD663" s="30"/>
      <c r="AE663" s="30" t="str">
        <f ca="1" t="shared" si="756"/>
        <v/>
      </c>
      <c r="AF663" s="79"/>
      <c r="AG663" s="122"/>
      <c r="AH663" s="123"/>
      <c r="AI663" s="127"/>
      <c r="AL663" s="7"/>
      <c r="AM663" s="7">
        <f ca="1">VLOOKUP(AC663,Anslutningspunkt!A:B,2,0)+RANDBETWEEN(-10000,10000)</f>
        <v>6023947.672</v>
      </c>
      <c r="AN663" s="7">
        <f ca="1">VLOOKUP(AC663,Anslutningspunkt!A:C,3,0)+RANDBETWEEN(-10000,10000)</f>
        <v>344214.438</v>
      </c>
      <c r="AP663" s="7" t="str">
        <f ca="1" t="shared" si="714"/>
        <v>Utökning</v>
      </c>
      <c r="AQ663" s="7" t="str">
        <f t="shared" si="715"/>
        <v>Konsumtion/Produktion</v>
      </c>
      <c r="AX663" s="31">
        <f ca="1" t="shared" si="716"/>
        <v>44641.370189738</v>
      </c>
      <c r="AZ663" s="31">
        <f ca="1">IF(SUM(IF({"4.Projekteringsavtal","5.Anslutningsavtal","6.Nätavtal"}=Q663,1,0))&gt;0,EDATE(AX663,RANDBETWEEN(0,6)),"")</f>
        <v>44672</v>
      </c>
      <c r="BB663" s="21">
        <f ca="1">IF(SUM(IF({"5.Anslutningsavtal","6.Nätavtal"}=Q663,1,0))&gt;0,EDATE(AZ663,RANDBETWEEN(0,3)),"")</f>
        <v>44763</v>
      </c>
      <c r="BD663" s="21">
        <f ca="1" t="shared" si="717"/>
        <v>44763</v>
      </c>
    </row>
    <row r="664" spans="1:56">
      <c r="A664" s="33" t="s">
        <v>65</v>
      </c>
      <c r="B664" s="31">
        <f ca="1" t="shared" si="744"/>
        <v>44695</v>
      </c>
      <c r="C664" s="32">
        <f ca="1" t="shared" si="704"/>
        <v>45134</v>
      </c>
      <c r="D664" s="30" t="str">
        <f t="shared" si="705"/>
        <v>Project 4664</v>
      </c>
      <c r="E664" s="30" t="str">
        <f t="shared" si="706"/>
        <v>Company AB 5664</v>
      </c>
      <c r="F664" s="30" t="str">
        <f ca="1" t="shared" si="745"/>
        <v>Hedemora</v>
      </c>
      <c r="G664" s="37">
        <f ca="1" t="shared" si="746"/>
        <v>31</v>
      </c>
      <c r="H664" s="38" t="str">
        <f ca="1" t="shared" si="747"/>
        <v>Nej</v>
      </c>
      <c r="I664" s="30" t="str">
        <f ca="1" t="shared" si="748"/>
        <v>Utökning</v>
      </c>
      <c r="J664" s="30" t="s">
        <v>69</v>
      </c>
      <c r="K664" s="41">
        <f ca="1" t="shared" si="749"/>
        <v>200</v>
      </c>
      <c r="L664" s="41">
        <f ca="1" t="shared" si="707"/>
        <v>48</v>
      </c>
      <c r="N664" s="30" t="str">
        <f ca="1" t="shared" si="708"/>
        <v>Anders Erikson 664</v>
      </c>
      <c r="O664" s="30" t="str">
        <f ca="1" t="shared" si="709"/>
        <v>Anders Erikson 664</v>
      </c>
      <c r="P664" s="30" t="str">
        <f ca="1" t="shared" si="710"/>
        <v>Anders Erikson 664</v>
      </c>
      <c r="Q664" s="30" t="str">
        <f ca="1" t="shared" si="750"/>
        <v>6.Nätavtal</v>
      </c>
      <c r="R664" s="45" t="str">
        <f ca="1" t="shared" si="751"/>
        <v>n</v>
      </c>
      <c r="S664" s="45" t="str">
        <f ca="1" t="shared" si="752"/>
        <v/>
      </c>
      <c r="T664" s="45" t="str">
        <f ca="1" t="shared" si="753"/>
        <v>x</v>
      </c>
      <c r="V664" s="33"/>
      <c r="W664" s="49" t="str">
        <f ca="1" t="shared" si="754"/>
        <v>Ansluts till LN 20 kV</v>
      </c>
      <c r="X664" s="50" t="str">
        <f ca="1" t="shared" si="755"/>
        <v>Nej</v>
      </c>
      <c r="Y664" s="63" t="str">
        <f ca="1" t="shared" si="711"/>
        <v/>
      </c>
      <c r="Z664" s="63" t="str">
        <f ca="1" t="shared" si="712"/>
        <v/>
      </c>
      <c r="AA664" s="67"/>
      <c r="AB664" s="64" t="str">
        <f ca="1" t="shared" si="713"/>
        <v/>
      </c>
      <c r="AC664" s="73">
        <f ca="1">INDEX(Anslutningspunkt!$A$2:$A$108,RANDBETWEEN(2,108),1)</f>
        <v>29</v>
      </c>
      <c r="AD664" s="30"/>
      <c r="AE664" s="30" t="str">
        <f ca="1" t="shared" si="756"/>
        <v>Stamnät</v>
      </c>
      <c r="AF664" s="79"/>
      <c r="AG664" s="122"/>
      <c r="AH664" s="123"/>
      <c r="AI664" s="127"/>
      <c r="AL664" s="7"/>
      <c r="AM664" s="7">
        <f ca="1">VLOOKUP(AC664,Anslutningspunkt!A:B,2,0)+RANDBETWEEN(-10000,10000)</f>
        <v>6086186.672</v>
      </c>
      <c r="AN664" s="7">
        <f ca="1">VLOOKUP(AC664,Anslutningspunkt!A:C,3,0)+RANDBETWEEN(-10000,10000)</f>
        <v>379720.438</v>
      </c>
      <c r="AP664" s="7" t="str">
        <f ca="1" t="shared" si="714"/>
        <v>Utökning</v>
      </c>
      <c r="AQ664" s="7" t="str">
        <f t="shared" si="715"/>
        <v>Konsumtion/Produktion</v>
      </c>
      <c r="AX664" s="31">
        <f ca="1" t="shared" si="716"/>
        <v>44925.7631962685</v>
      </c>
      <c r="AZ664" s="31">
        <f ca="1">IF(SUM(IF({"4.Projekteringsavtal","5.Anslutningsavtal","6.Nätavtal"}=Q664,1,0))&gt;0,EDATE(AX664,RANDBETWEEN(0,6)),"")</f>
        <v>44956</v>
      </c>
      <c r="BB664" s="21">
        <f ca="1">IF(SUM(IF({"5.Anslutningsavtal","6.Nätavtal"}=Q664,1,0))&gt;0,EDATE(AZ664,RANDBETWEEN(0,3)),"")</f>
        <v>44985</v>
      </c>
      <c r="BD664" s="21">
        <f ca="1" t="shared" si="717"/>
        <v>44985</v>
      </c>
    </row>
    <row r="665" spans="1:56">
      <c r="A665" s="33" t="s">
        <v>65</v>
      </c>
      <c r="B665" s="31">
        <f ca="1" t="shared" si="744"/>
        <v>43566</v>
      </c>
      <c r="C665" s="32">
        <f ca="1" t="shared" si="704"/>
        <v>45416</v>
      </c>
      <c r="D665" s="30" t="str">
        <f t="shared" si="705"/>
        <v>Project 4665</v>
      </c>
      <c r="E665" s="30" t="str">
        <f t="shared" si="706"/>
        <v>Company AB 5665</v>
      </c>
      <c r="F665" s="30" t="str">
        <f ca="1" t="shared" si="745"/>
        <v>Norberg</v>
      </c>
      <c r="G665" s="37">
        <f ca="1" t="shared" si="746"/>
        <v>36</v>
      </c>
      <c r="H665" s="38" t="str">
        <f ca="1" t="shared" si="747"/>
        <v/>
      </c>
      <c r="I665" s="30" t="str">
        <f ca="1" t="shared" si="748"/>
        <v>Nyanslutning</v>
      </c>
      <c r="J665" s="30" t="s">
        <v>69</v>
      </c>
      <c r="K665" s="41">
        <f ca="1" t="shared" si="749"/>
        <v>20</v>
      </c>
      <c r="L665" s="41">
        <f ca="1" t="shared" si="707"/>
        <v>20</v>
      </c>
      <c r="N665" s="30" t="str">
        <f ca="1" t="shared" si="708"/>
        <v>Lars Johnson 665</v>
      </c>
      <c r="O665" s="30" t="str">
        <f ca="1" t="shared" si="709"/>
        <v>Lars Johnson 665</v>
      </c>
      <c r="P665" s="30" t="str">
        <f ca="1" t="shared" si="710"/>
        <v>Lars Johnson 665</v>
      </c>
      <c r="Q665" s="30" t="str">
        <f ca="1" t="shared" si="750"/>
        <v>1.Anslutningsmöjlighet</v>
      </c>
      <c r="R665" s="45" t="str">
        <f ca="1" t="shared" si="751"/>
        <v>N/A</v>
      </c>
      <c r="S665" s="45" t="str">
        <f ca="1" t="shared" si="752"/>
        <v/>
      </c>
      <c r="T665" s="45" t="str">
        <f ca="1" t="shared" si="753"/>
        <v/>
      </c>
      <c r="V665" s="33"/>
      <c r="W665" s="49" t="str">
        <f ca="1" t="shared" si="754"/>
        <v/>
      </c>
      <c r="X665" s="50" t="str">
        <f ca="1" t="shared" si="755"/>
        <v/>
      </c>
      <c r="Y665" s="63" t="str">
        <f ca="1" t="shared" si="711"/>
        <v/>
      </c>
      <c r="Z665" s="63" t="str">
        <f ca="1" t="shared" si="712"/>
        <v/>
      </c>
      <c r="AA665" s="67"/>
      <c r="AB665" s="64" t="str">
        <f ca="1" t="shared" si="713"/>
        <v/>
      </c>
      <c r="AC665" s="73">
        <f ca="1">INDEX(Anslutningspunkt!$A$2:$A$108,RANDBETWEEN(2,108),1)</f>
        <v>87</v>
      </c>
      <c r="AD665" s="30"/>
      <c r="AE665" s="30" t="str">
        <f ca="1" t="shared" si="756"/>
        <v/>
      </c>
      <c r="AF665" s="79"/>
      <c r="AG665" s="122"/>
      <c r="AH665" s="123"/>
      <c r="AI665" s="127"/>
      <c r="AL665" s="7"/>
      <c r="AM665" s="7">
        <f ca="1">VLOOKUP(AC665,Anslutningspunkt!A:B,2,0)+RANDBETWEEN(-10000,10000)</f>
        <v>6119817.672</v>
      </c>
      <c r="AN665" s="7">
        <f ca="1">VLOOKUP(AC665,Anslutningspunkt!A:C,3,0)+RANDBETWEEN(-10000,10000)</f>
        <v>391569.438</v>
      </c>
      <c r="AP665" s="7" t="str">
        <f ca="1" t="shared" si="714"/>
        <v>Nyanslutning</v>
      </c>
      <c r="AQ665" s="7" t="str">
        <f t="shared" si="715"/>
        <v>Konsumtion/Produktion</v>
      </c>
      <c r="AX665" s="31" t="str">
        <f ca="1" t="shared" si="716"/>
        <v/>
      </c>
      <c r="AZ665" s="31" t="str">
        <f ca="1">IF(SUM(IF({"4.Projekteringsavtal","5.Anslutningsavtal","6.Nätavtal"}=Q665,1,0))&gt;0,EDATE(AX665,RANDBETWEEN(0,6)),"")</f>
        <v/>
      </c>
      <c r="BB665" s="21" t="str">
        <f ca="1">IF(SUM(IF({"5.Anslutningsavtal","6.Nätavtal"}=Q665,1,0))&gt;0,EDATE(AZ665,RANDBETWEEN(0,3)),"")</f>
        <v/>
      </c>
      <c r="BD665" s="21" t="str">
        <f ca="1" t="shared" si="717"/>
        <v/>
      </c>
    </row>
    <row r="666" spans="1:56">
      <c r="A666" s="33" t="s">
        <v>65</v>
      </c>
      <c r="B666" s="31">
        <f ca="1" t="shared" si="744"/>
        <v>43639</v>
      </c>
      <c r="C666" s="32">
        <f ca="1" t="shared" si="704"/>
        <v>45409</v>
      </c>
      <c r="D666" s="30" t="str">
        <f t="shared" si="705"/>
        <v>Project 4666</v>
      </c>
      <c r="E666" s="30" t="str">
        <f t="shared" si="706"/>
        <v>Company AB 5666</v>
      </c>
      <c r="F666" s="30" t="str">
        <f ca="1" t="shared" si="745"/>
        <v>Vallentuna</v>
      </c>
      <c r="G666" s="37">
        <f ca="1" t="shared" si="746"/>
        <v>34</v>
      </c>
      <c r="H666" s="38" t="str">
        <f ca="1" t="shared" si="747"/>
        <v/>
      </c>
      <c r="I666" s="30" t="str">
        <f ca="1" t="shared" si="748"/>
        <v>Utökning</v>
      </c>
      <c r="J666" s="30" t="s">
        <v>69</v>
      </c>
      <c r="K666" s="41">
        <f ca="1" t="shared" si="749"/>
        <v>520</v>
      </c>
      <c r="L666" s="41">
        <f ca="1" t="shared" si="707"/>
        <v>261</v>
      </c>
      <c r="N666" s="30" t="str">
        <f ca="1" t="shared" si="708"/>
        <v>Anders Erikson 666</v>
      </c>
      <c r="O666" s="30" t="str">
        <f ca="1" t="shared" si="709"/>
        <v>Lars Johnson 666</v>
      </c>
      <c r="P666" s="30" t="str">
        <f ca="1" t="shared" si="710"/>
        <v>Anders Erikson 666</v>
      </c>
      <c r="Q666" s="30" t="str">
        <f ca="1" t="shared" si="750"/>
        <v>6.Nätavtal</v>
      </c>
      <c r="R666" s="45" t="str">
        <f ca="1" t="shared" si="751"/>
        <v/>
      </c>
      <c r="S666" s="45" t="str">
        <f ca="1" t="shared" si="752"/>
        <v>x</v>
      </c>
      <c r="T666" s="45" t="str">
        <f ca="1" t="shared" si="753"/>
        <v>x</v>
      </c>
      <c r="V666" s="33"/>
      <c r="W666" s="49" t="str">
        <f ca="1" t="shared" si="754"/>
        <v/>
      </c>
      <c r="X666" s="50" t="str">
        <f ca="1" t="shared" si="755"/>
        <v>Ja</v>
      </c>
      <c r="Y666" s="63">
        <f ca="1" t="shared" si="711"/>
        <v>45525</v>
      </c>
      <c r="Z666" s="63">
        <f ca="1" t="shared" si="712"/>
        <v>45422</v>
      </c>
      <c r="AA666" s="67"/>
      <c r="AB666" s="64" t="str">
        <f ca="1" t="shared" si="713"/>
        <v/>
      </c>
      <c r="AC666" s="73">
        <f ca="1">INDEX(Anslutningspunkt!$A$2:$A$108,RANDBETWEEN(2,108),1)</f>
        <v>76</v>
      </c>
      <c r="AD666" s="30"/>
      <c r="AE666" s="30" t="str">
        <f ca="1" t="shared" si="756"/>
        <v>Regionnät</v>
      </c>
      <c r="AF666" s="79"/>
      <c r="AG666" s="122"/>
      <c r="AH666" s="123"/>
      <c r="AI666" s="127"/>
      <c r="AL666" s="7"/>
      <c r="AM666" s="7">
        <f ca="1">VLOOKUP(AC666,Anslutningspunkt!A:B,2,0)+RANDBETWEEN(-10000,10000)</f>
        <v>6148694.672</v>
      </c>
      <c r="AN666" s="7">
        <f ca="1">VLOOKUP(AC666,Anslutningspunkt!A:C,3,0)+RANDBETWEEN(-10000,10000)</f>
        <v>265682.438</v>
      </c>
      <c r="AP666" s="7" t="str">
        <f ca="1" t="shared" si="714"/>
        <v>Utökning</v>
      </c>
      <c r="AQ666" s="7" t="str">
        <f t="shared" si="715"/>
        <v>Konsumtion/Produktion</v>
      </c>
      <c r="AX666" s="31">
        <f ca="1" t="shared" si="716"/>
        <v>44762.3726472057</v>
      </c>
      <c r="AZ666" s="31">
        <f ca="1">IF(SUM(IF({"4.Projekteringsavtal","5.Anslutningsavtal","6.Nätavtal"}=Q666,1,0))&gt;0,EDATE(AX666,RANDBETWEEN(0,6)),"")</f>
        <v>44946</v>
      </c>
      <c r="BB666" s="21">
        <f ca="1">IF(SUM(IF({"5.Anslutningsavtal","6.Nätavtal"}=Q666,1,0))&gt;0,EDATE(AZ666,RANDBETWEEN(0,3)),"")</f>
        <v>45036</v>
      </c>
      <c r="BD666" s="21">
        <f ca="1" t="shared" si="717"/>
        <v>45127</v>
      </c>
    </row>
    <row r="667" spans="1:56">
      <c r="A667" s="33" t="s">
        <v>65</v>
      </c>
      <c r="B667" s="31">
        <f ca="1" t="shared" si="744"/>
        <v>43244</v>
      </c>
      <c r="C667" s="32">
        <f ca="1" t="shared" si="704"/>
        <v>43853</v>
      </c>
      <c r="D667" s="30" t="str">
        <f t="shared" si="705"/>
        <v>Project 4667</v>
      </c>
      <c r="E667" s="30" t="str">
        <f t="shared" si="706"/>
        <v>Company AB 5667</v>
      </c>
      <c r="F667" s="30" t="str">
        <f ca="1" t="shared" si="745"/>
        <v>Östhammar</v>
      </c>
      <c r="G667" s="37">
        <f ca="1" t="shared" si="746"/>
        <v>33</v>
      </c>
      <c r="H667" s="38" t="str">
        <f ca="1" t="shared" si="747"/>
        <v>Nej</v>
      </c>
      <c r="I667" s="30" t="str">
        <f ca="1" t="shared" si="748"/>
        <v>Nyanslutning</v>
      </c>
      <c r="J667" s="30" t="s">
        <v>69</v>
      </c>
      <c r="K667" s="41">
        <f ca="1" t="shared" si="749"/>
        <v>460</v>
      </c>
      <c r="L667" s="41">
        <f ca="1" t="shared" si="707"/>
        <v>117</v>
      </c>
      <c r="N667" s="30" t="str">
        <f ca="1" t="shared" si="708"/>
        <v>Lars Johnson 667</v>
      </c>
      <c r="O667" s="30" t="str">
        <f ca="1" t="shared" si="709"/>
        <v>Erik Johanson 667</v>
      </c>
      <c r="P667" s="30" t="str">
        <f ca="1" t="shared" si="710"/>
        <v>Sarah Anderson 667</v>
      </c>
      <c r="Q667" s="30" t="str">
        <f ca="1" t="shared" si="750"/>
        <v>1.Anslutningsmöjlighet</v>
      </c>
      <c r="R667" s="45" t="str">
        <f ca="1" t="shared" si="751"/>
        <v>?</v>
      </c>
      <c r="S667" s="45" t="str">
        <f ca="1" t="shared" si="752"/>
        <v>x</v>
      </c>
      <c r="T667" s="45" t="str">
        <f ca="1" t="shared" si="753"/>
        <v/>
      </c>
      <c r="V667" s="33"/>
      <c r="W667" s="49" t="str">
        <f ca="1" t="shared" si="754"/>
        <v/>
      </c>
      <c r="X667" s="50" t="str">
        <f ca="1" t="shared" si="755"/>
        <v>Ja</v>
      </c>
      <c r="Y667" s="63">
        <f ca="1" t="shared" si="711"/>
        <v>44974</v>
      </c>
      <c r="Z667" s="63">
        <f ca="1" t="shared" si="712"/>
        <v>43903</v>
      </c>
      <c r="AA667" s="67"/>
      <c r="AB667" s="64" t="str">
        <f ca="1" t="shared" si="713"/>
        <v/>
      </c>
      <c r="AC667" s="73">
        <f ca="1">INDEX(Anslutningspunkt!$A$2:$A$108,RANDBETWEEN(2,108),1)</f>
        <v>22</v>
      </c>
      <c r="AD667" s="30"/>
      <c r="AE667" s="30" t="str">
        <f ca="1" t="shared" si="756"/>
        <v>Stamnät</v>
      </c>
      <c r="AF667" s="79"/>
      <c r="AG667" s="122"/>
      <c r="AH667" s="123"/>
      <c r="AI667" s="127"/>
      <c r="AL667" s="7"/>
      <c r="AM667" s="7">
        <f ca="1">VLOOKUP(AC667,Anslutningspunkt!A:B,2,0)+RANDBETWEEN(-10000,10000)</f>
        <v>6041791.672</v>
      </c>
      <c r="AN667" s="7">
        <f ca="1">VLOOKUP(AC667,Anslutningspunkt!A:C,3,0)+RANDBETWEEN(-10000,10000)</f>
        <v>283934.438</v>
      </c>
      <c r="AP667" s="7" t="str">
        <f ca="1" t="shared" si="714"/>
        <v>Nyanslutning</v>
      </c>
      <c r="AQ667" s="7" t="str">
        <f t="shared" si="715"/>
        <v>Konsumtion/Produktion</v>
      </c>
      <c r="AX667" s="31" t="str">
        <f ca="1" t="shared" si="716"/>
        <v/>
      </c>
      <c r="AZ667" s="31" t="str">
        <f ca="1">IF(SUM(IF({"4.Projekteringsavtal","5.Anslutningsavtal","6.Nätavtal"}=Q667,1,0))&gt;0,EDATE(AX667,RANDBETWEEN(0,6)),"")</f>
        <v/>
      </c>
      <c r="BB667" s="21" t="str">
        <f ca="1">IF(SUM(IF({"5.Anslutningsavtal","6.Nätavtal"}=Q667,1,0))&gt;0,EDATE(AZ667,RANDBETWEEN(0,3)),"")</f>
        <v/>
      </c>
      <c r="BD667" s="21" t="str">
        <f ca="1" t="shared" si="717"/>
        <v/>
      </c>
    </row>
    <row r="668" spans="1:56">
      <c r="A668" s="33" t="s">
        <v>65</v>
      </c>
      <c r="B668" s="31">
        <f ca="1" t="shared" si="744"/>
        <v>44847</v>
      </c>
      <c r="C668" s="32">
        <f ca="1" t="shared" si="704"/>
        <v>45571</v>
      </c>
      <c r="D668" s="30" t="str">
        <f t="shared" si="705"/>
        <v>Project 4668</v>
      </c>
      <c r="E668" s="30" t="str">
        <f t="shared" si="706"/>
        <v>Company AB 5668</v>
      </c>
      <c r="F668" s="30" t="str">
        <f ca="1" t="shared" si="745"/>
        <v>Södertälje</v>
      </c>
      <c r="G668" s="37">
        <f ca="1" t="shared" si="746"/>
        <v>32</v>
      </c>
      <c r="H668" s="38" t="str">
        <f ca="1" t="shared" si="747"/>
        <v>Nej</v>
      </c>
      <c r="I668" s="30" t="str">
        <f ca="1" t="shared" si="748"/>
        <v>Nyanslutning</v>
      </c>
      <c r="J668" s="30" t="s">
        <v>69</v>
      </c>
      <c r="K668" s="41">
        <f ca="1" t="shared" si="749"/>
        <v>60</v>
      </c>
      <c r="L668" s="41">
        <f ca="1" t="shared" si="707"/>
        <v>1</v>
      </c>
      <c r="N668" s="30" t="str">
        <f ca="1" t="shared" si="708"/>
        <v>Anders Erikson 668</v>
      </c>
      <c r="O668" s="30" t="str">
        <f ca="1" t="shared" si="709"/>
        <v>Anders Erikson 668</v>
      </c>
      <c r="P668" s="30" t="str">
        <f ca="1" t="shared" si="710"/>
        <v>Lars Johnson 668</v>
      </c>
      <c r="Q668" s="30" t="str">
        <f ca="1" t="shared" si="750"/>
        <v>1.Anslutningsmöjlighet</v>
      </c>
      <c r="R668" s="45" t="str">
        <f ca="1" t="shared" si="751"/>
        <v>N/A</v>
      </c>
      <c r="S668" s="45" t="str">
        <f ca="1" t="shared" si="752"/>
        <v>x</v>
      </c>
      <c r="T668" s="45" t="str">
        <f ca="1" t="shared" si="753"/>
        <v>x</v>
      </c>
      <c r="V668" s="33"/>
      <c r="W668" s="49" t="str">
        <f ca="1" t="shared" si="754"/>
        <v/>
      </c>
      <c r="X668" s="50" t="str">
        <f ca="1" t="shared" si="755"/>
        <v>Ja</v>
      </c>
      <c r="Y668" s="63">
        <f ca="1" t="shared" si="711"/>
        <v>45579</v>
      </c>
      <c r="Z668" s="63">
        <f ca="1" t="shared" si="712"/>
        <v>45572</v>
      </c>
      <c r="AA668" s="67"/>
      <c r="AB668" s="64" t="str">
        <f ca="1" t="shared" si="713"/>
        <v/>
      </c>
      <c r="AC668" s="73">
        <f ca="1">INDEX(Anslutningspunkt!$A$2:$A$108,RANDBETWEEN(2,108),1)</f>
        <v>33</v>
      </c>
      <c r="AD668" s="30"/>
      <c r="AE668" s="30" t="str">
        <f ca="1" t="shared" si="756"/>
        <v>Stamnät Regionnät</v>
      </c>
      <c r="AF668" s="79"/>
      <c r="AG668" s="122"/>
      <c r="AH668" s="123"/>
      <c r="AI668" s="127"/>
      <c r="AL668" s="7"/>
      <c r="AM668" s="7">
        <f ca="1">VLOOKUP(AC668,Anslutningspunkt!A:B,2,0)+RANDBETWEEN(-10000,10000)</f>
        <v>6054720.672</v>
      </c>
      <c r="AN668" s="7">
        <f ca="1">VLOOKUP(AC668,Anslutningspunkt!A:C,3,0)+RANDBETWEEN(-10000,10000)</f>
        <v>258311.438</v>
      </c>
      <c r="AP668" s="7" t="str">
        <f ca="1" t="shared" si="714"/>
        <v>Nyanslutning</v>
      </c>
      <c r="AQ668" s="7" t="str">
        <f t="shared" si="715"/>
        <v>Konsumtion/Produktion</v>
      </c>
      <c r="AX668" s="31" t="str">
        <f ca="1" t="shared" si="716"/>
        <v/>
      </c>
      <c r="AZ668" s="31" t="str">
        <f ca="1">IF(SUM(IF({"4.Projekteringsavtal","5.Anslutningsavtal","6.Nätavtal"}=Q668,1,0))&gt;0,EDATE(AX668,RANDBETWEEN(0,6)),"")</f>
        <v/>
      </c>
      <c r="BB668" s="21" t="str">
        <f ca="1">IF(SUM(IF({"5.Anslutningsavtal","6.Nätavtal"}=Q668,1,0))&gt;0,EDATE(AZ668,RANDBETWEEN(0,3)),"")</f>
        <v/>
      </c>
      <c r="BD668" s="21" t="str">
        <f ca="1" t="shared" si="717"/>
        <v/>
      </c>
    </row>
    <row r="669" spans="1:56">
      <c r="A669" s="33" t="s">
        <v>65</v>
      </c>
      <c r="B669" s="31">
        <f ca="1" t="shared" si="744"/>
        <v>43996</v>
      </c>
      <c r="C669" s="32">
        <f ca="1" t="shared" si="704"/>
        <v>44864</v>
      </c>
      <c r="D669" s="30" t="str">
        <f t="shared" si="705"/>
        <v>Project 4669</v>
      </c>
      <c r="E669" s="30" t="str">
        <f t="shared" si="706"/>
        <v>Company AB 5669</v>
      </c>
      <c r="F669" s="30" t="str">
        <f ca="1" t="shared" si="745"/>
        <v>Hallstahammar</v>
      </c>
      <c r="G669" s="37">
        <f ca="1" t="shared" si="746"/>
        <v>31</v>
      </c>
      <c r="H669" s="38" t="str">
        <f ca="1" t="shared" si="747"/>
        <v>Nej</v>
      </c>
      <c r="I669" s="30" t="str">
        <f ca="1" t="shared" si="748"/>
        <v>Utökning</v>
      </c>
      <c r="J669" s="30" t="s">
        <v>69</v>
      </c>
      <c r="K669" s="41">
        <f ca="1" t="shared" si="749"/>
        <v>180</v>
      </c>
      <c r="L669" s="41">
        <f ca="1" t="shared" si="707"/>
        <v>136</v>
      </c>
      <c r="N669" s="30" t="str">
        <f ca="1" t="shared" si="708"/>
        <v>Lars Johnson 669</v>
      </c>
      <c r="O669" s="30" t="str">
        <f ca="1" t="shared" si="709"/>
        <v>Sarah Anderson 669</v>
      </c>
      <c r="P669" s="30" t="str">
        <f ca="1" t="shared" si="710"/>
        <v>Lars Johnson 669</v>
      </c>
      <c r="Q669" s="30" t="str">
        <f ca="1" t="shared" si="750"/>
        <v>1.Anslutningsmöjlighet</v>
      </c>
      <c r="R669" s="45" t="str">
        <f ca="1" t="shared" si="751"/>
        <v/>
      </c>
      <c r="S669" s="45" t="str">
        <f ca="1" t="shared" si="752"/>
        <v/>
      </c>
      <c r="T669" s="45" t="str">
        <f ca="1" t="shared" si="753"/>
        <v/>
      </c>
      <c r="V669" s="33"/>
      <c r="W669" s="49" t="str">
        <f ca="1" t="shared" si="754"/>
        <v/>
      </c>
      <c r="X669" s="50" t="str">
        <f ca="1" t="shared" si="755"/>
        <v>Nej</v>
      </c>
      <c r="Y669" s="63" t="str">
        <f ca="1" t="shared" si="711"/>
        <v/>
      </c>
      <c r="Z669" s="63" t="str">
        <f ca="1" t="shared" si="712"/>
        <v/>
      </c>
      <c r="AA669" s="67"/>
      <c r="AB669" s="64" t="str">
        <f ca="1" t="shared" si="713"/>
        <v/>
      </c>
      <c r="AC669" s="73">
        <f ca="1">INDEX(Anslutningspunkt!$A$2:$A$108,RANDBETWEEN(2,108),1)</f>
        <v>19</v>
      </c>
      <c r="AD669" s="30"/>
      <c r="AE669" s="30" t="str">
        <f ca="1" t="shared" si="756"/>
        <v>Stamnät Regionnät</v>
      </c>
      <c r="AF669" s="79"/>
      <c r="AG669" s="122"/>
      <c r="AH669" s="123"/>
      <c r="AI669" s="127"/>
      <c r="AL669" s="7"/>
      <c r="AM669" s="7">
        <f ca="1">VLOOKUP(AC669,Anslutningspunkt!A:B,2,0)+RANDBETWEEN(-10000,10000)</f>
        <v>6018591.672</v>
      </c>
      <c r="AN669" s="7">
        <f ca="1">VLOOKUP(AC669,Anslutningspunkt!A:C,3,0)+RANDBETWEEN(-10000,10000)</f>
        <v>344432.438</v>
      </c>
      <c r="AP669" s="7" t="str">
        <f ca="1" t="shared" si="714"/>
        <v>Utökning</v>
      </c>
      <c r="AQ669" s="7" t="str">
        <f t="shared" si="715"/>
        <v>Konsumtion/Produktion</v>
      </c>
      <c r="AX669" s="31" t="str">
        <f ca="1" t="shared" si="716"/>
        <v/>
      </c>
      <c r="AZ669" s="31" t="str">
        <f ca="1">IF(SUM(IF({"4.Projekteringsavtal","5.Anslutningsavtal","6.Nätavtal"}=Q669,1,0))&gt;0,EDATE(AX669,RANDBETWEEN(0,6)),"")</f>
        <v/>
      </c>
      <c r="BB669" s="21" t="str">
        <f ca="1">IF(SUM(IF({"5.Anslutningsavtal","6.Nätavtal"}=Q669,1,0))&gt;0,EDATE(AZ669,RANDBETWEEN(0,3)),"")</f>
        <v/>
      </c>
      <c r="BD669" s="21" t="str">
        <f ca="1" t="shared" si="717"/>
        <v/>
      </c>
    </row>
    <row r="670" spans="1:56">
      <c r="A670" s="33" t="s">
        <v>65</v>
      </c>
      <c r="B670" s="31">
        <f ca="1" t="shared" si="744"/>
        <v>44809</v>
      </c>
      <c r="C670" s="32">
        <f ca="1" t="shared" si="704"/>
        <v>44875</v>
      </c>
      <c r="D670" s="30" t="str">
        <f t="shared" si="705"/>
        <v>Project 4670</v>
      </c>
      <c r="E670" s="30" t="str">
        <f t="shared" si="706"/>
        <v>Company AB 5670</v>
      </c>
      <c r="F670" s="30" t="str">
        <f ca="1" t="shared" si="745"/>
        <v>Sandviken</v>
      </c>
      <c r="G670" s="37">
        <f ca="1" t="shared" si="746"/>
        <v>32</v>
      </c>
      <c r="H670" s="38" t="str">
        <f ca="1" t="shared" si="747"/>
        <v>Nej</v>
      </c>
      <c r="I670" s="30" t="str">
        <f ca="1" t="shared" si="748"/>
        <v>Flytt</v>
      </c>
      <c r="J670" s="30" t="s">
        <v>69</v>
      </c>
      <c r="K670" s="41">
        <f ca="1" t="shared" si="749"/>
        <v>460</v>
      </c>
      <c r="L670" s="41">
        <f ca="1" t="shared" si="707"/>
        <v>196</v>
      </c>
      <c r="N670" s="30" t="str">
        <f ca="1" t="shared" si="708"/>
        <v>Lars Johnson 670</v>
      </c>
      <c r="O670" s="30" t="str">
        <f ca="1" t="shared" si="709"/>
        <v>Sarah Anderson 670</v>
      </c>
      <c r="P670" s="30" t="str">
        <f ca="1" t="shared" si="710"/>
        <v>Erik Johanson 670</v>
      </c>
      <c r="Q670" s="30" t="str">
        <f ca="1" t="shared" si="750"/>
        <v>4.Projekteringsavtal</v>
      </c>
      <c r="R670" s="45" t="str">
        <f ca="1" t="shared" si="751"/>
        <v>n</v>
      </c>
      <c r="S670" s="45" t="str">
        <f ca="1" t="shared" si="752"/>
        <v>x</v>
      </c>
      <c r="T670" s="45" t="str">
        <f ca="1" t="shared" si="753"/>
        <v/>
      </c>
      <c r="V670" s="33"/>
      <c r="W670" s="49" t="str">
        <f ca="1" t="shared" si="754"/>
        <v/>
      </c>
      <c r="X670" s="50" t="str">
        <f ca="1" t="shared" si="755"/>
        <v>Ja</v>
      </c>
      <c r="Y670" s="63">
        <f ca="1" t="shared" si="711"/>
        <v>45332</v>
      </c>
      <c r="Z670" s="63">
        <f ca="1" t="shared" si="712"/>
        <v>45210</v>
      </c>
      <c r="AA670" s="67"/>
      <c r="AB670" s="64" t="str">
        <f ca="1" t="shared" si="713"/>
        <v/>
      </c>
      <c r="AC670" s="73">
        <f ca="1">INDEX(Anslutningspunkt!$A$2:$A$108,RANDBETWEEN(2,108),1)</f>
        <v>79</v>
      </c>
      <c r="AD670" s="30"/>
      <c r="AE670" s="30" t="str">
        <f ca="1" t="shared" si="756"/>
        <v>Regionnät</v>
      </c>
      <c r="AF670" s="79"/>
      <c r="AG670" s="122"/>
      <c r="AH670" s="123"/>
      <c r="AI670" s="127"/>
      <c r="AL670" s="7"/>
      <c r="AM670" s="7">
        <f ca="1">VLOOKUP(AC670,Anslutningspunkt!A:B,2,0)+RANDBETWEEN(-10000,10000)</f>
        <v>6092521.672</v>
      </c>
      <c r="AN670" s="7">
        <f ca="1">VLOOKUP(AC670,Anslutningspunkt!A:C,3,0)+RANDBETWEEN(-10000,10000)</f>
        <v>276862.438</v>
      </c>
      <c r="AP670" s="7" t="str">
        <f ca="1" t="shared" si="714"/>
        <v>Flytt</v>
      </c>
      <c r="AQ670" s="7" t="str">
        <f t="shared" si="715"/>
        <v>Konsumtion/Produktion</v>
      </c>
      <c r="AX670" s="31">
        <f ca="1" t="shared" si="716"/>
        <v>44846.1513262005</v>
      </c>
      <c r="AZ670" s="31">
        <f ca="1">IF(SUM(IF({"4.Projekteringsavtal","5.Anslutningsavtal","6.Nätavtal"}=Q670,1,0))&gt;0,EDATE(AX670,RANDBETWEEN(0,6)),"")</f>
        <v>44907</v>
      </c>
      <c r="BB670" s="21" t="str">
        <f ca="1">IF(SUM(IF({"5.Anslutningsavtal","6.Nätavtal"}=Q670,1,0))&gt;0,EDATE(AZ670,RANDBETWEEN(0,3)),"")</f>
        <v/>
      </c>
      <c r="BD670" s="21" t="str">
        <f ca="1" t="shared" si="717"/>
        <v/>
      </c>
    </row>
    <row r="671" spans="1:56">
      <c r="A671" s="33" t="s">
        <v>65</v>
      </c>
      <c r="B671" s="31">
        <f ca="1" t="shared" si="744"/>
        <v>43311</v>
      </c>
      <c r="C671" s="32">
        <f ca="1" t="shared" si="704"/>
        <v>45138</v>
      </c>
      <c r="D671" s="30" t="str">
        <f t="shared" si="705"/>
        <v>Project 4671</v>
      </c>
      <c r="E671" s="30" t="str">
        <f t="shared" si="706"/>
        <v>Company AB 5671</v>
      </c>
      <c r="F671" s="30" t="str">
        <f ca="1" t="shared" si="745"/>
        <v>Strängnäs</v>
      </c>
      <c r="G671" s="37">
        <f ca="1" t="shared" si="746"/>
        <v>31</v>
      </c>
      <c r="H671" s="38" t="str">
        <f ca="1" t="shared" si="747"/>
        <v/>
      </c>
      <c r="I671" s="30" t="str">
        <f ca="1" t="shared" si="748"/>
        <v>Utökning</v>
      </c>
      <c r="J671" s="30" t="s">
        <v>69</v>
      </c>
      <c r="K671" s="41">
        <f ca="1" t="shared" si="749"/>
        <v>220</v>
      </c>
      <c r="L671" s="41">
        <f ca="1" t="shared" si="707"/>
        <v>179</v>
      </c>
      <c r="N671" s="30" t="str">
        <f ca="1" t="shared" si="708"/>
        <v>Sarah Anderson 671</v>
      </c>
      <c r="O671" s="30" t="str">
        <f ca="1" t="shared" si="709"/>
        <v>Erik Johanson 671</v>
      </c>
      <c r="P671" s="30" t="str">
        <f ca="1" t="shared" si="710"/>
        <v>Anders Erikson 671</v>
      </c>
      <c r="Q671" s="30" t="str">
        <f ca="1" t="shared" si="750"/>
        <v>2.Reservationsavtal</v>
      </c>
      <c r="R671" s="45" t="str">
        <f ca="1" t="shared" si="751"/>
        <v>Ja</v>
      </c>
      <c r="S671" s="45" t="str">
        <f ca="1" t="shared" si="752"/>
        <v/>
      </c>
      <c r="T671" s="45" t="str">
        <f ca="1" t="shared" si="753"/>
        <v/>
      </c>
      <c r="V671" s="33"/>
      <c r="W671" s="49" t="str">
        <f ca="1" t="shared" si="754"/>
        <v/>
      </c>
      <c r="X671" s="50" t="str">
        <f ca="1" t="shared" si="755"/>
        <v>Nej</v>
      </c>
      <c r="Y671" s="63" t="str">
        <f ca="1" t="shared" si="711"/>
        <v/>
      </c>
      <c r="Z671" s="63" t="str">
        <f ca="1" t="shared" si="712"/>
        <v/>
      </c>
      <c r="AA671" s="67"/>
      <c r="AB671" s="64" t="str">
        <f ca="1" t="shared" si="713"/>
        <v/>
      </c>
      <c r="AC671" s="73">
        <f ca="1">INDEX(Anslutningspunkt!$A$2:$A$108,RANDBETWEEN(2,108),1)</f>
        <v>99</v>
      </c>
      <c r="AD671" s="30"/>
      <c r="AE671" s="30" t="str">
        <f ca="1" t="shared" si="756"/>
        <v>Regionnät</v>
      </c>
      <c r="AF671" s="79"/>
      <c r="AG671" s="122"/>
      <c r="AH671" s="123"/>
      <c r="AI671" s="127"/>
      <c r="AL671" s="7"/>
      <c r="AM671" s="7">
        <f ca="1">VLOOKUP(AC671,Anslutningspunkt!A:B,2,0)+RANDBETWEEN(-10000,10000)</f>
        <v>6106041.672</v>
      </c>
      <c r="AN671" s="7">
        <f ca="1">VLOOKUP(AC671,Anslutningspunkt!A:C,3,0)+RANDBETWEEN(-10000,10000)</f>
        <v>400292.438</v>
      </c>
      <c r="AP671" s="7" t="str">
        <f ca="1" t="shared" si="714"/>
        <v>Utökning</v>
      </c>
      <c r="AQ671" s="7" t="str">
        <f t="shared" si="715"/>
        <v>Konsumtion/Produktion</v>
      </c>
      <c r="AX671" s="31">
        <f ca="1" t="shared" si="716"/>
        <v>44004.8871269299</v>
      </c>
      <c r="AZ671" s="31" t="str">
        <f ca="1">IF(SUM(IF({"4.Projekteringsavtal","5.Anslutningsavtal","6.Nätavtal"}=Q671,1,0))&gt;0,EDATE(AX671,RANDBETWEEN(0,6)),"")</f>
        <v/>
      </c>
      <c r="BB671" s="21" t="str">
        <f ca="1">IF(SUM(IF({"5.Anslutningsavtal","6.Nätavtal"}=Q671,1,0))&gt;0,EDATE(AZ671,RANDBETWEEN(0,3)),"")</f>
        <v/>
      </c>
      <c r="BD671" s="21" t="str">
        <f ca="1" t="shared" si="717"/>
        <v/>
      </c>
    </row>
    <row r="672" spans="1:56">
      <c r="A672" s="33" t="s">
        <v>65</v>
      </c>
      <c r="B672" s="31">
        <f ca="1" t="shared" ref="B672:B681" si="757">RANDBETWEEN(DATE(2018,1,1),DATE(2022,10,20))</f>
        <v>44520</v>
      </c>
      <c r="C672" s="32">
        <f ca="1" t="shared" si="704"/>
        <v>45319</v>
      </c>
      <c r="D672" s="30" t="str">
        <f t="shared" si="705"/>
        <v>Project 4672</v>
      </c>
      <c r="E672" s="30" t="str">
        <f t="shared" si="706"/>
        <v>Company AB 5672</v>
      </c>
      <c r="F672" s="30" t="str">
        <f ca="1" t="shared" ref="F672:F681" si="75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Älvkarleby</v>
      </c>
      <c r="G672" s="37">
        <f ca="1" t="shared" ref="G672:G681" si="759">RANDBETWEEN(30,38)</f>
        <v>32</v>
      </c>
      <c r="H672" s="38" t="str">
        <f ca="1" t="shared" ref="H672:H681" si="760">CHOOSE(RANDBETWEEN(1,3),"Ja","Nej","")</f>
        <v>Ja</v>
      </c>
      <c r="I672" s="30" t="str">
        <f ca="1" t="shared" ref="I672:I681" si="761">CHOOSE(RANDBETWEEN(1,3),"Nyanslutning","Utökning","Flytt")</f>
        <v>Utökning</v>
      </c>
      <c r="J672" s="30" t="s">
        <v>69</v>
      </c>
      <c r="K672" s="41">
        <f ca="1" t="shared" ref="K672:K681" si="762">RANDBETWEEN(1,60)*10</f>
        <v>80</v>
      </c>
      <c r="L672" s="41">
        <f ca="1" t="shared" si="707"/>
        <v>41</v>
      </c>
      <c r="N672" s="30" t="str">
        <f ca="1" t="shared" si="708"/>
        <v>Lars Johnson 672</v>
      </c>
      <c r="O672" s="30" t="str">
        <f ca="1" t="shared" si="709"/>
        <v>Lars Johnson 672</v>
      </c>
      <c r="P672" s="30" t="str">
        <f ca="1" t="shared" si="710"/>
        <v>Sarah Anderson 672</v>
      </c>
      <c r="Q672" s="30" t="str">
        <f ca="1" t="shared" ref="Q672:Q681" si="763">CHOOSE(RANDBETWEEN(1,5),"5.Anslutningsavtal","4.Projekteringsavtal","6.Nätavtal","2.Reservationsavtal","1.Anslutningsmöjlighet")</f>
        <v>2.Reservationsavtal</v>
      </c>
      <c r="R672" s="45" t="str">
        <f ca="1" t="shared" ref="R672:R681" si="764">CHOOSE(RANDBETWEEN(1,8),"Ja","","","","n","nej","?","N/A")</f>
        <v>N/A</v>
      </c>
      <c r="S672" s="45" t="str">
        <f ca="1" t="shared" ref="S672:S681" si="765">CHOOSE(RANDBETWEEN(1,3),"x","","")</f>
        <v/>
      </c>
      <c r="T672" s="45" t="str">
        <f ca="1" t="shared" ref="T672:T681" si="766">CHOOSE(RANDBETWEEN(1,4),"x","","","")</f>
        <v/>
      </c>
      <c r="V672" s="33"/>
      <c r="W672" s="49" t="str">
        <f ca="1" t="shared" ref="W672:W681" si="767">CHOOSE(RANDBETWEEN(1,7),"Länk","","","","","Ansluts till LN 20 kV","Reservationsavtal ska tecknas")</f>
        <v/>
      </c>
      <c r="X672" s="50" t="str">
        <f ca="1" t="shared" ref="X672:X681" si="768">CHOOSE(RANDBETWEEN(1,4),"Ja","Ja","Nej","")</f>
        <v>Ja</v>
      </c>
      <c r="Y672" s="63">
        <f ca="1" t="shared" si="711"/>
        <v>45406</v>
      </c>
      <c r="Z672" s="63">
        <f ca="1" t="shared" si="712"/>
        <v>45401</v>
      </c>
      <c r="AA672" s="67"/>
      <c r="AB672" s="64" t="str">
        <f ca="1" t="shared" si="713"/>
        <v/>
      </c>
      <c r="AC672" s="73">
        <f ca="1">INDEX(Anslutningspunkt!$A$2:$A$108,RANDBETWEEN(2,108),1)</f>
        <v>62</v>
      </c>
      <c r="AD672" s="30"/>
      <c r="AE672" s="30" t="str">
        <f ca="1" t="shared" ref="AE672:AE681" si="769">CHOOSE(RANDBETWEEN(1,4),"Regionnät","Stamnät Regionnät","Stamnät","")</f>
        <v>Stamnät Regionnät</v>
      </c>
      <c r="AF672" s="79"/>
      <c r="AG672" s="122"/>
      <c r="AH672" s="123"/>
      <c r="AI672" s="127"/>
      <c r="AL672" s="7"/>
      <c r="AM672" s="7">
        <f ca="1">VLOOKUP(AC672,Anslutningspunkt!A:B,2,0)+RANDBETWEEN(-10000,10000)</f>
        <v>6014191.672</v>
      </c>
      <c r="AN672" s="7">
        <f ca="1">VLOOKUP(AC672,Anslutningspunkt!A:C,3,0)+RANDBETWEEN(-10000,10000)</f>
        <v>413588.438</v>
      </c>
      <c r="AP672" s="7" t="str">
        <f ca="1" t="shared" si="714"/>
        <v>Utökning</v>
      </c>
      <c r="AQ672" s="7" t="str">
        <f t="shared" si="715"/>
        <v>Konsumtion/Produktion</v>
      </c>
      <c r="AX672" s="31">
        <f ca="1" t="shared" si="716"/>
        <v>45303.6139479383</v>
      </c>
      <c r="AZ672" s="31" t="str">
        <f ca="1">IF(SUM(IF({"4.Projekteringsavtal","5.Anslutningsavtal","6.Nätavtal"}=Q672,1,0))&gt;0,EDATE(AX672,RANDBETWEEN(0,6)),"")</f>
        <v/>
      </c>
      <c r="BB672" s="21" t="str">
        <f ca="1">IF(SUM(IF({"5.Anslutningsavtal","6.Nätavtal"}=Q672,1,0))&gt;0,EDATE(AZ672,RANDBETWEEN(0,3)),"")</f>
        <v/>
      </c>
      <c r="BD672" s="21" t="str">
        <f ca="1" t="shared" si="717"/>
        <v/>
      </c>
    </row>
    <row r="673" spans="1:56">
      <c r="A673" s="33" t="s">
        <v>65</v>
      </c>
      <c r="B673" s="31">
        <f ca="1" t="shared" si="757"/>
        <v>44109</v>
      </c>
      <c r="C673" s="32">
        <f ca="1" t="shared" si="704"/>
        <v>45378</v>
      </c>
      <c r="D673" s="30" t="str">
        <f t="shared" si="705"/>
        <v>Project 4673</v>
      </c>
      <c r="E673" s="30" t="str">
        <f t="shared" si="706"/>
        <v>Company AB 5673</v>
      </c>
      <c r="F673" s="30" t="str">
        <f ca="1" t="shared" si="758"/>
        <v>Sandviken</v>
      </c>
      <c r="G673" s="37">
        <f ca="1" t="shared" si="759"/>
        <v>30</v>
      </c>
      <c r="H673" s="38" t="str">
        <f ca="1" t="shared" si="760"/>
        <v/>
      </c>
      <c r="I673" s="30" t="str">
        <f ca="1" t="shared" si="761"/>
        <v>Nyanslutning</v>
      </c>
      <c r="J673" s="30" t="s">
        <v>69</v>
      </c>
      <c r="K673" s="41">
        <f ca="1" t="shared" si="762"/>
        <v>10</v>
      </c>
      <c r="L673" s="41">
        <f ca="1" t="shared" si="707"/>
        <v>10</v>
      </c>
      <c r="N673" s="30" t="str">
        <f ca="1" t="shared" si="708"/>
        <v>Sarah Anderson 673</v>
      </c>
      <c r="O673" s="30" t="str">
        <f ca="1" t="shared" si="709"/>
        <v>Sarah Anderson 673</v>
      </c>
      <c r="P673" s="30" t="str">
        <f ca="1" t="shared" si="710"/>
        <v>Erik Johanson 673</v>
      </c>
      <c r="Q673" s="30" t="str">
        <f ca="1" t="shared" si="763"/>
        <v>5.Anslutningsavtal</v>
      </c>
      <c r="R673" s="45" t="str">
        <f ca="1" t="shared" si="764"/>
        <v>n</v>
      </c>
      <c r="S673" s="45" t="str">
        <f ca="1" t="shared" si="765"/>
        <v/>
      </c>
      <c r="T673" s="45" t="str">
        <f ca="1" t="shared" si="766"/>
        <v/>
      </c>
      <c r="V673" s="33"/>
      <c r="W673" s="49" t="str">
        <f ca="1" t="shared" si="767"/>
        <v>Ansluts till LN 20 kV</v>
      </c>
      <c r="X673" s="50" t="str">
        <f ca="1" t="shared" si="768"/>
        <v/>
      </c>
      <c r="Y673" s="63" t="str">
        <f ca="1" t="shared" si="711"/>
        <v/>
      </c>
      <c r="Z673" s="63" t="str">
        <f ca="1" t="shared" si="712"/>
        <v/>
      </c>
      <c r="AA673" s="67"/>
      <c r="AB673" s="64" t="str">
        <f ca="1" t="shared" si="713"/>
        <v/>
      </c>
      <c r="AC673" s="73">
        <f ca="1">INDEX(Anslutningspunkt!$A$2:$A$108,RANDBETWEEN(2,108),1)</f>
        <v>68</v>
      </c>
      <c r="AD673" s="30"/>
      <c r="AE673" s="30" t="str">
        <f ca="1" t="shared" si="769"/>
        <v>Regionnät</v>
      </c>
      <c r="AF673" s="79"/>
      <c r="AG673" s="122"/>
      <c r="AH673" s="123"/>
      <c r="AI673" s="127"/>
      <c r="AL673" s="7"/>
      <c r="AM673" s="7">
        <f ca="1">VLOOKUP(AC673,Anslutningspunkt!A:B,2,0)+RANDBETWEEN(-10000,10000)</f>
        <v>6164498.672</v>
      </c>
      <c r="AN673" s="7">
        <f ca="1">VLOOKUP(AC673,Anslutningspunkt!A:C,3,0)+RANDBETWEEN(-10000,10000)</f>
        <v>445698.438</v>
      </c>
      <c r="AP673" s="7" t="str">
        <f ca="1" t="shared" si="714"/>
        <v>Nyanslutning</v>
      </c>
      <c r="AQ673" s="7" t="str">
        <f t="shared" si="715"/>
        <v>Konsumtion/Produktion</v>
      </c>
      <c r="AX673" s="31">
        <f ca="1" t="shared" si="716"/>
        <v>45048.6181469818</v>
      </c>
      <c r="AZ673" s="31">
        <f ca="1">IF(SUM(IF({"4.Projekteringsavtal","5.Anslutningsavtal","6.Nätavtal"}=Q673,1,0))&gt;0,EDATE(AX673,RANDBETWEEN(0,6)),"")</f>
        <v>45201</v>
      </c>
      <c r="BB673" s="21">
        <f ca="1">IF(SUM(IF({"5.Anslutningsavtal","6.Nätavtal"}=Q673,1,0))&gt;0,EDATE(AZ673,RANDBETWEEN(0,3)),"")</f>
        <v>45201</v>
      </c>
      <c r="BD673" s="21" t="str">
        <f ca="1" t="shared" si="717"/>
        <v/>
      </c>
    </row>
    <row r="674" spans="1:56">
      <c r="A674" s="33" t="s">
        <v>65</v>
      </c>
      <c r="B674" s="31">
        <f ca="1" t="shared" si="757"/>
        <v>43240</v>
      </c>
      <c r="C674" s="32">
        <f ca="1" t="shared" si="704"/>
        <v>44354</v>
      </c>
      <c r="D674" s="30" t="str">
        <f t="shared" si="705"/>
        <v>Project 4674</v>
      </c>
      <c r="E674" s="30" t="str">
        <f t="shared" si="706"/>
        <v>Company AB 5674</v>
      </c>
      <c r="F674" s="30" t="str">
        <f ca="1" t="shared" si="758"/>
        <v>Österåker</v>
      </c>
      <c r="G674" s="37">
        <f ca="1" t="shared" si="759"/>
        <v>31</v>
      </c>
      <c r="H674" s="38" t="str">
        <f ca="1" t="shared" si="760"/>
        <v/>
      </c>
      <c r="I674" s="30" t="str">
        <f ca="1" t="shared" si="761"/>
        <v>Flytt</v>
      </c>
      <c r="J674" s="30" t="s">
        <v>69</v>
      </c>
      <c r="K674" s="41">
        <f ca="1" t="shared" si="762"/>
        <v>300</v>
      </c>
      <c r="L674" s="41">
        <f ca="1" t="shared" si="707"/>
        <v>271</v>
      </c>
      <c r="N674" s="30" t="str">
        <f ca="1" t="shared" si="708"/>
        <v>Erik Johanson 674</v>
      </c>
      <c r="O674" s="30" t="str">
        <f ca="1" t="shared" si="709"/>
        <v>Lars Johnson 674</v>
      </c>
      <c r="P674" s="30" t="str">
        <f ca="1" t="shared" si="710"/>
        <v>Sarah Anderson 674</v>
      </c>
      <c r="Q674" s="30" t="str">
        <f ca="1" t="shared" si="763"/>
        <v>4.Projekteringsavtal</v>
      </c>
      <c r="R674" s="45" t="str">
        <f ca="1" t="shared" si="764"/>
        <v/>
      </c>
      <c r="S674" s="45" t="str">
        <f ca="1" t="shared" si="765"/>
        <v/>
      </c>
      <c r="T674" s="45" t="str">
        <f ca="1" t="shared" si="766"/>
        <v/>
      </c>
      <c r="V674" s="33"/>
      <c r="W674" s="49" t="str">
        <f ca="1" t="shared" si="767"/>
        <v>Ansluts till LN 20 kV</v>
      </c>
      <c r="X674" s="50" t="str">
        <f ca="1" t="shared" si="768"/>
        <v>Nej</v>
      </c>
      <c r="Y674" s="63" t="str">
        <f ca="1" t="shared" si="711"/>
        <v/>
      </c>
      <c r="Z674" s="63" t="str">
        <f ca="1" t="shared" si="712"/>
        <v/>
      </c>
      <c r="AA674" s="67"/>
      <c r="AB674" s="64" t="str">
        <f ca="1" t="shared" si="713"/>
        <v/>
      </c>
      <c r="AC674" s="73">
        <f ca="1">INDEX(Anslutningspunkt!$A$2:$A$108,RANDBETWEEN(2,108),1)</f>
        <v>75</v>
      </c>
      <c r="AD674" s="30"/>
      <c r="AE674" s="30" t="str">
        <f ca="1" t="shared" si="769"/>
        <v>Stamnät</v>
      </c>
      <c r="AF674" s="79"/>
      <c r="AG674" s="122"/>
      <c r="AH674" s="123"/>
      <c r="AI674" s="127"/>
      <c r="AL674" s="7"/>
      <c r="AM674" s="7">
        <f ca="1">VLOOKUP(AC674,Anslutningspunkt!A:B,2,0)+RANDBETWEEN(-10000,10000)</f>
        <v>6169659.672</v>
      </c>
      <c r="AN674" s="7">
        <f ca="1">VLOOKUP(AC674,Anslutningspunkt!A:C,3,0)+RANDBETWEEN(-10000,10000)</f>
        <v>406541.438</v>
      </c>
      <c r="AP674" s="7" t="str">
        <f ca="1" t="shared" si="714"/>
        <v>Flytt</v>
      </c>
      <c r="AQ674" s="7" t="str">
        <f t="shared" si="715"/>
        <v>Konsumtion/Produktion</v>
      </c>
      <c r="AX674" s="31">
        <f ca="1" t="shared" si="716"/>
        <v>43528.3896044861</v>
      </c>
      <c r="AZ674" s="31">
        <f ca="1">IF(SUM(IF({"4.Projekteringsavtal","5.Anslutningsavtal","6.Nätavtal"}=Q674,1,0))&gt;0,EDATE(AX674,RANDBETWEEN(0,6)),"")</f>
        <v>43589</v>
      </c>
      <c r="BB674" s="21" t="str">
        <f ca="1">IF(SUM(IF({"5.Anslutningsavtal","6.Nätavtal"}=Q674,1,0))&gt;0,EDATE(AZ674,RANDBETWEEN(0,3)),"")</f>
        <v/>
      </c>
      <c r="BD674" s="21" t="str">
        <f ca="1" t="shared" si="717"/>
        <v/>
      </c>
    </row>
    <row r="675" spans="1:56">
      <c r="A675" s="33" t="s">
        <v>65</v>
      </c>
      <c r="B675" s="31">
        <f ca="1" t="shared" si="757"/>
        <v>44580</v>
      </c>
      <c r="C675" s="32">
        <f ca="1" t="shared" si="704"/>
        <v>44700</v>
      </c>
      <c r="D675" s="30" t="str">
        <f t="shared" si="705"/>
        <v>Project 4675</v>
      </c>
      <c r="E675" s="30" t="str">
        <f t="shared" si="706"/>
        <v>Company AB 5675</v>
      </c>
      <c r="F675" s="30" t="str">
        <f ca="1" t="shared" si="758"/>
        <v>Heby</v>
      </c>
      <c r="G675" s="37">
        <f ca="1" t="shared" si="759"/>
        <v>32</v>
      </c>
      <c r="H675" s="38" t="str">
        <f ca="1" t="shared" si="760"/>
        <v>Ja</v>
      </c>
      <c r="I675" s="30" t="str">
        <f ca="1" t="shared" si="761"/>
        <v>Utökning</v>
      </c>
      <c r="J675" s="30" t="s">
        <v>69</v>
      </c>
      <c r="K675" s="41">
        <f ca="1" t="shared" si="762"/>
        <v>70</v>
      </c>
      <c r="L675" s="41">
        <f ca="1" t="shared" si="707"/>
        <v>50</v>
      </c>
      <c r="N675" s="30" t="str">
        <f ca="1" t="shared" si="708"/>
        <v>Erik Johanson 675</v>
      </c>
      <c r="O675" s="30" t="str">
        <f ca="1" t="shared" si="709"/>
        <v>Anders Erikson 675</v>
      </c>
      <c r="P675" s="30" t="str">
        <f ca="1" t="shared" si="710"/>
        <v>Erik Johanson 675</v>
      </c>
      <c r="Q675" s="30" t="str">
        <f ca="1" t="shared" si="763"/>
        <v>1.Anslutningsmöjlighet</v>
      </c>
      <c r="R675" s="45" t="str">
        <f ca="1" t="shared" si="764"/>
        <v>?</v>
      </c>
      <c r="S675" s="45" t="str">
        <f ca="1" t="shared" si="765"/>
        <v>x</v>
      </c>
      <c r="T675" s="45" t="str">
        <f ca="1" t="shared" si="766"/>
        <v/>
      </c>
      <c r="V675" s="33"/>
      <c r="W675" s="49" t="str">
        <f ca="1" t="shared" si="767"/>
        <v/>
      </c>
      <c r="X675" s="50" t="str">
        <f ca="1" t="shared" si="768"/>
        <v>Ja</v>
      </c>
      <c r="Y675" s="63">
        <f ca="1" t="shared" si="711"/>
        <v>45271</v>
      </c>
      <c r="Z675" s="63">
        <f ca="1" t="shared" si="712"/>
        <v>44844</v>
      </c>
      <c r="AA675" s="67"/>
      <c r="AB675" s="64" t="str">
        <f ca="1" t="shared" si="713"/>
        <v/>
      </c>
      <c r="AC675" s="73">
        <f ca="1">INDEX(Anslutningspunkt!$A$2:$A$108,RANDBETWEEN(2,108),1)</f>
        <v>45</v>
      </c>
      <c r="AD675" s="30"/>
      <c r="AE675" s="30" t="str">
        <f ca="1" t="shared" si="769"/>
        <v/>
      </c>
      <c r="AF675" s="79"/>
      <c r="AG675" s="122"/>
      <c r="AH675" s="123"/>
      <c r="AI675" s="127"/>
      <c r="AL675" s="7"/>
      <c r="AM675" s="7">
        <f ca="1">VLOOKUP(AC675,Anslutningspunkt!A:B,2,0)+RANDBETWEEN(-10000,10000)</f>
        <v>6110235.672</v>
      </c>
      <c r="AN675" s="7">
        <f ca="1">VLOOKUP(AC675,Anslutningspunkt!A:C,3,0)+RANDBETWEEN(-10000,10000)</f>
        <v>326688.438</v>
      </c>
      <c r="AP675" s="7" t="str">
        <f ca="1" t="shared" si="714"/>
        <v>Utökning</v>
      </c>
      <c r="AQ675" s="7" t="str">
        <f t="shared" si="715"/>
        <v>Konsumtion/Produktion</v>
      </c>
      <c r="AX675" s="31" t="str">
        <f ca="1" t="shared" si="716"/>
        <v/>
      </c>
      <c r="AZ675" s="31" t="str">
        <f ca="1">IF(SUM(IF({"4.Projekteringsavtal","5.Anslutningsavtal","6.Nätavtal"}=Q675,1,0))&gt;0,EDATE(AX675,RANDBETWEEN(0,6)),"")</f>
        <v/>
      </c>
      <c r="BB675" s="21" t="str">
        <f ca="1">IF(SUM(IF({"5.Anslutningsavtal","6.Nätavtal"}=Q675,1,0))&gt;0,EDATE(AZ675,RANDBETWEEN(0,3)),"")</f>
        <v/>
      </c>
      <c r="BD675" s="21" t="str">
        <f ca="1" t="shared" si="717"/>
        <v/>
      </c>
    </row>
    <row r="676" spans="1:56">
      <c r="A676" s="33" t="s">
        <v>65</v>
      </c>
      <c r="B676" s="31">
        <f ca="1" t="shared" si="757"/>
        <v>44040</v>
      </c>
      <c r="C676" s="32">
        <f ca="1" t="shared" si="704"/>
        <v>45531</v>
      </c>
      <c r="D676" s="30" t="str">
        <f t="shared" si="705"/>
        <v>Project 4676</v>
      </c>
      <c r="E676" s="30" t="str">
        <f t="shared" si="706"/>
        <v>Company AB 5676</v>
      </c>
      <c r="F676" s="30" t="str">
        <f ca="1" t="shared" si="758"/>
        <v>Älvkarleby</v>
      </c>
      <c r="G676" s="37">
        <f ca="1" t="shared" si="759"/>
        <v>31</v>
      </c>
      <c r="H676" s="38" t="str">
        <f ca="1" t="shared" si="760"/>
        <v>Nej</v>
      </c>
      <c r="I676" s="30" t="str">
        <f ca="1" t="shared" si="761"/>
        <v>Flytt</v>
      </c>
      <c r="J676" s="30" t="s">
        <v>69</v>
      </c>
      <c r="K676" s="41">
        <f ca="1" t="shared" si="762"/>
        <v>280</v>
      </c>
      <c r="L676" s="41">
        <f ca="1" t="shared" si="707"/>
        <v>217</v>
      </c>
      <c r="N676" s="30" t="str">
        <f ca="1" t="shared" si="708"/>
        <v>Sarah Anderson 676</v>
      </c>
      <c r="O676" s="30" t="str">
        <f ca="1" t="shared" si="709"/>
        <v>Erik Johanson 676</v>
      </c>
      <c r="P676" s="30" t="str">
        <f ca="1" t="shared" si="710"/>
        <v>Lars Johnson 676</v>
      </c>
      <c r="Q676" s="30" t="str">
        <f ca="1" t="shared" si="763"/>
        <v>1.Anslutningsmöjlighet</v>
      </c>
      <c r="R676" s="45" t="str">
        <f ca="1" t="shared" si="764"/>
        <v>?</v>
      </c>
      <c r="S676" s="45" t="str">
        <f ca="1" t="shared" si="765"/>
        <v/>
      </c>
      <c r="T676" s="45" t="str">
        <f ca="1" t="shared" si="766"/>
        <v/>
      </c>
      <c r="V676" s="33"/>
      <c r="W676" s="49" t="str">
        <f ca="1" t="shared" si="767"/>
        <v>Länk</v>
      </c>
      <c r="X676" s="50" t="str">
        <f ca="1" t="shared" si="768"/>
        <v/>
      </c>
      <c r="Y676" s="63" t="str">
        <f ca="1" t="shared" si="711"/>
        <v/>
      </c>
      <c r="Z676" s="63" t="str">
        <f ca="1" t="shared" si="712"/>
        <v/>
      </c>
      <c r="AA676" s="67"/>
      <c r="AB676" s="64" t="str">
        <f ca="1" t="shared" si="713"/>
        <v/>
      </c>
      <c r="AC676" s="73">
        <f ca="1">INDEX(Anslutningspunkt!$A$2:$A$108,RANDBETWEEN(2,108),1)</f>
        <v>59</v>
      </c>
      <c r="AD676" s="30"/>
      <c r="AE676" s="30" t="str">
        <f ca="1" t="shared" si="769"/>
        <v/>
      </c>
      <c r="AF676" s="79"/>
      <c r="AG676" s="122"/>
      <c r="AH676" s="123"/>
      <c r="AI676" s="127"/>
      <c r="AL676" s="7"/>
      <c r="AM676" s="7">
        <f ca="1">VLOOKUP(AC676,Anslutningspunkt!A:B,2,0)+RANDBETWEEN(-10000,10000)</f>
        <v>6042855.672</v>
      </c>
      <c r="AN676" s="7">
        <f ca="1">VLOOKUP(AC676,Anslutningspunkt!A:C,3,0)+RANDBETWEEN(-10000,10000)</f>
        <v>409936.438</v>
      </c>
      <c r="AP676" s="7" t="str">
        <f ca="1" t="shared" si="714"/>
        <v>Flytt</v>
      </c>
      <c r="AQ676" s="7" t="str">
        <f t="shared" si="715"/>
        <v>Konsumtion/Produktion</v>
      </c>
      <c r="AX676" s="31" t="str">
        <f ca="1" t="shared" si="716"/>
        <v/>
      </c>
      <c r="AZ676" s="31" t="str">
        <f ca="1">IF(SUM(IF({"4.Projekteringsavtal","5.Anslutningsavtal","6.Nätavtal"}=Q676,1,0))&gt;0,EDATE(AX676,RANDBETWEEN(0,6)),"")</f>
        <v/>
      </c>
      <c r="BB676" s="21" t="str">
        <f ca="1">IF(SUM(IF({"5.Anslutningsavtal","6.Nätavtal"}=Q676,1,0))&gt;0,EDATE(AZ676,RANDBETWEEN(0,3)),"")</f>
        <v/>
      </c>
      <c r="BD676" s="21" t="str">
        <f ca="1" t="shared" si="717"/>
        <v/>
      </c>
    </row>
    <row r="677" spans="1:56">
      <c r="A677" s="33" t="s">
        <v>65</v>
      </c>
      <c r="B677" s="31">
        <f ca="1" t="shared" si="757"/>
        <v>43717</v>
      </c>
      <c r="C677" s="32">
        <f ca="1" t="shared" si="704"/>
        <v>44883</v>
      </c>
      <c r="D677" s="30" t="str">
        <f t="shared" si="705"/>
        <v>Project 4677</v>
      </c>
      <c r="E677" s="30" t="str">
        <f t="shared" si="706"/>
        <v>Company AB 5677</v>
      </c>
      <c r="F677" s="30" t="str">
        <f ca="1" t="shared" si="758"/>
        <v>Horndal</v>
      </c>
      <c r="G677" s="37">
        <f ca="1" t="shared" si="759"/>
        <v>36</v>
      </c>
      <c r="H677" s="38" t="str">
        <f ca="1" t="shared" si="760"/>
        <v>Ja</v>
      </c>
      <c r="I677" s="30" t="str">
        <f ca="1" t="shared" si="761"/>
        <v>Flytt</v>
      </c>
      <c r="J677" s="30" t="s">
        <v>69</v>
      </c>
      <c r="K677" s="41">
        <f ca="1" t="shared" si="762"/>
        <v>270</v>
      </c>
      <c r="L677" s="41">
        <f ca="1" t="shared" si="707"/>
        <v>208</v>
      </c>
      <c r="N677" s="30" t="str">
        <f ca="1" t="shared" si="708"/>
        <v>Sarah Anderson 677</v>
      </c>
      <c r="O677" s="30" t="str">
        <f ca="1" t="shared" si="709"/>
        <v>Erik Johanson 677</v>
      </c>
      <c r="P677" s="30" t="str">
        <f ca="1" t="shared" si="710"/>
        <v>Sarah Anderson 677</v>
      </c>
      <c r="Q677" s="30" t="str">
        <f ca="1" t="shared" si="763"/>
        <v>2.Reservationsavtal</v>
      </c>
      <c r="R677" s="45" t="str">
        <f ca="1" t="shared" si="764"/>
        <v/>
      </c>
      <c r="S677" s="45" t="str">
        <f ca="1" t="shared" si="765"/>
        <v/>
      </c>
      <c r="T677" s="45" t="str">
        <f ca="1" t="shared" si="766"/>
        <v>x</v>
      </c>
      <c r="V677" s="33"/>
      <c r="W677" s="49" t="str">
        <f ca="1" t="shared" si="767"/>
        <v/>
      </c>
      <c r="X677" s="50" t="str">
        <f ca="1" t="shared" si="768"/>
        <v>Ja</v>
      </c>
      <c r="Y677" s="63">
        <f ca="1" t="shared" si="711"/>
        <v>45447</v>
      </c>
      <c r="Z677" s="63">
        <f ca="1" t="shared" si="712"/>
        <v>45037</v>
      </c>
      <c r="AA677" s="67"/>
      <c r="AB677" s="64" t="str">
        <f ca="1" t="shared" si="713"/>
        <v/>
      </c>
      <c r="AC677" s="73">
        <f ca="1">INDEX(Anslutningspunkt!$A$2:$A$108,RANDBETWEEN(2,108),1)</f>
        <v>28</v>
      </c>
      <c r="AD677" s="30"/>
      <c r="AE677" s="30" t="str">
        <f ca="1" t="shared" si="769"/>
        <v>Stamnät</v>
      </c>
      <c r="AF677" s="79"/>
      <c r="AG677" s="122"/>
      <c r="AH677" s="123"/>
      <c r="AI677" s="127"/>
      <c r="AL677" s="7"/>
      <c r="AM677" s="7">
        <f ca="1">VLOOKUP(AC677,Anslutningspunkt!A:B,2,0)+RANDBETWEEN(-10000,10000)</f>
        <v>6065663.672</v>
      </c>
      <c r="AN677" s="7">
        <f ca="1">VLOOKUP(AC677,Anslutningspunkt!A:C,3,0)+RANDBETWEEN(-10000,10000)</f>
        <v>361792.438</v>
      </c>
      <c r="AP677" s="7" t="str">
        <f ca="1" t="shared" si="714"/>
        <v>Flytt</v>
      </c>
      <c r="AQ677" s="7" t="str">
        <f t="shared" si="715"/>
        <v>Konsumtion/Produktion</v>
      </c>
      <c r="AX677" s="31">
        <f ca="1" t="shared" si="716"/>
        <v>43859.0302563181</v>
      </c>
      <c r="AZ677" s="31" t="str">
        <f ca="1">IF(SUM(IF({"4.Projekteringsavtal","5.Anslutningsavtal","6.Nätavtal"}=Q677,1,0))&gt;0,EDATE(AX677,RANDBETWEEN(0,6)),"")</f>
        <v/>
      </c>
      <c r="BB677" s="21" t="str">
        <f ca="1">IF(SUM(IF({"5.Anslutningsavtal","6.Nätavtal"}=Q677,1,0))&gt;0,EDATE(AZ677,RANDBETWEEN(0,3)),"")</f>
        <v/>
      </c>
      <c r="BD677" s="21" t="str">
        <f ca="1" t="shared" si="717"/>
        <v/>
      </c>
    </row>
    <row r="678" spans="1:56">
      <c r="A678" s="33" t="s">
        <v>65</v>
      </c>
      <c r="B678" s="31">
        <f ca="1" t="shared" si="757"/>
        <v>44545</v>
      </c>
      <c r="C678" s="32">
        <f ca="1" t="shared" si="704"/>
        <v>45301</v>
      </c>
      <c r="D678" s="30" t="str">
        <f t="shared" si="705"/>
        <v>Project 4678</v>
      </c>
      <c r="E678" s="30" t="str">
        <f t="shared" si="706"/>
        <v>Company AB 5678</v>
      </c>
      <c r="F678" s="30" t="str">
        <f ca="1" t="shared" si="758"/>
        <v>Täby</v>
      </c>
      <c r="G678" s="37">
        <f ca="1" t="shared" si="759"/>
        <v>33</v>
      </c>
      <c r="H678" s="38" t="str">
        <f ca="1" t="shared" si="760"/>
        <v>Nej</v>
      </c>
      <c r="I678" s="30" t="str">
        <f ca="1" t="shared" si="761"/>
        <v>Utökning</v>
      </c>
      <c r="J678" s="30" t="s">
        <v>69</v>
      </c>
      <c r="K678" s="41">
        <f ca="1" t="shared" si="762"/>
        <v>40</v>
      </c>
      <c r="L678" s="41">
        <f ca="1" t="shared" si="707"/>
        <v>31</v>
      </c>
      <c r="N678" s="30" t="str">
        <f ca="1" t="shared" si="708"/>
        <v>Lars Johnson 678</v>
      </c>
      <c r="O678" s="30" t="str">
        <f ca="1" t="shared" si="709"/>
        <v>Lars Johnson 678</v>
      </c>
      <c r="P678" s="30" t="str">
        <f ca="1" t="shared" si="710"/>
        <v>Sarah Anderson 678</v>
      </c>
      <c r="Q678" s="30" t="str">
        <f ca="1" t="shared" si="763"/>
        <v>4.Projekteringsavtal</v>
      </c>
      <c r="R678" s="45" t="str">
        <f ca="1" t="shared" si="764"/>
        <v>N/A</v>
      </c>
      <c r="S678" s="45" t="str">
        <f ca="1" t="shared" si="765"/>
        <v/>
      </c>
      <c r="T678" s="45" t="str">
        <f ca="1" t="shared" si="766"/>
        <v>x</v>
      </c>
      <c r="V678" s="33"/>
      <c r="W678" s="49" t="str">
        <f ca="1" t="shared" si="767"/>
        <v/>
      </c>
      <c r="X678" s="50" t="str">
        <f ca="1" t="shared" si="768"/>
        <v>Ja</v>
      </c>
      <c r="Y678" s="63">
        <f ca="1" t="shared" si="711"/>
        <v>45564</v>
      </c>
      <c r="Z678" s="63">
        <f ca="1" t="shared" si="712"/>
        <v>45546</v>
      </c>
      <c r="AA678" s="67"/>
      <c r="AB678" s="64" t="str">
        <f ca="1" t="shared" si="713"/>
        <v/>
      </c>
      <c r="AC678" s="73">
        <f ca="1">INDEX(Anslutningspunkt!$A$2:$A$108,RANDBETWEEN(2,108),1)</f>
        <v>42</v>
      </c>
      <c r="AD678" s="30"/>
      <c r="AE678" s="30" t="str">
        <f ca="1" t="shared" si="769"/>
        <v>Regionnät</v>
      </c>
      <c r="AF678" s="79"/>
      <c r="AG678" s="122"/>
      <c r="AH678" s="123"/>
      <c r="AI678" s="127"/>
      <c r="AL678" s="7"/>
      <c r="AM678" s="7">
        <f ca="1">VLOOKUP(AC678,Anslutningspunkt!A:B,2,0)+RANDBETWEEN(-10000,10000)</f>
        <v>6023240.672</v>
      </c>
      <c r="AN678" s="7">
        <f ca="1">VLOOKUP(AC678,Anslutningspunkt!A:C,3,0)+RANDBETWEEN(-10000,10000)</f>
        <v>296661.438</v>
      </c>
      <c r="AP678" s="7" t="str">
        <f ca="1" t="shared" si="714"/>
        <v>Utökning</v>
      </c>
      <c r="AQ678" s="7" t="str">
        <f t="shared" si="715"/>
        <v>Konsumtion/Produktion</v>
      </c>
      <c r="AX678" s="31">
        <f ca="1" t="shared" si="716"/>
        <v>45025.5317070024</v>
      </c>
      <c r="AZ678" s="31">
        <f ca="1">IF(SUM(IF({"4.Projekteringsavtal","5.Anslutningsavtal","6.Nätavtal"}=Q678,1,0))&gt;0,EDATE(AX678,RANDBETWEEN(0,6)),"")</f>
        <v>45147</v>
      </c>
      <c r="BB678" s="21" t="str">
        <f ca="1">IF(SUM(IF({"5.Anslutningsavtal","6.Nätavtal"}=Q678,1,0))&gt;0,EDATE(AZ678,RANDBETWEEN(0,3)),"")</f>
        <v/>
      </c>
      <c r="BD678" s="21" t="str">
        <f ca="1" t="shared" si="717"/>
        <v/>
      </c>
    </row>
    <row r="679" spans="1:56">
      <c r="A679" s="33" t="s">
        <v>65</v>
      </c>
      <c r="B679" s="31">
        <f ca="1" t="shared" si="757"/>
        <v>43317</v>
      </c>
      <c r="C679" s="32">
        <f ca="1" t="shared" si="704"/>
        <v>44287</v>
      </c>
      <c r="D679" s="30" t="str">
        <f t="shared" si="705"/>
        <v>Project 4679</v>
      </c>
      <c r="E679" s="30" t="str">
        <f t="shared" si="706"/>
        <v>Company AB 5679</v>
      </c>
      <c r="F679" s="30" t="str">
        <f ca="1" t="shared" si="758"/>
        <v>Eskilstuna</v>
      </c>
      <c r="G679" s="37">
        <f ca="1" t="shared" si="759"/>
        <v>34</v>
      </c>
      <c r="H679" s="38" t="str">
        <f ca="1" t="shared" si="760"/>
        <v>Nej</v>
      </c>
      <c r="I679" s="30" t="str">
        <f ca="1" t="shared" si="761"/>
        <v>Utökning</v>
      </c>
      <c r="J679" s="30" t="s">
        <v>69</v>
      </c>
      <c r="K679" s="41">
        <f ca="1" t="shared" si="762"/>
        <v>400</v>
      </c>
      <c r="L679" s="41">
        <f ca="1" t="shared" si="707"/>
        <v>137</v>
      </c>
      <c r="N679" s="30" t="str">
        <f ca="1" t="shared" si="708"/>
        <v>Sarah Anderson 679</v>
      </c>
      <c r="O679" s="30" t="str">
        <f ca="1" t="shared" si="709"/>
        <v>Erik Johanson 679</v>
      </c>
      <c r="P679" s="30" t="str">
        <f ca="1" t="shared" si="710"/>
        <v>Lars Johnson 679</v>
      </c>
      <c r="Q679" s="30" t="str">
        <f ca="1" t="shared" si="763"/>
        <v>1.Anslutningsmöjlighet</v>
      </c>
      <c r="R679" s="45" t="str">
        <f ca="1" t="shared" si="764"/>
        <v>N/A</v>
      </c>
      <c r="S679" s="45" t="str">
        <f ca="1" t="shared" si="765"/>
        <v>x</v>
      </c>
      <c r="T679" s="45" t="str">
        <f ca="1" t="shared" si="766"/>
        <v/>
      </c>
      <c r="V679" s="33"/>
      <c r="W679" s="49" t="str">
        <f ca="1" t="shared" si="767"/>
        <v>Ansluts till LN 20 kV</v>
      </c>
      <c r="X679" s="50" t="str">
        <f ca="1" t="shared" si="768"/>
        <v>Nej</v>
      </c>
      <c r="Y679" s="63" t="str">
        <f ca="1" t="shared" si="711"/>
        <v/>
      </c>
      <c r="Z679" s="63" t="str">
        <f ca="1" t="shared" si="712"/>
        <v/>
      </c>
      <c r="AA679" s="67"/>
      <c r="AB679" s="64" t="str">
        <f ca="1" t="shared" si="713"/>
        <v/>
      </c>
      <c r="AC679" s="73">
        <f ca="1">INDEX(Anslutningspunkt!$A$2:$A$108,RANDBETWEEN(2,108),1)</f>
        <v>12</v>
      </c>
      <c r="AD679" s="30"/>
      <c r="AE679" s="30" t="str">
        <f ca="1" t="shared" si="769"/>
        <v>Stamnät</v>
      </c>
      <c r="AF679" s="79"/>
      <c r="AG679" s="122"/>
      <c r="AH679" s="123"/>
      <c r="AI679" s="127"/>
      <c r="AL679" s="7"/>
      <c r="AM679" s="7">
        <f ca="1">VLOOKUP(AC679,Anslutningspunkt!A:B,2,0)+RANDBETWEEN(-10000,10000)</f>
        <v>6113662.672</v>
      </c>
      <c r="AN679" s="7">
        <f ca="1">VLOOKUP(AC679,Anslutningspunkt!A:C,3,0)+RANDBETWEEN(-10000,10000)</f>
        <v>399582.438</v>
      </c>
      <c r="AP679" s="7" t="str">
        <f ca="1" t="shared" si="714"/>
        <v>Utökning</v>
      </c>
      <c r="AQ679" s="7" t="str">
        <f t="shared" si="715"/>
        <v>Konsumtion/Produktion</v>
      </c>
      <c r="AX679" s="31" t="str">
        <f ca="1" t="shared" si="716"/>
        <v/>
      </c>
      <c r="AZ679" s="31" t="str">
        <f ca="1">IF(SUM(IF({"4.Projekteringsavtal","5.Anslutningsavtal","6.Nätavtal"}=Q679,1,0))&gt;0,EDATE(AX679,RANDBETWEEN(0,6)),"")</f>
        <v/>
      </c>
      <c r="BB679" s="21" t="str">
        <f ca="1">IF(SUM(IF({"5.Anslutningsavtal","6.Nätavtal"}=Q679,1,0))&gt;0,EDATE(AZ679,RANDBETWEEN(0,3)),"")</f>
        <v/>
      </c>
      <c r="BD679" s="21" t="str">
        <f ca="1" t="shared" si="717"/>
        <v/>
      </c>
    </row>
    <row r="680" spans="1:56">
      <c r="A680" s="33" t="s">
        <v>65</v>
      </c>
      <c r="B680" s="31">
        <f ca="1" t="shared" si="757"/>
        <v>44633</v>
      </c>
      <c r="C680" s="32">
        <f ca="1" t="shared" si="704"/>
        <v>45067</v>
      </c>
      <c r="D680" s="30" t="str">
        <f t="shared" si="705"/>
        <v>Project 4680</v>
      </c>
      <c r="E680" s="30" t="str">
        <f t="shared" si="706"/>
        <v>Company AB 5680</v>
      </c>
      <c r="F680" s="30" t="str">
        <f ca="1" t="shared" si="758"/>
        <v>Horndal</v>
      </c>
      <c r="G680" s="37">
        <f ca="1" t="shared" si="759"/>
        <v>31</v>
      </c>
      <c r="H680" s="38" t="str">
        <f ca="1" t="shared" si="760"/>
        <v>Nej</v>
      </c>
      <c r="I680" s="30" t="str">
        <f ca="1" t="shared" si="761"/>
        <v>Nyanslutning</v>
      </c>
      <c r="J680" s="30" t="s">
        <v>69</v>
      </c>
      <c r="K680" s="41">
        <f ca="1" t="shared" si="762"/>
        <v>580</v>
      </c>
      <c r="L680" s="41">
        <f ca="1" t="shared" si="707"/>
        <v>347</v>
      </c>
      <c r="N680" s="30" t="str">
        <f ca="1" t="shared" si="708"/>
        <v>Lars Johnson 680</v>
      </c>
      <c r="O680" s="30" t="str">
        <f ca="1" t="shared" si="709"/>
        <v>Anders Erikson 680</v>
      </c>
      <c r="P680" s="30" t="str">
        <f ca="1" t="shared" si="710"/>
        <v>Lars Johnson 680</v>
      </c>
      <c r="Q680" s="30" t="str">
        <f ca="1" t="shared" si="763"/>
        <v>5.Anslutningsavtal</v>
      </c>
      <c r="R680" s="45" t="str">
        <f ca="1" t="shared" si="764"/>
        <v/>
      </c>
      <c r="S680" s="45" t="str">
        <f ca="1" t="shared" si="765"/>
        <v/>
      </c>
      <c r="T680" s="45" t="str">
        <f ca="1" t="shared" si="766"/>
        <v/>
      </c>
      <c r="V680" s="33"/>
      <c r="W680" s="49" t="str">
        <f ca="1" t="shared" si="767"/>
        <v>Länk</v>
      </c>
      <c r="X680" s="50" t="str">
        <f ca="1" t="shared" si="768"/>
        <v/>
      </c>
      <c r="Y680" s="63" t="str">
        <f ca="1" t="shared" si="711"/>
        <v/>
      </c>
      <c r="Z680" s="63" t="str">
        <f ca="1" t="shared" si="712"/>
        <v/>
      </c>
      <c r="AA680" s="67"/>
      <c r="AB680" s="64" t="str">
        <f ca="1" t="shared" si="713"/>
        <v/>
      </c>
      <c r="AC680" s="73">
        <f ca="1">INDEX(Anslutningspunkt!$A$2:$A$108,RANDBETWEEN(2,108),1)</f>
        <v>95</v>
      </c>
      <c r="AD680" s="30"/>
      <c r="AE680" s="30" t="str">
        <f ca="1" t="shared" si="769"/>
        <v>Stamnät</v>
      </c>
      <c r="AF680" s="79"/>
      <c r="AG680" s="122"/>
      <c r="AH680" s="123"/>
      <c r="AI680" s="127"/>
      <c r="AL680" s="7"/>
      <c r="AM680" s="7">
        <f ca="1">VLOOKUP(AC680,Anslutningspunkt!A:B,2,0)+RANDBETWEEN(-10000,10000)</f>
        <v>6160238.672</v>
      </c>
      <c r="AN680" s="7">
        <f ca="1">VLOOKUP(AC680,Anslutningspunkt!A:C,3,0)+RANDBETWEEN(-10000,10000)</f>
        <v>375207.438</v>
      </c>
      <c r="AP680" s="7" t="str">
        <f ca="1" t="shared" si="714"/>
        <v>Nyanslutning</v>
      </c>
      <c r="AQ680" s="7" t="str">
        <f t="shared" si="715"/>
        <v>Konsumtion/Produktion</v>
      </c>
      <c r="AX680" s="31">
        <f ca="1" t="shared" si="716"/>
        <v>44643.772248634</v>
      </c>
      <c r="AZ680" s="31">
        <f ca="1">IF(SUM(IF({"4.Projekteringsavtal","5.Anslutningsavtal","6.Nätavtal"}=Q680,1,0))&gt;0,EDATE(AX680,RANDBETWEEN(0,6)),"")</f>
        <v>44643</v>
      </c>
      <c r="BB680" s="21">
        <f ca="1">IF(SUM(IF({"5.Anslutningsavtal","6.Nätavtal"}=Q680,1,0))&gt;0,EDATE(AZ680,RANDBETWEEN(0,3)),"")</f>
        <v>44704</v>
      </c>
      <c r="BD680" s="21" t="str">
        <f ca="1" t="shared" si="717"/>
        <v/>
      </c>
    </row>
    <row r="681" spans="1:56">
      <c r="A681" s="33" t="s">
        <v>65</v>
      </c>
      <c r="B681" s="31">
        <f ca="1" t="shared" si="757"/>
        <v>43255</v>
      </c>
      <c r="C681" s="32">
        <f ca="1" t="shared" si="704"/>
        <v>43443</v>
      </c>
      <c r="D681" s="30" t="str">
        <f t="shared" si="705"/>
        <v>Project 4681</v>
      </c>
      <c r="E681" s="30" t="str">
        <f t="shared" si="706"/>
        <v>Company AB 5681</v>
      </c>
      <c r="F681" s="30" t="str">
        <f ca="1" t="shared" si="758"/>
        <v>Sandviken</v>
      </c>
      <c r="G681" s="37">
        <f ca="1" t="shared" si="759"/>
        <v>32</v>
      </c>
      <c r="H681" s="38" t="str">
        <f ca="1" t="shared" si="760"/>
        <v>Nej</v>
      </c>
      <c r="I681" s="30" t="str">
        <f ca="1" t="shared" si="761"/>
        <v>Utökning</v>
      </c>
      <c r="J681" s="30" t="s">
        <v>69</v>
      </c>
      <c r="K681" s="41">
        <f ca="1" t="shared" si="762"/>
        <v>130</v>
      </c>
      <c r="L681" s="41">
        <f ca="1" t="shared" si="707"/>
        <v>101</v>
      </c>
      <c r="N681" s="30" t="str">
        <f ca="1" t="shared" si="708"/>
        <v>Sarah Anderson 681</v>
      </c>
      <c r="O681" s="30" t="str">
        <f ca="1" t="shared" si="709"/>
        <v>Lars Johnson 681</v>
      </c>
      <c r="P681" s="30" t="str">
        <f ca="1" t="shared" si="710"/>
        <v>Erik Johanson 681</v>
      </c>
      <c r="Q681" s="30" t="str">
        <f ca="1" t="shared" si="763"/>
        <v>1.Anslutningsmöjlighet</v>
      </c>
      <c r="R681" s="45" t="str">
        <f ca="1" t="shared" si="764"/>
        <v>N/A</v>
      </c>
      <c r="S681" s="45" t="str">
        <f ca="1" t="shared" si="765"/>
        <v/>
      </c>
      <c r="T681" s="45" t="str">
        <f ca="1" t="shared" si="766"/>
        <v>x</v>
      </c>
      <c r="V681" s="33"/>
      <c r="W681" s="49" t="str">
        <f ca="1" t="shared" si="767"/>
        <v/>
      </c>
      <c r="X681" s="50" t="str">
        <f ca="1" t="shared" si="768"/>
        <v>Ja</v>
      </c>
      <c r="Y681" s="63">
        <f ca="1" t="shared" si="711"/>
        <v>45115</v>
      </c>
      <c r="Z681" s="63">
        <f ca="1" t="shared" si="712"/>
        <v>43509</v>
      </c>
      <c r="AA681" s="67"/>
      <c r="AB681" s="64" t="str">
        <f ca="1" t="shared" si="713"/>
        <v/>
      </c>
      <c r="AC681" s="73">
        <f ca="1">INDEX(Anslutningspunkt!$A$2:$A$108,RANDBETWEEN(2,108),1)</f>
        <v>95</v>
      </c>
      <c r="AD681" s="30"/>
      <c r="AE681" s="30" t="str">
        <f ca="1" t="shared" si="769"/>
        <v>Regionnät</v>
      </c>
      <c r="AF681" s="79"/>
      <c r="AG681" s="122"/>
      <c r="AH681" s="123"/>
      <c r="AI681" s="127"/>
      <c r="AL681" s="7"/>
      <c r="AM681" s="7">
        <f ca="1">VLOOKUP(AC681,Anslutningspunkt!A:B,2,0)+RANDBETWEEN(-10000,10000)</f>
        <v>6153990.672</v>
      </c>
      <c r="AN681" s="7">
        <f ca="1">VLOOKUP(AC681,Anslutningspunkt!A:C,3,0)+RANDBETWEEN(-10000,10000)</f>
        <v>387096.438</v>
      </c>
      <c r="AP681" s="7" t="str">
        <f ca="1" t="shared" si="714"/>
        <v>Utökning</v>
      </c>
      <c r="AQ681" s="7" t="str">
        <f t="shared" si="715"/>
        <v>Konsumtion/Produktion</v>
      </c>
      <c r="AX681" s="31" t="str">
        <f ca="1" t="shared" si="716"/>
        <v/>
      </c>
      <c r="AZ681" s="31" t="str">
        <f ca="1">IF(SUM(IF({"4.Projekteringsavtal","5.Anslutningsavtal","6.Nätavtal"}=Q681,1,0))&gt;0,EDATE(AX681,RANDBETWEEN(0,6)),"")</f>
        <v/>
      </c>
      <c r="BB681" s="21" t="str">
        <f ca="1">IF(SUM(IF({"5.Anslutningsavtal","6.Nätavtal"}=Q681,1,0))&gt;0,EDATE(AZ681,RANDBETWEEN(0,3)),"")</f>
        <v/>
      </c>
      <c r="BD681" s="21" t="str">
        <f ca="1" t="shared" si="717"/>
        <v/>
      </c>
    </row>
    <row r="682" spans="1:56">
      <c r="A682" s="33" t="s">
        <v>65</v>
      </c>
      <c r="B682" s="31">
        <f ca="1" t="shared" ref="B682:B691" si="770">RANDBETWEEN(DATE(2018,1,1),DATE(2022,10,20))</f>
        <v>44809</v>
      </c>
      <c r="C682" s="32">
        <f ca="1" t="shared" si="704"/>
        <v>45322</v>
      </c>
      <c r="D682" s="30" t="str">
        <f t="shared" si="705"/>
        <v>Project 4682</v>
      </c>
      <c r="E682" s="30" t="str">
        <f t="shared" si="706"/>
        <v>Company AB 5682</v>
      </c>
      <c r="F682" s="30" t="str">
        <f ca="1" t="shared" ref="F682:F691" si="77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Nynäshamn</v>
      </c>
      <c r="G682" s="37">
        <f ca="1" t="shared" ref="G682:G691" si="772">RANDBETWEEN(30,38)</f>
        <v>32</v>
      </c>
      <c r="H682" s="38" t="str">
        <f ca="1" t="shared" ref="H682:H691" si="773">CHOOSE(RANDBETWEEN(1,3),"Ja","Nej","")</f>
        <v>Ja</v>
      </c>
      <c r="I682" s="30" t="str">
        <f ca="1" t="shared" ref="I682:I691" si="774">CHOOSE(RANDBETWEEN(1,3),"Nyanslutning","Utökning","Flytt")</f>
        <v>Nyanslutning</v>
      </c>
      <c r="J682" s="30" t="s">
        <v>69</v>
      </c>
      <c r="K682" s="41">
        <f ca="1" t="shared" ref="K682:K691" si="775">RANDBETWEEN(1,60)*10</f>
        <v>340</v>
      </c>
      <c r="L682" s="41">
        <f ca="1" t="shared" si="707"/>
        <v>47</v>
      </c>
      <c r="N682" s="30" t="str">
        <f ca="1" t="shared" si="708"/>
        <v>Erik Johanson 682</v>
      </c>
      <c r="O682" s="30" t="str">
        <f ca="1" t="shared" si="709"/>
        <v>Lars Johnson 682</v>
      </c>
      <c r="P682" s="30" t="str">
        <f ca="1" t="shared" si="710"/>
        <v>Lars Johnson 682</v>
      </c>
      <c r="Q682" s="30" t="str">
        <f ca="1" t="shared" ref="Q682:Q691" si="776">CHOOSE(RANDBETWEEN(1,5),"5.Anslutningsavtal","4.Projekteringsavtal","6.Nätavtal","2.Reservationsavtal","1.Anslutningsmöjlighet")</f>
        <v>5.Anslutningsavtal</v>
      </c>
      <c r="R682" s="45" t="str">
        <f ca="1" t="shared" ref="R682:R691" si="777">CHOOSE(RANDBETWEEN(1,8),"Ja","","","","n","nej","?","N/A")</f>
        <v>Ja</v>
      </c>
      <c r="S682" s="45" t="str">
        <f ca="1" t="shared" ref="S682:S691" si="778">CHOOSE(RANDBETWEEN(1,3),"x","","")</f>
        <v/>
      </c>
      <c r="T682" s="45" t="str">
        <f ca="1" t="shared" ref="T682:T691" si="779">CHOOSE(RANDBETWEEN(1,4),"x","","","")</f>
        <v/>
      </c>
      <c r="V682" s="33"/>
      <c r="W682" s="49" t="str">
        <f ca="1" t="shared" ref="W682:W691" si="780">CHOOSE(RANDBETWEEN(1,7),"Länk","","","","","Ansluts till LN 20 kV","Reservationsavtal ska tecknas")</f>
        <v>Reservationsavtal ska tecknas</v>
      </c>
      <c r="X682" s="50" t="str">
        <f ca="1" t="shared" ref="X682:X691" si="781">CHOOSE(RANDBETWEEN(1,4),"Ja","Ja","Nej","")</f>
        <v/>
      </c>
      <c r="Y682" s="63" t="str">
        <f ca="1" t="shared" si="711"/>
        <v/>
      </c>
      <c r="Z682" s="63" t="str">
        <f ca="1" t="shared" si="712"/>
        <v/>
      </c>
      <c r="AA682" s="67"/>
      <c r="AB682" s="64" t="str">
        <f ca="1" t="shared" si="713"/>
        <v/>
      </c>
      <c r="AC682" s="73">
        <f ca="1">INDEX(Anslutningspunkt!$A$2:$A$108,RANDBETWEEN(2,108),1)</f>
        <v>20</v>
      </c>
      <c r="AD682" s="30"/>
      <c r="AE682" s="30" t="str">
        <f ca="1" t="shared" ref="AE682:AE691" si="782">CHOOSE(RANDBETWEEN(1,4),"Regionnät","Stamnät Regionnät","Stamnät","")</f>
        <v>Stamnät</v>
      </c>
      <c r="AF682" s="79"/>
      <c r="AG682" s="122"/>
      <c r="AH682" s="123"/>
      <c r="AI682" s="127"/>
      <c r="AL682" s="7"/>
      <c r="AM682" s="7">
        <f ca="1">VLOOKUP(AC682,Anslutningspunkt!A:B,2,0)+RANDBETWEEN(-10000,10000)</f>
        <v>6004451.672</v>
      </c>
      <c r="AN682" s="7">
        <f ca="1">VLOOKUP(AC682,Anslutningspunkt!A:C,3,0)+RANDBETWEEN(-10000,10000)</f>
        <v>414827.438</v>
      </c>
      <c r="AP682" s="7" t="str">
        <f ca="1" t="shared" si="714"/>
        <v>Nyanslutning</v>
      </c>
      <c r="AQ682" s="7" t="str">
        <f t="shared" si="715"/>
        <v>Konsumtion/Produktion</v>
      </c>
      <c r="AX682" s="31">
        <f ca="1" t="shared" si="716"/>
        <v>45229.6397175757</v>
      </c>
      <c r="AZ682" s="31">
        <f ca="1">IF(SUM(IF({"4.Projekteringsavtal","5.Anslutningsavtal","6.Nätavtal"}=Q682,1,0))&gt;0,EDATE(AX682,RANDBETWEEN(0,6)),"")</f>
        <v>45381</v>
      </c>
      <c r="BB682" s="21">
        <f ca="1">IF(SUM(IF({"5.Anslutningsavtal","6.Nätavtal"}=Q682,1,0))&gt;0,EDATE(AZ682,RANDBETWEEN(0,3)),"")</f>
        <v>45412</v>
      </c>
      <c r="BD682" s="21" t="str">
        <f ca="1" t="shared" si="717"/>
        <v/>
      </c>
    </row>
    <row r="683" spans="1:56">
      <c r="A683" s="33" t="s">
        <v>65</v>
      </c>
      <c r="B683" s="31">
        <f ca="1" t="shared" si="770"/>
        <v>43333</v>
      </c>
      <c r="C683" s="32">
        <f ca="1" t="shared" si="704"/>
        <v>43603</v>
      </c>
      <c r="D683" s="30" t="str">
        <f t="shared" si="705"/>
        <v>Project 4683</v>
      </c>
      <c r="E683" s="30" t="str">
        <f t="shared" si="706"/>
        <v>Company AB 5683</v>
      </c>
      <c r="F683" s="30" t="str">
        <f ca="1" t="shared" si="771"/>
        <v>Vallentuna</v>
      </c>
      <c r="G683" s="37">
        <f ca="1" t="shared" si="772"/>
        <v>33</v>
      </c>
      <c r="H683" s="38" t="str">
        <f ca="1" t="shared" si="773"/>
        <v/>
      </c>
      <c r="I683" s="30" t="str">
        <f ca="1" t="shared" si="774"/>
        <v>Utökning</v>
      </c>
      <c r="J683" s="30" t="s">
        <v>69</v>
      </c>
      <c r="K683" s="41">
        <f ca="1" t="shared" si="775"/>
        <v>10</v>
      </c>
      <c r="L683" s="41">
        <f ca="1" t="shared" si="707"/>
        <v>9</v>
      </c>
      <c r="N683" s="30" t="str">
        <f ca="1" t="shared" si="708"/>
        <v>Erik Johanson 683</v>
      </c>
      <c r="O683" s="30" t="str">
        <f ca="1" t="shared" si="709"/>
        <v>Lars Johnson 683</v>
      </c>
      <c r="P683" s="30" t="str">
        <f ca="1" t="shared" si="710"/>
        <v>Lars Johnson 683</v>
      </c>
      <c r="Q683" s="30" t="str">
        <f ca="1" t="shared" si="776"/>
        <v>4.Projekteringsavtal</v>
      </c>
      <c r="R683" s="45" t="str">
        <f ca="1" t="shared" si="777"/>
        <v>nej</v>
      </c>
      <c r="S683" s="45" t="str">
        <f ca="1" t="shared" si="778"/>
        <v>x</v>
      </c>
      <c r="T683" s="45" t="str">
        <f ca="1" t="shared" si="779"/>
        <v/>
      </c>
      <c r="V683" s="33"/>
      <c r="W683" s="49" t="str">
        <f ca="1" t="shared" si="780"/>
        <v>Reservationsavtal ska tecknas</v>
      </c>
      <c r="X683" s="50" t="str">
        <f ca="1" t="shared" si="781"/>
        <v>Ja</v>
      </c>
      <c r="Y683" s="63">
        <f ca="1" t="shared" si="711"/>
        <v>45547</v>
      </c>
      <c r="Z683" s="63">
        <f ca="1" t="shared" si="712"/>
        <v>45401</v>
      </c>
      <c r="AA683" s="67"/>
      <c r="AB683" s="64" t="str">
        <f ca="1" t="shared" si="713"/>
        <v/>
      </c>
      <c r="AC683" s="73">
        <f ca="1">INDEX(Anslutningspunkt!$A$2:$A$108,RANDBETWEEN(2,108),1)</f>
        <v>95</v>
      </c>
      <c r="AD683" s="30"/>
      <c r="AE683" s="30" t="str">
        <f ca="1" t="shared" si="782"/>
        <v>Stamnät</v>
      </c>
      <c r="AF683" s="79"/>
      <c r="AG683" s="122"/>
      <c r="AH683" s="123"/>
      <c r="AI683" s="127"/>
      <c r="AL683" s="7"/>
      <c r="AM683" s="7">
        <f ca="1">VLOOKUP(AC683,Anslutningspunkt!A:B,2,0)+RANDBETWEEN(-10000,10000)</f>
        <v>6158111.672</v>
      </c>
      <c r="AN683" s="7">
        <f ca="1">VLOOKUP(AC683,Anslutningspunkt!A:C,3,0)+RANDBETWEEN(-10000,10000)</f>
        <v>384991.438</v>
      </c>
      <c r="AP683" s="7" t="str">
        <f ca="1" t="shared" si="714"/>
        <v>Utökning</v>
      </c>
      <c r="AQ683" s="7" t="str">
        <f t="shared" si="715"/>
        <v>Konsumtion/Produktion</v>
      </c>
      <c r="AX683" s="31">
        <f ca="1" t="shared" si="716"/>
        <v>43409.5977665274</v>
      </c>
      <c r="AZ683" s="31">
        <f ca="1">IF(SUM(IF({"4.Projekteringsavtal","5.Anslutningsavtal","6.Nätavtal"}=Q683,1,0))&gt;0,EDATE(AX683,RANDBETWEEN(0,6)),"")</f>
        <v>43439</v>
      </c>
      <c r="BB683" s="21" t="str">
        <f ca="1">IF(SUM(IF({"5.Anslutningsavtal","6.Nätavtal"}=Q683,1,0))&gt;0,EDATE(AZ683,RANDBETWEEN(0,3)),"")</f>
        <v/>
      </c>
      <c r="BD683" s="21" t="str">
        <f ca="1" t="shared" si="717"/>
        <v/>
      </c>
    </row>
    <row r="684" spans="1:56">
      <c r="A684" s="33" t="s">
        <v>65</v>
      </c>
      <c r="B684" s="31">
        <f ca="1" t="shared" si="770"/>
        <v>43114</v>
      </c>
      <c r="C684" s="32">
        <f ca="1" t="shared" si="704"/>
        <v>44645</v>
      </c>
      <c r="D684" s="30" t="str">
        <f t="shared" si="705"/>
        <v>Project 4684</v>
      </c>
      <c r="E684" s="30" t="str">
        <f t="shared" si="706"/>
        <v>Company AB 5684</v>
      </c>
      <c r="F684" s="30" t="str">
        <f ca="1" t="shared" si="771"/>
        <v>Eskiltuna</v>
      </c>
      <c r="G684" s="37">
        <f ca="1" t="shared" si="772"/>
        <v>31</v>
      </c>
      <c r="H684" s="38" t="str">
        <f ca="1" t="shared" si="773"/>
        <v>Nej</v>
      </c>
      <c r="I684" s="30" t="str">
        <f ca="1" t="shared" si="774"/>
        <v>Utökning</v>
      </c>
      <c r="J684" s="30" t="s">
        <v>69</v>
      </c>
      <c r="K684" s="41">
        <f ca="1" t="shared" si="775"/>
        <v>130</v>
      </c>
      <c r="L684" s="41">
        <f ca="1" t="shared" si="707"/>
        <v>39</v>
      </c>
      <c r="N684" s="30" t="str">
        <f ca="1" t="shared" si="708"/>
        <v>Lars Johnson 684</v>
      </c>
      <c r="O684" s="30" t="str">
        <f ca="1" t="shared" si="709"/>
        <v>Lars Johnson 684</v>
      </c>
      <c r="P684" s="30" t="str">
        <f ca="1" t="shared" si="710"/>
        <v>Erik Johanson 684</v>
      </c>
      <c r="Q684" s="30" t="str">
        <f ca="1" t="shared" si="776"/>
        <v>5.Anslutningsavtal</v>
      </c>
      <c r="R684" s="45" t="str">
        <f ca="1" t="shared" si="777"/>
        <v/>
      </c>
      <c r="S684" s="45" t="str">
        <f ca="1" t="shared" si="778"/>
        <v/>
      </c>
      <c r="T684" s="45" t="str">
        <f ca="1" t="shared" si="779"/>
        <v/>
      </c>
      <c r="V684" s="33"/>
      <c r="W684" s="49" t="str">
        <f ca="1" t="shared" si="780"/>
        <v>Ansluts till LN 20 kV</v>
      </c>
      <c r="X684" s="50" t="str">
        <f ca="1" t="shared" si="781"/>
        <v>Ja</v>
      </c>
      <c r="Y684" s="63">
        <f ca="1" t="shared" si="711"/>
        <v>45488</v>
      </c>
      <c r="Z684" s="63">
        <f ca="1" t="shared" si="712"/>
        <v>45147</v>
      </c>
      <c r="AA684" s="67"/>
      <c r="AB684" s="64" t="str">
        <f ca="1" t="shared" si="713"/>
        <v/>
      </c>
      <c r="AC684" s="73">
        <f ca="1">INDEX(Anslutningspunkt!$A$2:$A$108,RANDBETWEEN(2,108),1)</f>
        <v>26</v>
      </c>
      <c r="AD684" s="30"/>
      <c r="AE684" s="30" t="str">
        <f ca="1" t="shared" si="782"/>
        <v/>
      </c>
      <c r="AF684" s="79"/>
      <c r="AG684" s="122"/>
      <c r="AH684" s="123"/>
      <c r="AI684" s="127"/>
      <c r="AL684" s="7"/>
      <c r="AM684" s="7">
        <f ca="1">VLOOKUP(AC684,Anslutningspunkt!A:B,2,0)+RANDBETWEEN(-10000,10000)</f>
        <v>6112208.672</v>
      </c>
      <c r="AN684" s="7">
        <f ca="1">VLOOKUP(AC684,Anslutningspunkt!A:C,3,0)+RANDBETWEEN(-10000,10000)</f>
        <v>395733.438</v>
      </c>
      <c r="AP684" s="7" t="str">
        <f ca="1" t="shared" si="714"/>
        <v>Utökning</v>
      </c>
      <c r="AQ684" s="7" t="str">
        <f t="shared" si="715"/>
        <v>Konsumtion/Produktion</v>
      </c>
      <c r="AX684" s="31">
        <f ca="1" t="shared" si="716"/>
        <v>43298.9959798774</v>
      </c>
      <c r="AZ684" s="31">
        <f ca="1">IF(SUM(IF({"4.Projekteringsavtal","5.Anslutningsavtal","6.Nätavtal"}=Q684,1,0))&gt;0,EDATE(AX684,RANDBETWEEN(0,6)),"")</f>
        <v>43329</v>
      </c>
      <c r="BB684" s="21">
        <f ca="1">IF(SUM(IF({"5.Anslutningsavtal","6.Nätavtal"}=Q684,1,0))&gt;0,EDATE(AZ684,RANDBETWEEN(0,3)),"")</f>
        <v>43329</v>
      </c>
      <c r="BD684" s="21" t="str">
        <f ca="1" t="shared" si="717"/>
        <v/>
      </c>
    </row>
    <row r="685" spans="1:56">
      <c r="A685" s="33" t="s">
        <v>65</v>
      </c>
      <c r="B685" s="31">
        <f ca="1" t="shared" si="770"/>
        <v>44187</v>
      </c>
      <c r="C685" s="32">
        <f ca="1" t="shared" si="704"/>
        <v>45023</v>
      </c>
      <c r="D685" s="30" t="str">
        <f t="shared" si="705"/>
        <v>Project 4685</v>
      </c>
      <c r="E685" s="30" t="str">
        <f t="shared" si="706"/>
        <v>Company AB 5685</v>
      </c>
      <c r="F685" s="30" t="str">
        <f ca="1" t="shared" si="771"/>
        <v>Falun</v>
      </c>
      <c r="G685" s="37">
        <f ca="1" t="shared" si="772"/>
        <v>34</v>
      </c>
      <c r="H685" s="38" t="str">
        <f ca="1" t="shared" si="773"/>
        <v>Ja</v>
      </c>
      <c r="I685" s="30" t="str">
        <f ca="1" t="shared" si="774"/>
        <v>Flytt</v>
      </c>
      <c r="J685" s="30" t="s">
        <v>69</v>
      </c>
      <c r="K685" s="41">
        <f ca="1" t="shared" si="775"/>
        <v>210</v>
      </c>
      <c r="L685" s="41">
        <f ca="1" t="shared" si="707"/>
        <v>18</v>
      </c>
      <c r="N685" s="30" t="str">
        <f ca="1" t="shared" si="708"/>
        <v>Anders Erikson 685</v>
      </c>
      <c r="O685" s="30" t="str">
        <f ca="1" t="shared" si="709"/>
        <v>Lars Johnson 685</v>
      </c>
      <c r="P685" s="30" t="str">
        <f ca="1" t="shared" si="710"/>
        <v>Sarah Anderson 685</v>
      </c>
      <c r="Q685" s="30" t="str">
        <f ca="1" t="shared" si="776"/>
        <v>1.Anslutningsmöjlighet</v>
      </c>
      <c r="R685" s="45" t="str">
        <f ca="1" t="shared" si="777"/>
        <v>N/A</v>
      </c>
      <c r="S685" s="45" t="str">
        <f ca="1" t="shared" si="778"/>
        <v/>
      </c>
      <c r="T685" s="45" t="str">
        <f ca="1" t="shared" si="779"/>
        <v/>
      </c>
      <c r="V685" s="33"/>
      <c r="W685" s="49" t="str">
        <f ca="1" t="shared" si="780"/>
        <v>Reservationsavtal ska tecknas</v>
      </c>
      <c r="X685" s="50" t="str">
        <f ca="1" t="shared" si="781"/>
        <v/>
      </c>
      <c r="Y685" s="63" t="str">
        <f ca="1" t="shared" si="711"/>
        <v/>
      </c>
      <c r="Z685" s="63" t="str">
        <f ca="1" t="shared" si="712"/>
        <v/>
      </c>
      <c r="AA685" s="67"/>
      <c r="AB685" s="64" t="str">
        <f ca="1" t="shared" si="713"/>
        <v/>
      </c>
      <c r="AC685" s="73">
        <f ca="1">INDEX(Anslutningspunkt!$A$2:$A$108,RANDBETWEEN(2,108),1)</f>
        <v>86</v>
      </c>
      <c r="AD685" s="30"/>
      <c r="AE685" s="30" t="str">
        <f ca="1" t="shared" si="782"/>
        <v>Regionnät</v>
      </c>
      <c r="AF685" s="79"/>
      <c r="AG685" s="122"/>
      <c r="AH685" s="123"/>
      <c r="AI685" s="127"/>
      <c r="AL685" s="7"/>
      <c r="AM685" s="7">
        <f ca="1">VLOOKUP(AC685,Anslutningspunkt!A:B,2,0)+RANDBETWEEN(-10000,10000)</f>
        <v>6136609.672</v>
      </c>
      <c r="AN685" s="7">
        <f ca="1">VLOOKUP(AC685,Anslutningspunkt!A:C,3,0)+RANDBETWEEN(-10000,10000)</f>
        <v>418836.438</v>
      </c>
      <c r="AP685" s="7" t="str">
        <f ca="1" t="shared" si="714"/>
        <v>Flytt</v>
      </c>
      <c r="AQ685" s="7" t="str">
        <f t="shared" si="715"/>
        <v>Konsumtion/Produktion</v>
      </c>
      <c r="AX685" s="31" t="str">
        <f ca="1" t="shared" si="716"/>
        <v/>
      </c>
      <c r="AZ685" s="31" t="str">
        <f ca="1">IF(SUM(IF({"4.Projekteringsavtal","5.Anslutningsavtal","6.Nätavtal"}=Q685,1,0))&gt;0,EDATE(AX685,RANDBETWEEN(0,6)),"")</f>
        <v/>
      </c>
      <c r="BB685" s="21" t="str">
        <f ca="1">IF(SUM(IF({"5.Anslutningsavtal","6.Nätavtal"}=Q685,1,0))&gt;0,EDATE(AZ685,RANDBETWEEN(0,3)),"")</f>
        <v/>
      </c>
      <c r="BD685" s="21" t="str">
        <f ca="1" t="shared" si="717"/>
        <v/>
      </c>
    </row>
    <row r="686" spans="1:56">
      <c r="A686" s="33" t="s">
        <v>65</v>
      </c>
      <c r="B686" s="31">
        <f ca="1" t="shared" si="770"/>
        <v>44443</v>
      </c>
      <c r="C686" s="32">
        <f ca="1" t="shared" si="704"/>
        <v>45151</v>
      </c>
      <c r="D686" s="30" t="str">
        <f t="shared" si="705"/>
        <v>Project 4686</v>
      </c>
      <c r="E686" s="30" t="str">
        <f t="shared" si="706"/>
        <v>Company AB 5686</v>
      </c>
      <c r="F686" s="30" t="str">
        <f ca="1" t="shared" si="771"/>
        <v>Norberg</v>
      </c>
      <c r="G686" s="37">
        <f ca="1" t="shared" si="772"/>
        <v>35</v>
      </c>
      <c r="H686" s="38" t="str">
        <f ca="1" t="shared" si="773"/>
        <v/>
      </c>
      <c r="I686" s="30" t="str">
        <f ca="1" t="shared" si="774"/>
        <v>Utökning</v>
      </c>
      <c r="J686" s="30" t="s">
        <v>69</v>
      </c>
      <c r="K686" s="41">
        <f ca="1" t="shared" si="775"/>
        <v>170</v>
      </c>
      <c r="L686" s="41">
        <f ca="1" t="shared" si="707"/>
        <v>85</v>
      </c>
      <c r="N686" s="30" t="str">
        <f ca="1" t="shared" si="708"/>
        <v>Erik Johanson 686</v>
      </c>
      <c r="O686" s="30" t="str">
        <f ca="1" t="shared" si="709"/>
        <v>Sarah Anderson 686</v>
      </c>
      <c r="P686" s="30" t="str">
        <f ca="1" t="shared" si="710"/>
        <v>Erik Johanson 686</v>
      </c>
      <c r="Q686" s="30" t="str">
        <f ca="1" t="shared" si="776"/>
        <v>6.Nätavtal</v>
      </c>
      <c r="R686" s="45" t="str">
        <f ca="1" t="shared" si="777"/>
        <v>N/A</v>
      </c>
      <c r="S686" s="45" t="str">
        <f ca="1" t="shared" si="778"/>
        <v/>
      </c>
      <c r="T686" s="45" t="str">
        <f ca="1" t="shared" si="779"/>
        <v>x</v>
      </c>
      <c r="V686" s="33"/>
      <c r="W686" s="49" t="str">
        <f ca="1" t="shared" si="780"/>
        <v/>
      </c>
      <c r="X686" s="50" t="str">
        <f ca="1" t="shared" si="781"/>
        <v>Ja</v>
      </c>
      <c r="Y686" s="63">
        <f ca="1" t="shared" si="711"/>
        <v>45395</v>
      </c>
      <c r="Z686" s="63">
        <f ca="1" t="shared" si="712"/>
        <v>45191</v>
      </c>
      <c r="AA686" s="67"/>
      <c r="AB686" s="64" t="str">
        <f ca="1" t="shared" si="713"/>
        <v/>
      </c>
      <c r="AC686" s="73">
        <f ca="1">INDEX(Anslutningspunkt!$A$2:$A$108,RANDBETWEEN(2,108),1)</f>
        <v>29</v>
      </c>
      <c r="AD686" s="30"/>
      <c r="AE686" s="30" t="str">
        <f ca="1" t="shared" si="782"/>
        <v>Stamnät</v>
      </c>
      <c r="AF686" s="79"/>
      <c r="AG686" s="122"/>
      <c r="AH686" s="123"/>
      <c r="AI686" s="127"/>
      <c r="AL686" s="7"/>
      <c r="AM686" s="7">
        <f ca="1">VLOOKUP(AC686,Anslutningspunkt!A:B,2,0)+RANDBETWEEN(-10000,10000)</f>
        <v>6068300.672</v>
      </c>
      <c r="AN686" s="7">
        <f ca="1">VLOOKUP(AC686,Anslutningspunkt!A:C,3,0)+RANDBETWEEN(-10000,10000)</f>
        <v>368453.438</v>
      </c>
      <c r="AP686" s="7" t="str">
        <f ca="1" t="shared" si="714"/>
        <v>Utökning</v>
      </c>
      <c r="AQ686" s="7" t="str">
        <f t="shared" si="715"/>
        <v>Konsumtion/Produktion</v>
      </c>
      <c r="AX686" s="31">
        <f ca="1" t="shared" si="716"/>
        <v>45038.0447390573</v>
      </c>
      <c r="AZ686" s="31">
        <f ca="1">IF(SUM(IF({"4.Projekteringsavtal","5.Anslutningsavtal","6.Nätavtal"}=Q686,1,0))&gt;0,EDATE(AX686,RANDBETWEEN(0,6)),"")</f>
        <v>45099</v>
      </c>
      <c r="BB686" s="21">
        <f ca="1">IF(SUM(IF({"5.Anslutningsavtal","6.Nätavtal"}=Q686,1,0))&gt;0,EDATE(AZ686,RANDBETWEEN(0,3)),"")</f>
        <v>45129</v>
      </c>
      <c r="BD686" s="21">
        <f ca="1" t="shared" si="717"/>
        <v>45160</v>
      </c>
    </row>
    <row r="687" spans="1:56">
      <c r="A687" s="33" t="s">
        <v>65</v>
      </c>
      <c r="B687" s="31">
        <f ca="1" t="shared" si="770"/>
        <v>43754</v>
      </c>
      <c r="C687" s="32">
        <f ca="1" t="shared" si="704"/>
        <v>45443</v>
      </c>
      <c r="D687" s="30" t="str">
        <f t="shared" si="705"/>
        <v>Project 4687</v>
      </c>
      <c r="E687" s="30" t="str">
        <f t="shared" si="706"/>
        <v>Company AB 5687</v>
      </c>
      <c r="F687" s="30" t="str">
        <f ca="1" t="shared" si="771"/>
        <v>Stockholm</v>
      </c>
      <c r="G687" s="37">
        <f ca="1" t="shared" si="772"/>
        <v>37</v>
      </c>
      <c r="H687" s="38" t="str">
        <f ca="1" t="shared" si="773"/>
        <v>Nej</v>
      </c>
      <c r="I687" s="30" t="str">
        <f ca="1" t="shared" si="774"/>
        <v>Utökning</v>
      </c>
      <c r="J687" s="30" t="s">
        <v>69</v>
      </c>
      <c r="K687" s="41">
        <f ca="1" t="shared" si="775"/>
        <v>190</v>
      </c>
      <c r="L687" s="41">
        <f ca="1" t="shared" si="707"/>
        <v>92</v>
      </c>
      <c r="N687" s="30" t="str">
        <f ca="1" t="shared" si="708"/>
        <v>Sarah Anderson 687</v>
      </c>
      <c r="O687" s="30" t="str">
        <f ca="1" t="shared" si="709"/>
        <v>Sarah Anderson 687</v>
      </c>
      <c r="P687" s="30" t="str">
        <f ca="1" t="shared" si="710"/>
        <v>Lars Johnson 687</v>
      </c>
      <c r="Q687" s="30" t="str">
        <f ca="1" t="shared" si="776"/>
        <v>6.Nätavtal</v>
      </c>
      <c r="R687" s="45" t="str">
        <f ca="1" t="shared" si="777"/>
        <v>nej</v>
      </c>
      <c r="S687" s="45" t="str">
        <f ca="1" t="shared" si="778"/>
        <v/>
      </c>
      <c r="T687" s="45" t="str">
        <f ca="1" t="shared" si="779"/>
        <v/>
      </c>
      <c r="V687" s="33"/>
      <c r="W687" s="49" t="str">
        <f ca="1" t="shared" si="780"/>
        <v/>
      </c>
      <c r="X687" s="50" t="str">
        <f ca="1" t="shared" si="781"/>
        <v>Ja</v>
      </c>
      <c r="Y687" s="63">
        <f ca="1" t="shared" si="711"/>
        <v>45538</v>
      </c>
      <c r="Z687" s="63">
        <f ca="1" t="shared" si="712"/>
        <v>45535</v>
      </c>
      <c r="AA687" s="67"/>
      <c r="AB687" s="64" t="str">
        <f ca="1" t="shared" si="713"/>
        <v/>
      </c>
      <c r="AC687" s="73">
        <f ca="1">INDEX(Anslutningspunkt!$A$2:$A$108,RANDBETWEEN(2,108),1)</f>
        <v>50</v>
      </c>
      <c r="AD687" s="30"/>
      <c r="AE687" s="30" t="str">
        <f ca="1" t="shared" si="782"/>
        <v>Stamnät</v>
      </c>
      <c r="AF687" s="79"/>
      <c r="AG687" s="122"/>
      <c r="AH687" s="123"/>
      <c r="AI687" s="127"/>
      <c r="AL687" s="7"/>
      <c r="AM687" s="7">
        <f ca="1">VLOOKUP(AC687,Anslutningspunkt!A:B,2,0)+RANDBETWEEN(-10000,10000)</f>
        <v>6048845.672</v>
      </c>
      <c r="AN687" s="7">
        <f ca="1">VLOOKUP(AC687,Anslutningspunkt!A:C,3,0)+RANDBETWEEN(-10000,10000)</f>
        <v>366925.438</v>
      </c>
      <c r="AP687" s="7" t="str">
        <f ca="1" t="shared" si="714"/>
        <v>Utökning</v>
      </c>
      <c r="AQ687" s="7" t="str">
        <f t="shared" si="715"/>
        <v>Konsumtion/Produktion</v>
      </c>
      <c r="AX687" s="31">
        <f ca="1" t="shared" si="716"/>
        <v>44373.3152977164</v>
      </c>
      <c r="AZ687" s="31">
        <f ca="1">IF(SUM(IF({"4.Projekteringsavtal","5.Anslutningsavtal","6.Nätavtal"}=Q687,1,0))&gt;0,EDATE(AX687,RANDBETWEEN(0,6)),"")</f>
        <v>44403</v>
      </c>
      <c r="BB687" s="21">
        <f ca="1">IF(SUM(IF({"5.Anslutningsavtal","6.Nätavtal"}=Q687,1,0))&gt;0,EDATE(AZ687,RANDBETWEEN(0,3)),"")</f>
        <v>44403</v>
      </c>
      <c r="BD687" s="21">
        <f ca="1" t="shared" si="717"/>
        <v>44495</v>
      </c>
    </row>
    <row r="688" spans="1:56">
      <c r="A688" s="33" t="s">
        <v>65</v>
      </c>
      <c r="B688" s="31">
        <f ca="1" t="shared" si="770"/>
        <v>43797</v>
      </c>
      <c r="C688" s="32">
        <f ca="1" t="shared" si="704"/>
        <v>45035</v>
      </c>
      <c r="D688" s="30" t="str">
        <f t="shared" si="705"/>
        <v>Project 4688</v>
      </c>
      <c r="E688" s="30" t="str">
        <f t="shared" si="706"/>
        <v>Company AB 5688</v>
      </c>
      <c r="F688" s="30" t="str">
        <f ca="1" t="shared" si="771"/>
        <v>Nacka</v>
      </c>
      <c r="G688" s="37">
        <f ca="1" t="shared" si="772"/>
        <v>36</v>
      </c>
      <c r="H688" s="38" t="str">
        <f ca="1" t="shared" si="773"/>
        <v/>
      </c>
      <c r="I688" s="30" t="str">
        <f ca="1" t="shared" si="774"/>
        <v>Utökning</v>
      </c>
      <c r="J688" s="30" t="s">
        <v>69</v>
      </c>
      <c r="K688" s="41">
        <f ca="1" t="shared" si="775"/>
        <v>600</v>
      </c>
      <c r="L688" s="41">
        <f ca="1" t="shared" si="707"/>
        <v>379</v>
      </c>
      <c r="N688" s="30" t="str">
        <f ca="1" t="shared" si="708"/>
        <v>Sarah Anderson 688</v>
      </c>
      <c r="O688" s="30" t="str">
        <f ca="1" t="shared" si="709"/>
        <v>Lars Johnson 688</v>
      </c>
      <c r="P688" s="30" t="str">
        <f ca="1" t="shared" si="710"/>
        <v>Sarah Anderson 688</v>
      </c>
      <c r="Q688" s="30" t="str">
        <f ca="1" t="shared" si="776"/>
        <v>4.Projekteringsavtal</v>
      </c>
      <c r="R688" s="45" t="str">
        <f ca="1" t="shared" si="777"/>
        <v/>
      </c>
      <c r="S688" s="45" t="str">
        <f ca="1" t="shared" si="778"/>
        <v/>
      </c>
      <c r="T688" s="45" t="str">
        <f ca="1" t="shared" si="779"/>
        <v/>
      </c>
      <c r="V688" s="33"/>
      <c r="W688" s="49" t="str">
        <f ca="1" t="shared" si="780"/>
        <v>Länk</v>
      </c>
      <c r="X688" s="50" t="str">
        <f ca="1" t="shared" si="781"/>
        <v>Nej</v>
      </c>
      <c r="Y688" s="63" t="str">
        <f ca="1" t="shared" si="711"/>
        <v/>
      </c>
      <c r="Z688" s="63" t="str">
        <f ca="1" t="shared" si="712"/>
        <v/>
      </c>
      <c r="AA688" s="67"/>
      <c r="AB688" s="64" t="str">
        <f ca="1" t="shared" si="713"/>
        <v/>
      </c>
      <c r="AC688" s="73">
        <f ca="1">INDEX(Anslutningspunkt!$A$2:$A$108,RANDBETWEEN(2,108),1)</f>
        <v>24</v>
      </c>
      <c r="AD688" s="30"/>
      <c r="AE688" s="30" t="str">
        <f ca="1" t="shared" si="782"/>
        <v>Stamnät Regionnät</v>
      </c>
      <c r="AF688" s="79"/>
      <c r="AG688" s="122"/>
      <c r="AH688" s="123"/>
      <c r="AI688" s="127"/>
      <c r="AL688" s="7"/>
      <c r="AM688" s="7">
        <f ca="1">VLOOKUP(AC688,Anslutningspunkt!A:B,2,0)+RANDBETWEEN(-10000,10000)</f>
        <v>6031546.672</v>
      </c>
      <c r="AN688" s="7">
        <f ca="1">VLOOKUP(AC688,Anslutningspunkt!A:C,3,0)+RANDBETWEEN(-10000,10000)</f>
        <v>332980.438</v>
      </c>
      <c r="AP688" s="7" t="str">
        <f ca="1" t="shared" si="714"/>
        <v>Utökning</v>
      </c>
      <c r="AQ688" s="7" t="str">
        <f t="shared" si="715"/>
        <v>Konsumtion/Produktion</v>
      </c>
      <c r="AX688" s="31">
        <f ca="1" t="shared" si="716"/>
        <v>44243.3813451503</v>
      </c>
      <c r="AZ688" s="31">
        <f ca="1">IF(SUM(IF({"4.Projekteringsavtal","5.Anslutningsavtal","6.Nätavtal"}=Q688,1,0))&gt;0,EDATE(AX688,RANDBETWEEN(0,6)),"")</f>
        <v>44271</v>
      </c>
      <c r="BB688" s="21" t="str">
        <f ca="1">IF(SUM(IF({"5.Anslutningsavtal","6.Nätavtal"}=Q688,1,0))&gt;0,EDATE(AZ688,RANDBETWEEN(0,3)),"")</f>
        <v/>
      </c>
      <c r="BD688" s="21" t="str">
        <f ca="1" t="shared" si="717"/>
        <v/>
      </c>
    </row>
    <row r="689" spans="1:56">
      <c r="A689" s="33" t="s">
        <v>65</v>
      </c>
      <c r="B689" s="31">
        <f ca="1" t="shared" si="770"/>
        <v>44509</v>
      </c>
      <c r="C689" s="32">
        <f ca="1" t="shared" si="704"/>
        <v>45180</v>
      </c>
      <c r="D689" s="30" t="str">
        <f t="shared" si="705"/>
        <v>Project 4689</v>
      </c>
      <c r="E689" s="30" t="str">
        <f t="shared" si="706"/>
        <v>Company AB 5689</v>
      </c>
      <c r="F689" s="30" t="str">
        <f ca="1" t="shared" si="771"/>
        <v>Strängnäs</v>
      </c>
      <c r="G689" s="37">
        <f ca="1" t="shared" si="772"/>
        <v>37</v>
      </c>
      <c r="H689" s="38" t="str">
        <f ca="1" t="shared" si="773"/>
        <v/>
      </c>
      <c r="I689" s="30" t="str">
        <f ca="1" t="shared" si="774"/>
        <v>Utökning</v>
      </c>
      <c r="J689" s="30" t="s">
        <v>69</v>
      </c>
      <c r="K689" s="41">
        <f ca="1" t="shared" si="775"/>
        <v>280</v>
      </c>
      <c r="L689" s="41">
        <f ca="1" t="shared" si="707"/>
        <v>278</v>
      </c>
      <c r="N689" s="30" t="str">
        <f ca="1" t="shared" si="708"/>
        <v>Sarah Anderson 689</v>
      </c>
      <c r="O689" s="30" t="str">
        <f ca="1" t="shared" si="709"/>
        <v>Lars Johnson 689</v>
      </c>
      <c r="P689" s="30" t="str">
        <f ca="1" t="shared" si="710"/>
        <v>Erik Johanson 689</v>
      </c>
      <c r="Q689" s="30" t="str">
        <f ca="1" t="shared" si="776"/>
        <v>6.Nätavtal</v>
      </c>
      <c r="R689" s="45" t="str">
        <f ca="1" t="shared" si="777"/>
        <v/>
      </c>
      <c r="S689" s="45" t="str">
        <f ca="1" t="shared" si="778"/>
        <v/>
      </c>
      <c r="T689" s="45" t="str">
        <f ca="1" t="shared" si="779"/>
        <v/>
      </c>
      <c r="V689" s="33"/>
      <c r="W689" s="49" t="str">
        <f ca="1" t="shared" si="780"/>
        <v>Länk</v>
      </c>
      <c r="X689" s="50" t="str">
        <f ca="1" t="shared" si="781"/>
        <v>Nej</v>
      </c>
      <c r="Y689" s="63" t="str">
        <f ca="1" t="shared" si="711"/>
        <v/>
      </c>
      <c r="Z689" s="63" t="str">
        <f ca="1" t="shared" si="712"/>
        <v/>
      </c>
      <c r="AA689" s="67"/>
      <c r="AB689" s="64" t="str">
        <f ca="1" t="shared" si="713"/>
        <v/>
      </c>
      <c r="AC689" s="73" t="e">
        <f ca="1">INDEX(Anslutningspunkt!$A$2:$A$108,RANDBETWEEN(2,108),1)</f>
        <v>#REF!</v>
      </c>
      <c r="AD689" s="30"/>
      <c r="AE689" s="30" t="str">
        <f ca="1" t="shared" si="782"/>
        <v>Stamnät</v>
      </c>
      <c r="AF689" s="79"/>
      <c r="AG689" s="122"/>
      <c r="AH689" s="123"/>
      <c r="AI689" s="127"/>
      <c r="AL689" s="7"/>
      <c r="AM689" s="7" t="e">
        <f ca="1">VLOOKUP(AC689,Anslutningspunkt!A:B,2,0)+RANDBETWEEN(-10000,10000)</f>
        <v>#REF!</v>
      </c>
      <c r="AN689" s="7" t="e">
        <f ca="1">VLOOKUP(AC689,Anslutningspunkt!A:C,3,0)+RANDBETWEEN(-10000,10000)</f>
        <v>#REF!</v>
      </c>
      <c r="AP689" s="7" t="str">
        <f ca="1" t="shared" si="714"/>
        <v>Utökning</v>
      </c>
      <c r="AQ689" s="7" t="str">
        <f t="shared" si="715"/>
        <v>Konsumtion/Produktion</v>
      </c>
      <c r="AX689" s="31">
        <f ca="1" t="shared" si="716"/>
        <v>45112.2172494606</v>
      </c>
      <c r="AZ689" s="31">
        <f ca="1">IF(SUM(IF({"4.Projekteringsavtal","5.Anslutningsavtal","6.Nätavtal"}=Q689,1,0))&gt;0,EDATE(AX689,RANDBETWEEN(0,6)),"")</f>
        <v>45174</v>
      </c>
      <c r="BB689" s="21">
        <f ca="1">IF(SUM(IF({"5.Anslutningsavtal","6.Nätavtal"}=Q689,1,0))&gt;0,EDATE(AZ689,RANDBETWEEN(0,3)),"")</f>
        <v>45204</v>
      </c>
      <c r="BD689" s="21">
        <f ca="1" t="shared" si="717"/>
        <v>45265</v>
      </c>
    </row>
    <row r="690" spans="1:56">
      <c r="A690" s="33" t="s">
        <v>65</v>
      </c>
      <c r="B690" s="31">
        <f ca="1" t="shared" si="770"/>
        <v>44819</v>
      </c>
      <c r="C690" s="32">
        <f ca="1" t="shared" si="704"/>
        <v>45359</v>
      </c>
      <c r="D690" s="30" t="str">
        <f t="shared" si="705"/>
        <v>Project 4690</v>
      </c>
      <c r="E690" s="30" t="str">
        <f t="shared" si="706"/>
        <v>Company AB 5690</v>
      </c>
      <c r="F690" s="30" t="str">
        <f ca="1" t="shared" si="771"/>
        <v>Gävle/Sandviken</v>
      </c>
      <c r="G690" s="37">
        <f ca="1" t="shared" si="772"/>
        <v>33</v>
      </c>
      <c r="H690" s="38" t="str">
        <f ca="1" t="shared" si="773"/>
        <v>Ja</v>
      </c>
      <c r="I690" s="30" t="str">
        <f ca="1" t="shared" si="774"/>
        <v>Nyanslutning</v>
      </c>
      <c r="J690" s="30" t="s">
        <v>69</v>
      </c>
      <c r="K690" s="41">
        <f ca="1" t="shared" si="775"/>
        <v>110</v>
      </c>
      <c r="L690" s="41">
        <f ca="1" t="shared" si="707"/>
        <v>66</v>
      </c>
      <c r="N690" s="30" t="str">
        <f ca="1" t="shared" si="708"/>
        <v>Anders Erikson 690</v>
      </c>
      <c r="O690" s="30" t="str">
        <f ca="1" t="shared" si="709"/>
        <v>Sarah Anderson 690</v>
      </c>
      <c r="P690" s="30" t="str">
        <f ca="1" t="shared" si="710"/>
        <v>Sarah Anderson 690</v>
      </c>
      <c r="Q690" s="30" t="str">
        <f ca="1" t="shared" si="776"/>
        <v>5.Anslutningsavtal</v>
      </c>
      <c r="R690" s="45" t="str">
        <f ca="1" t="shared" si="777"/>
        <v>nej</v>
      </c>
      <c r="S690" s="45" t="str">
        <f ca="1" t="shared" si="778"/>
        <v>x</v>
      </c>
      <c r="T690" s="45" t="str">
        <f ca="1" t="shared" si="779"/>
        <v>x</v>
      </c>
      <c r="V690" s="33"/>
      <c r="W690" s="49" t="str">
        <f ca="1" t="shared" si="780"/>
        <v>Länk</v>
      </c>
      <c r="X690" s="50" t="str">
        <f ca="1" t="shared" si="781"/>
        <v/>
      </c>
      <c r="Y690" s="63" t="str">
        <f ca="1" t="shared" si="711"/>
        <v/>
      </c>
      <c r="Z690" s="63" t="str">
        <f ca="1" t="shared" si="712"/>
        <v/>
      </c>
      <c r="AA690" s="67"/>
      <c r="AB690" s="64" t="str">
        <f ca="1" t="shared" si="713"/>
        <v/>
      </c>
      <c r="AC690" s="73">
        <f ca="1">INDEX(Anslutningspunkt!$A$2:$A$108,RANDBETWEEN(2,108),1)</f>
        <v>91</v>
      </c>
      <c r="AD690" s="30"/>
      <c r="AE690" s="30" t="str">
        <f ca="1" t="shared" si="782"/>
        <v>Regionnät</v>
      </c>
      <c r="AF690" s="79"/>
      <c r="AG690" s="122"/>
      <c r="AH690" s="123"/>
      <c r="AI690" s="127"/>
      <c r="AL690" s="7"/>
      <c r="AM690" s="7">
        <f ca="1">VLOOKUP(AC690,Anslutningspunkt!A:B,2,0)+RANDBETWEEN(-10000,10000)</f>
        <v>6170286.672</v>
      </c>
      <c r="AN690" s="7">
        <f ca="1">VLOOKUP(AC690,Anslutningspunkt!A:C,3,0)+RANDBETWEEN(-10000,10000)</f>
        <v>456741.438</v>
      </c>
      <c r="AP690" s="7" t="str">
        <f ca="1" t="shared" si="714"/>
        <v>Nyanslutning</v>
      </c>
      <c r="AQ690" s="7" t="str">
        <f t="shared" si="715"/>
        <v>Konsumtion/Produktion</v>
      </c>
      <c r="AX690" s="31">
        <f ca="1" t="shared" si="716"/>
        <v>45309.3421042755</v>
      </c>
      <c r="AZ690" s="31">
        <f ca="1">IF(SUM(IF({"4.Projekteringsavtal","5.Anslutningsavtal","6.Nätavtal"}=Q690,1,0))&gt;0,EDATE(AX690,RANDBETWEEN(0,6)),"")</f>
        <v>45461</v>
      </c>
      <c r="BB690" s="21">
        <f ca="1">IF(SUM(IF({"5.Anslutningsavtal","6.Nätavtal"}=Q690,1,0))&gt;0,EDATE(AZ690,RANDBETWEEN(0,3)),"")</f>
        <v>45553</v>
      </c>
      <c r="BD690" s="21" t="str">
        <f ca="1" t="shared" si="717"/>
        <v/>
      </c>
    </row>
    <row r="691" spans="1:56">
      <c r="A691" s="33" t="s">
        <v>65</v>
      </c>
      <c r="B691" s="31">
        <f ca="1" t="shared" si="770"/>
        <v>44588</v>
      </c>
      <c r="C691" s="32">
        <f ca="1" t="shared" si="704"/>
        <v>45209</v>
      </c>
      <c r="D691" s="30" t="str">
        <f t="shared" si="705"/>
        <v>Project 4691</v>
      </c>
      <c r="E691" s="30" t="str">
        <f t="shared" si="706"/>
        <v>Company AB 5691</v>
      </c>
      <c r="F691" s="30" t="str">
        <f ca="1" t="shared" si="771"/>
        <v>Älvkarleby</v>
      </c>
      <c r="G691" s="37">
        <f ca="1" t="shared" si="772"/>
        <v>34</v>
      </c>
      <c r="H691" s="38" t="str">
        <f ca="1" t="shared" si="773"/>
        <v>Ja</v>
      </c>
      <c r="I691" s="30" t="str">
        <f ca="1" t="shared" si="774"/>
        <v>Utökning</v>
      </c>
      <c r="J691" s="30" t="s">
        <v>69</v>
      </c>
      <c r="K691" s="41">
        <f ca="1" t="shared" si="775"/>
        <v>50</v>
      </c>
      <c r="L691" s="41">
        <f ca="1" t="shared" si="707"/>
        <v>35</v>
      </c>
      <c r="N691" s="30" t="str">
        <f ca="1" t="shared" si="708"/>
        <v>Sarah Anderson 691</v>
      </c>
      <c r="O691" s="30" t="str">
        <f ca="1" t="shared" si="709"/>
        <v>Sarah Anderson 691</v>
      </c>
      <c r="P691" s="30" t="str">
        <f ca="1" t="shared" si="710"/>
        <v>Lars Johnson 691</v>
      </c>
      <c r="Q691" s="30" t="str">
        <f ca="1" t="shared" si="776"/>
        <v>6.Nätavtal</v>
      </c>
      <c r="R691" s="45" t="str">
        <f ca="1" t="shared" si="777"/>
        <v>?</v>
      </c>
      <c r="S691" s="45" t="str">
        <f ca="1" t="shared" si="778"/>
        <v/>
      </c>
      <c r="T691" s="45" t="str">
        <f ca="1" t="shared" si="779"/>
        <v/>
      </c>
      <c r="V691" s="33"/>
      <c r="W691" s="49" t="str">
        <f ca="1" t="shared" si="780"/>
        <v/>
      </c>
      <c r="X691" s="50" t="str">
        <f ca="1" t="shared" si="781"/>
        <v/>
      </c>
      <c r="Y691" s="63" t="str">
        <f ca="1" t="shared" si="711"/>
        <v/>
      </c>
      <c r="Z691" s="63" t="str">
        <f ca="1" t="shared" si="712"/>
        <v/>
      </c>
      <c r="AA691" s="67"/>
      <c r="AB691" s="64" t="str">
        <f ca="1" t="shared" si="713"/>
        <v/>
      </c>
      <c r="AC691" s="73">
        <f ca="1">INDEX(Anslutningspunkt!$A$2:$A$108,RANDBETWEEN(2,108),1)</f>
        <v>71</v>
      </c>
      <c r="AD691" s="30"/>
      <c r="AE691" s="30" t="str">
        <f ca="1" t="shared" si="782"/>
        <v>Regionnät</v>
      </c>
      <c r="AF691" s="79"/>
      <c r="AG691" s="122"/>
      <c r="AH691" s="123"/>
      <c r="AI691" s="127"/>
      <c r="AL691" s="7"/>
      <c r="AM691" s="7">
        <f ca="1">VLOOKUP(AC691,Anslutningspunkt!A:B,2,0)+RANDBETWEEN(-10000,10000)</f>
        <v>6067748.672</v>
      </c>
      <c r="AN691" s="7">
        <f ca="1">VLOOKUP(AC691,Anslutningspunkt!A:C,3,0)+RANDBETWEEN(-10000,10000)</f>
        <v>394556.438</v>
      </c>
      <c r="AP691" s="7" t="str">
        <f ca="1" t="shared" si="714"/>
        <v>Utökning</v>
      </c>
      <c r="AQ691" s="7" t="str">
        <f t="shared" si="715"/>
        <v>Konsumtion/Produktion</v>
      </c>
      <c r="AX691" s="31">
        <f ca="1" t="shared" si="716"/>
        <v>44670.5083953113</v>
      </c>
      <c r="AZ691" s="31">
        <f ca="1">IF(SUM(IF({"4.Projekteringsavtal","5.Anslutningsavtal","6.Nätavtal"}=Q691,1,0))&gt;0,EDATE(AX691,RANDBETWEEN(0,6)),"")</f>
        <v>44670</v>
      </c>
      <c r="BB691" s="21">
        <f ca="1">IF(SUM(IF({"5.Anslutningsavtal","6.Nätavtal"}=Q691,1,0))&gt;0,EDATE(AZ691,RANDBETWEEN(0,3)),"")</f>
        <v>44761</v>
      </c>
      <c r="BD691" s="21">
        <f ca="1" t="shared" si="717"/>
        <v>44761</v>
      </c>
    </row>
    <row r="692" spans="1:56">
      <c r="A692" s="33" t="s">
        <v>65</v>
      </c>
      <c r="B692" s="31">
        <f ca="1" t="shared" ref="B692:B701" si="783">RANDBETWEEN(DATE(2018,1,1),DATE(2022,10,20))</f>
        <v>43945</v>
      </c>
      <c r="C692" s="32">
        <f ca="1" t="shared" si="704"/>
        <v>44327</v>
      </c>
      <c r="D692" s="30" t="str">
        <f t="shared" si="705"/>
        <v>Project 4692</v>
      </c>
      <c r="E692" s="30" t="str">
        <f t="shared" si="706"/>
        <v>Company AB 5692</v>
      </c>
      <c r="F692" s="30" t="str">
        <f ca="1" t="shared" ref="F692:F701" si="78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Katrineholm</v>
      </c>
      <c r="G692" s="37">
        <f ca="1" t="shared" ref="G692:G701" si="785">RANDBETWEEN(30,38)</f>
        <v>32</v>
      </c>
      <c r="H692" s="38" t="str">
        <f ca="1" t="shared" ref="H692:H701" si="786">CHOOSE(RANDBETWEEN(1,3),"Ja","Nej","")</f>
        <v>Ja</v>
      </c>
      <c r="I692" s="30" t="str">
        <f ca="1" t="shared" ref="I692:I701" si="787">CHOOSE(RANDBETWEEN(1,3),"Nyanslutning","Utökning","Flytt")</f>
        <v>Nyanslutning</v>
      </c>
      <c r="J692" s="30" t="s">
        <v>69</v>
      </c>
      <c r="K692" s="41">
        <f ca="1" t="shared" ref="K692:K701" si="788">RANDBETWEEN(1,60)*10</f>
        <v>410</v>
      </c>
      <c r="L692" s="41">
        <f ca="1" t="shared" si="707"/>
        <v>410</v>
      </c>
      <c r="N692" s="30" t="str">
        <f ca="1" t="shared" si="708"/>
        <v>Lars Johnson 692</v>
      </c>
      <c r="O692" s="30" t="str">
        <f ca="1" t="shared" si="709"/>
        <v>Sarah Anderson 692</v>
      </c>
      <c r="P692" s="30" t="str">
        <f ca="1" t="shared" si="710"/>
        <v>Anders Erikson 692</v>
      </c>
      <c r="Q692" s="30" t="str">
        <f ca="1" t="shared" ref="Q692:Q701" si="789">CHOOSE(RANDBETWEEN(1,5),"5.Anslutningsavtal","4.Projekteringsavtal","6.Nätavtal","2.Reservationsavtal","1.Anslutningsmöjlighet")</f>
        <v>4.Projekteringsavtal</v>
      </c>
      <c r="R692" s="45" t="str">
        <f ca="1" t="shared" ref="R692:R701" si="790">CHOOSE(RANDBETWEEN(1,8),"Ja","","","","n","nej","?","N/A")</f>
        <v>?</v>
      </c>
      <c r="S692" s="45" t="str">
        <f ca="1" t="shared" ref="S692:S701" si="791">CHOOSE(RANDBETWEEN(1,3),"x","","")</f>
        <v>x</v>
      </c>
      <c r="T692" s="45" t="str">
        <f ca="1" t="shared" ref="T692:T701" si="792">CHOOSE(RANDBETWEEN(1,4),"x","","","")</f>
        <v>x</v>
      </c>
      <c r="V692" s="33"/>
      <c r="W692" s="49" t="str">
        <f ca="1" t="shared" ref="W692:W701" si="793">CHOOSE(RANDBETWEEN(1,7),"Länk","","","","","Ansluts till LN 20 kV","Reservationsavtal ska tecknas")</f>
        <v>Länk</v>
      </c>
      <c r="X692" s="50" t="str">
        <f ca="1" t="shared" ref="X692:X701" si="794">CHOOSE(RANDBETWEEN(1,4),"Ja","Ja","Nej","")</f>
        <v>Ja</v>
      </c>
      <c r="Y692" s="63">
        <f ca="1" t="shared" si="711"/>
        <v>45530</v>
      </c>
      <c r="Z692" s="63">
        <f ca="1" t="shared" si="712"/>
        <v>45497</v>
      </c>
      <c r="AA692" s="67"/>
      <c r="AB692" s="64" t="str">
        <f ca="1" t="shared" si="713"/>
        <v/>
      </c>
      <c r="AC692" s="73">
        <f ca="1">INDEX(Anslutningspunkt!$A$2:$A$108,RANDBETWEEN(2,108),1)</f>
        <v>63</v>
      </c>
      <c r="AD692" s="30"/>
      <c r="AE692" s="30" t="str">
        <f ca="1" t="shared" ref="AE692:AE701" si="795">CHOOSE(RANDBETWEEN(1,4),"Regionnät","Stamnät Regionnät","Stamnät","")</f>
        <v>Stamnät</v>
      </c>
      <c r="AF692" s="79"/>
      <c r="AG692" s="122"/>
      <c r="AH692" s="123"/>
      <c r="AI692" s="127"/>
      <c r="AL692" s="7"/>
      <c r="AM692" s="7">
        <f ca="1">VLOOKUP(AC692,Anslutningspunkt!A:B,2,0)+RANDBETWEEN(-10000,10000)</f>
        <v>6177253.672</v>
      </c>
      <c r="AN692" s="7">
        <f ca="1">VLOOKUP(AC692,Anslutningspunkt!A:C,3,0)+RANDBETWEEN(-10000,10000)</f>
        <v>414996.438</v>
      </c>
      <c r="AP692" s="7" t="str">
        <f ca="1" t="shared" si="714"/>
        <v>Nyanslutning</v>
      </c>
      <c r="AQ692" s="7" t="str">
        <f t="shared" si="715"/>
        <v>Konsumtion/Produktion</v>
      </c>
      <c r="AX692" s="31">
        <f ca="1" t="shared" si="716"/>
        <v>43991.4378710958</v>
      </c>
      <c r="AZ692" s="31">
        <f ca="1">IF(SUM(IF({"4.Projekteringsavtal","5.Anslutningsavtal","6.Nätavtal"}=Q692,1,0))&gt;0,EDATE(AX692,RANDBETWEEN(0,6)),"")</f>
        <v>44174</v>
      </c>
      <c r="BB692" s="21" t="str">
        <f ca="1">IF(SUM(IF({"5.Anslutningsavtal","6.Nätavtal"}=Q692,1,0))&gt;0,EDATE(AZ692,RANDBETWEEN(0,3)),"")</f>
        <v/>
      </c>
      <c r="BD692" s="21" t="str">
        <f ca="1" t="shared" si="717"/>
        <v/>
      </c>
    </row>
    <row r="693" spans="1:56">
      <c r="A693" s="33" t="s">
        <v>65</v>
      </c>
      <c r="B693" s="31">
        <f ca="1" t="shared" si="783"/>
        <v>44295</v>
      </c>
      <c r="C693" s="32">
        <f ca="1" t="shared" si="704"/>
        <v>44596</v>
      </c>
      <c r="D693" s="30" t="str">
        <f t="shared" si="705"/>
        <v>Project 4693</v>
      </c>
      <c r="E693" s="30" t="str">
        <f t="shared" si="706"/>
        <v>Company AB 5693</v>
      </c>
      <c r="F693" s="30" t="str">
        <f ca="1" t="shared" si="784"/>
        <v>Upplands Vsäby</v>
      </c>
      <c r="G693" s="37">
        <f ca="1" t="shared" si="785"/>
        <v>36</v>
      </c>
      <c r="H693" s="38" t="str">
        <f ca="1" t="shared" si="786"/>
        <v/>
      </c>
      <c r="I693" s="30" t="str">
        <f ca="1" t="shared" si="787"/>
        <v>Nyanslutning</v>
      </c>
      <c r="J693" s="30" t="s">
        <v>69</v>
      </c>
      <c r="K693" s="41">
        <f ca="1" t="shared" si="788"/>
        <v>230</v>
      </c>
      <c r="L693" s="41">
        <f ca="1" t="shared" si="707"/>
        <v>80</v>
      </c>
      <c r="N693" s="30" t="str">
        <f ca="1" t="shared" si="708"/>
        <v>Lars Johnson 693</v>
      </c>
      <c r="O693" s="30" t="str">
        <f ca="1" t="shared" si="709"/>
        <v>Anders Erikson 693</v>
      </c>
      <c r="P693" s="30" t="str">
        <f ca="1" t="shared" si="710"/>
        <v>Lars Johnson 693</v>
      </c>
      <c r="Q693" s="30" t="str">
        <f ca="1" t="shared" si="789"/>
        <v>6.Nätavtal</v>
      </c>
      <c r="R693" s="45" t="str">
        <f ca="1" t="shared" si="790"/>
        <v>nej</v>
      </c>
      <c r="S693" s="45" t="str">
        <f ca="1" t="shared" si="791"/>
        <v/>
      </c>
      <c r="T693" s="45" t="str">
        <f ca="1" t="shared" si="792"/>
        <v/>
      </c>
      <c r="V693" s="33"/>
      <c r="W693" s="49" t="str">
        <f ca="1" t="shared" si="793"/>
        <v/>
      </c>
      <c r="X693" s="50" t="str">
        <f ca="1" t="shared" si="794"/>
        <v>Ja</v>
      </c>
      <c r="Y693" s="63">
        <f ca="1" t="shared" si="711"/>
        <v>45118</v>
      </c>
      <c r="Z693" s="63">
        <f ca="1" t="shared" si="712"/>
        <v>45089</v>
      </c>
      <c r="AA693" s="67"/>
      <c r="AB693" s="64" t="str">
        <f ca="1" t="shared" si="713"/>
        <v/>
      </c>
      <c r="AC693" s="73">
        <f ca="1">INDEX(Anslutningspunkt!$A$2:$A$108,RANDBETWEEN(2,108),1)</f>
        <v>3</v>
      </c>
      <c r="AD693" s="30"/>
      <c r="AE693" s="30" t="str">
        <f ca="1" t="shared" si="795"/>
        <v/>
      </c>
      <c r="AF693" s="79"/>
      <c r="AG693" s="122"/>
      <c r="AH693" s="123"/>
      <c r="AI693" s="127"/>
      <c r="AL693" s="7"/>
      <c r="AM693" s="7">
        <f ca="1">VLOOKUP(AC693,Anslutningspunkt!A:B,2,0)+RANDBETWEEN(-10000,10000)</f>
        <v>6180446.672</v>
      </c>
      <c r="AN693" s="7">
        <f ca="1">VLOOKUP(AC693,Anslutningspunkt!A:C,3,0)+RANDBETWEEN(-10000,10000)</f>
        <v>393171.438</v>
      </c>
      <c r="AP693" s="7" t="str">
        <f ca="1" t="shared" si="714"/>
        <v>Nyanslutning</v>
      </c>
      <c r="AQ693" s="7" t="str">
        <f t="shared" si="715"/>
        <v>Konsumtion/Produktion</v>
      </c>
      <c r="AX693" s="31">
        <f ca="1" t="shared" si="716"/>
        <v>44385.4169118332</v>
      </c>
      <c r="AZ693" s="31">
        <f ca="1">IF(SUM(IF({"4.Projekteringsavtal","5.Anslutningsavtal","6.Nätavtal"}=Q693,1,0))&gt;0,EDATE(AX693,RANDBETWEEN(0,6)),"")</f>
        <v>44538</v>
      </c>
      <c r="BB693" s="21">
        <f ca="1">IF(SUM(IF({"5.Anslutningsavtal","6.Nätavtal"}=Q693,1,0))&gt;0,EDATE(AZ693,RANDBETWEEN(0,3)),"")</f>
        <v>44569</v>
      </c>
      <c r="BD693" s="21">
        <f ca="1" t="shared" si="717"/>
        <v>44628</v>
      </c>
    </row>
    <row r="694" spans="1:56">
      <c r="A694" s="33" t="s">
        <v>65</v>
      </c>
      <c r="B694" s="31">
        <f ca="1" t="shared" si="783"/>
        <v>44834</v>
      </c>
      <c r="C694" s="32">
        <f ca="1" t="shared" si="704"/>
        <v>45180</v>
      </c>
      <c r="D694" s="30" t="str">
        <f t="shared" si="705"/>
        <v>Project 4694</v>
      </c>
      <c r="E694" s="30" t="str">
        <f t="shared" si="706"/>
        <v>Company AB 5694</v>
      </c>
      <c r="F694" s="30" t="str">
        <f ca="1" t="shared" si="784"/>
        <v>Lindesberg</v>
      </c>
      <c r="G694" s="37">
        <f ca="1" t="shared" si="785"/>
        <v>38</v>
      </c>
      <c r="H694" s="38" t="str">
        <f ca="1" t="shared" si="786"/>
        <v/>
      </c>
      <c r="I694" s="30" t="str">
        <f ca="1" t="shared" si="787"/>
        <v>Nyanslutning</v>
      </c>
      <c r="J694" s="30" t="s">
        <v>69</v>
      </c>
      <c r="K694" s="41">
        <f ca="1" t="shared" si="788"/>
        <v>290</v>
      </c>
      <c r="L694" s="41">
        <f ca="1" t="shared" si="707"/>
        <v>75</v>
      </c>
      <c r="N694" s="30" t="str">
        <f ca="1" t="shared" si="708"/>
        <v>Sarah Anderson 694</v>
      </c>
      <c r="O694" s="30" t="str">
        <f ca="1" t="shared" si="709"/>
        <v>Lars Johnson 694</v>
      </c>
      <c r="P694" s="30" t="str">
        <f ca="1" t="shared" si="710"/>
        <v>Sarah Anderson 694</v>
      </c>
      <c r="Q694" s="30" t="str">
        <f ca="1" t="shared" si="789"/>
        <v>6.Nätavtal</v>
      </c>
      <c r="R694" s="45" t="str">
        <f ca="1" t="shared" si="790"/>
        <v>nej</v>
      </c>
      <c r="S694" s="45" t="str">
        <f ca="1" t="shared" si="791"/>
        <v/>
      </c>
      <c r="T694" s="45" t="str">
        <f ca="1" t="shared" si="792"/>
        <v/>
      </c>
      <c r="V694" s="33"/>
      <c r="W694" s="49" t="str">
        <f ca="1" t="shared" si="793"/>
        <v/>
      </c>
      <c r="X694" s="50" t="str">
        <f ca="1" t="shared" si="794"/>
        <v/>
      </c>
      <c r="Y694" s="63" t="str">
        <f ca="1" t="shared" si="711"/>
        <v/>
      </c>
      <c r="Z694" s="63" t="str">
        <f ca="1" t="shared" si="712"/>
        <v/>
      </c>
      <c r="AA694" s="67"/>
      <c r="AB694" s="64" t="str">
        <f ca="1" t="shared" si="713"/>
        <v/>
      </c>
      <c r="AC694" s="73">
        <f ca="1">INDEX(Anslutningspunkt!$A$2:$A$108,RANDBETWEEN(2,108),1)</f>
        <v>106</v>
      </c>
      <c r="AD694" s="30"/>
      <c r="AE694" s="30" t="str">
        <f ca="1" t="shared" si="795"/>
        <v>Stamnät Regionnät</v>
      </c>
      <c r="AF694" s="79"/>
      <c r="AG694" s="122"/>
      <c r="AH694" s="123"/>
      <c r="AI694" s="127"/>
      <c r="AL694" s="7"/>
      <c r="AM694" s="7">
        <f ca="1">VLOOKUP(AC694,Anslutningspunkt!A:B,2,0)+RANDBETWEEN(-10000,10000)</f>
        <v>6172085.672</v>
      </c>
      <c r="AN694" s="7">
        <f ca="1">VLOOKUP(AC694,Anslutningspunkt!A:C,3,0)+RANDBETWEEN(-10000,10000)</f>
        <v>452757.438</v>
      </c>
      <c r="AP694" s="7" t="str">
        <f ca="1" t="shared" si="714"/>
        <v>Nyanslutning</v>
      </c>
      <c r="AQ694" s="7" t="str">
        <f t="shared" si="715"/>
        <v>Konsumtion/Produktion</v>
      </c>
      <c r="AX694" s="31">
        <f ca="1" t="shared" si="716"/>
        <v>45048.3979709938</v>
      </c>
      <c r="AZ694" s="31">
        <f ca="1">IF(SUM(IF({"4.Projekteringsavtal","5.Anslutningsavtal","6.Nätavtal"}=Q694,1,0))&gt;0,EDATE(AX694,RANDBETWEEN(0,6)),"")</f>
        <v>45140</v>
      </c>
      <c r="BB694" s="21">
        <f ca="1">IF(SUM(IF({"5.Anslutningsavtal","6.Nätavtal"}=Q694,1,0))&gt;0,EDATE(AZ694,RANDBETWEEN(0,3)),"")</f>
        <v>45232</v>
      </c>
      <c r="BD694" s="21">
        <f ca="1" t="shared" si="717"/>
        <v>45262</v>
      </c>
    </row>
    <row r="695" spans="1:56">
      <c r="A695" s="33" t="s">
        <v>65</v>
      </c>
      <c r="B695" s="31">
        <f ca="1" t="shared" si="783"/>
        <v>44475</v>
      </c>
      <c r="C695" s="32">
        <f ca="1" t="shared" si="704"/>
        <v>44778</v>
      </c>
      <c r="D695" s="30" t="str">
        <f t="shared" si="705"/>
        <v>Project 4695</v>
      </c>
      <c r="E695" s="30" t="str">
        <f t="shared" si="706"/>
        <v>Company AB 5695</v>
      </c>
      <c r="F695" s="30" t="str">
        <f ca="1" t="shared" si="784"/>
        <v>Surahammar</v>
      </c>
      <c r="G695" s="37">
        <f ca="1" t="shared" si="785"/>
        <v>33</v>
      </c>
      <c r="H695" s="38" t="str">
        <f ca="1" t="shared" si="786"/>
        <v/>
      </c>
      <c r="I695" s="30" t="str">
        <f ca="1" t="shared" si="787"/>
        <v>Nyanslutning</v>
      </c>
      <c r="J695" s="30" t="s">
        <v>69</v>
      </c>
      <c r="K695" s="41">
        <f ca="1" t="shared" si="788"/>
        <v>500</v>
      </c>
      <c r="L695" s="41">
        <f ca="1" t="shared" si="707"/>
        <v>311</v>
      </c>
      <c r="N695" s="30" t="str">
        <f ca="1" t="shared" si="708"/>
        <v>Lars Johnson 695</v>
      </c>
      <c r="O695" s="30" t="str">
        <f ca="1" t="shared" si="709"/>
        <v>Sarah Anderson 695</v>
      </c>
      <c r="P695" s="30" t="str">
        <f ca="1" t="shared" si="710"/>
        <v>Sarah Anderson 695</v>
      </c>
      <c r="Q695" s="30" t="str">
        <f ca="1" t="shared" si="789"/>
        <v>4.Projekteringsavtal</v>
      </c>
      <c r="R695" s="45" t="str">
        <f ca="1" t="shared" si="790"/>
        <v>n</v>
      </c>
      <c r="S695" s="45" t="str">
        <f ca="1" t="shared" si="791"/>
        <v/>
      </c>
      <c r="T695" s="45" t="str">
        <f ca="1" t="shared" si="792"/>
        <v>x</v>
      </c>
      <c r="V695" s="33"/>
      <c r="W695" s="49" t="str">
        <f ca="1" t="shared" si="793"/>
        <v/>
      </c>
      <c r="X695" s="50" t="str">
        <f ca="1" t="shared" si="794"/>
        <v/>
      </c>
      <c r="Y695" s="63" t="str">
        <f ca="1" t="shared" si="711"/>
        <v/>
      </c>
      <c r="Z695" s="63" t="str">
        <f ca="1" t="shared" si="712"/>
        <v/>
      </c>
      <c r="AA695" s="67"/>
      <c r="AB695" s="64" t="str">
        <f ca="1" t="shared" si="713"/>
        <v/>
      </c>
      <c r="AC695" s="73">
        <f ca="1">INDEX(Anslutningspunkt!$A$2:$A$108,RANDBETWEEN(2,108),1)</f>
        <v>11</v>
      </c>
      <c r="AD695" s="30"/>
      <c r="AE695" s="30" t="str">
        <f ca="1" t="shared" si="795"/>
        <v/>
      </c>
      <c r="AF695" s="79"/>
      <c r="AG695" s="122"/>
      <c r="AH695" s="123"/>
      <c r="AI695" s="127"/>
      <c r="AL695" s="7"/>
      <c r="AM695" s="7">
        <f ca="1">VLOOKUP(AC695,Anslutningspunkt!A:B,2,0)+RANDBETWEEN(-10000,10000)</f>
        <v>6009501.672</v>
      </c>
      <c r="AN695" s="7">
        <f ca="1">VLOOKUP(AC695,Anslutningspunkt!A:C,3,0)+RANDBETWEEN(-10000,10000)</f>
        <v>252501.438</v>
      </c>
      <c r="AP695" s="7" t="str">
        <f ca="1" t="shared" si="714"/>
        <v>Nyanslutning</v>
      </c>
      <c r="AQ695" s="7" t="str">
        <f t="shared" si="715"/>
        <v>Konsumtion/Produktion</v>
      </c>
      <c r="AX695" s="31">
        <f ca="1" t="shared" si="716"/>
        <v>44776.514993893</v>
      </c>
      <c r="AZ695" s="31">
        <f ca="1">IF(SUM(IF({"4.Projekteringsavtal","5.Anslutningsavtal","6.Nätavtal"}=Q695,1,0))&gt;0,EDATE(AX695,RANDBETWEEN(0,6)),"")</f>
        <v>44960</v>
      </c>
      <c r="BB695" s="21" t="str">
        <f ca="1">IF(SUM(IF({"5.Anslutningsavtal","6.Nätavtal"}=Q695,1,0))&gt;0,EDATE(AZ695,RANDBETWEEN(0,3)),"")</f>
        <v/>
      </c>
      <c r="BD695" s="21" t="str">
        <f ca="1" t="shared" si="717"/>
        <v/>
      </c>
    </row>
    <row r="696" spans="1:56">
      <c r="A696" s="33" t="s">
        <v>65</v>
      </c>
      <c r="B696" s="31">
        <f ca="1" t="shared" si="783"/>
        <v>43591</v>
      </c>
      <c r="C696" s="32">
        <f ca="1" t="shared" si="704"/>
        <v>44595</v>
      </c>
      <c r="D696" s="30" t="str">
        <f t="shared" si="705"/>
        <v>Project 4696</v>
      </c>
      <c r="E696" s="30" t="str">
        <f t="shared" si="706"/>
        <v>Company AB 5696</v>
      </c>
      <c r="F696" s="30" t="str">
        <f ca="1" t="shared" si="784"/>
        <v>Hedemora</v>
      </c>
      <c r="G696" s="37">
        <f ca="1" t="shared" si="785"/>
        <v>34</v>
      </c>
      <c r="H696" s="38" t="str">
        <f ca="1" t="shared" si="786"/>
        <v/>
      </c>
      <c r="I696" s="30" t="str">
        <f ca="1" t="shared" si="787"/>
        <v>Nyanslutning</v>
      </c>
      <c r="J696" s="30" t="s">
        <v>69</v>
      </c>
      <c r="K696" s="41">
        <f ca="1" t="shared" si="788"/>
        <v>540</v>
      </c>
      <c r="L696" s="41">
        <f ca="1" t="shared" si="707"/>
        <v>224</v>
      </c>
      <c r="N696" s="30" t="str">
        <f ca="1" t="shared" si="708"/>
        <v>Anders Erikson 696</v>
      </c>
      <c r="O696" s="30" t="str">
        <f ca="1" t="shared" si="709"/>
        <v>Sarah Anderson 696</v>
      </c>
      <c r="P696" s="30" t="str">
        <f ca="1" t="shared" si="710"/>
        <v>Erik Johanson 696</v>
      </c>
      <c r="Q696" s="30" t="str">
        <f ca="1" t="shared" si="789"/>
        <v>5.Anslutningsavtal</v>
      </c>
      <c r="R696" s="45" t="str">
        <f ca="1" t="shared" si="790"/>
        <v>nej</v>
      </c>
      <c r="S696" s="45" t="str">
        <f ca="1" t="shared" si="791"/>
        <v>x</v>
      </c>
      <c r="T696" s="45" t="str">
        <f ca="1" t="shared" si="792"/>
        <v/>
      </c>
      <c r="V696" s="33"/>
      <c r="W696" s="49" t="str">
        <f ca="1" t="shared" si="793"/>
        <v/>
      </c>
      <c r="X696" s="50" t="str">
        <f ca="1" t="shared" si="794"/>
        <v>Nej</v>
      </c>
      <c r="Y696" s="63" t="str">
        <f ca="1" t="shared" si="711"/>
        <v/>
      </c>
      <c r="Z696" s="63" t="str">
        <f ca="1" t="shared" si="712"/>
        <v/>
      </c>
      <c r="AA696" s="67"/>
      <c r="AB696" s="64" t="str">
        <f ca="1" t="shared" si="713"/>
        <v/>
      </c>
      <c r="AC696" s="73">
        <f ca="1">INDEX(Anslutningspunkt!$A$2:$A$108,RANDBETWEEN(2,108),1)</f>
        <v>105</v>
      </c>
      <c r="AD696" s="30"/>
      <c r="AE696" s="30" t="str">
        <f ca="1" t="shared" si="795"/>
        <v>Stamnät</v>
      </c>
      <c r="AF696" s="79"/>
      <c r="AG696" s="122"/>
      <c r="AH696" s="123"/>
      <c r="AI696" s="127"/>
      <c r="AL696" s="7"/>
      <c r="AM696" s="7">
        <f ca="1">VLOOKUP(AC696,Anslutningspunkt!A:B,2,0)+RANDBETWEEN(-10000,10000)</f>
        <v>6089114.672</v>
      </c>
      <c r="AN696" s="7">
        <f ca="1">VLOOKUP(AC696,Anslutningspunkt!A:C,3,0)+RANDBETWEEN(-10000,10000)</f>
        <v>443941.438</v>
      </c>
      <c r="AP696" s="7" t="str">
        <f ca="1" t="shared" si="714"/>
        <v>Nyanslutning</v>
      </c>
      <c r="AQ696" s="7" t="str">
        <f t="shared" si="715"/>
        <v>Konsumtion/Produktion</v>
      </c>
      <c r="AX696" s="31">
        <f ca="1" t="shared" si="716"/>
        <v>43661.0242374659</v>
      </c>
      <c r="AZ696" s="31">
        <f ca="1">IF(SUM(IF({"4.Projekteringsavtal","5.Anslutningsavtal","6.Nätavtal"}=Q696,1,0))&gt;0,EDATE(AX696,RANDBETWEEN(0,6)),"")</f>
        <v>43723</v>
      </c>
      <c r="BB696" s="21">
        <f ca="1">IF(SUM(IF({"5.Anslutningsavtal","6.Nätavtal"}=Q696,1,0))&gt;0,EDATE(AZ696,RANDBETWEEN(0,3)),"")</f>
        <v>43784</v>
      </c>
      <c r="BD696" s="21" t="str">
        <f ca="1" t="shared" si="717"/>
        <v/>
      </c>
    </row>
    <row r="697" spans="1:56">
      <c r="A697" s="33" t="s">
        <v>65</v>
      </c>
      <c r="B697" s="31">
        <f ca="1" t="shared" si="783"/>
        <v>43102</v>
      </c>
      <c r="C697" s="32">
        <f ca="1" t="shared" si="704"/>
        <v>43696</v>
      </c>
      <c r="D697" s="30" t="str">
        <f t="shared" si="705"/>
        <v>Project 4697</v>
      </c>
      <c r="E697" s="30" t="str">
        <f t="shared" si="706"/>
        <v>Company AB 5697</v>
      </c>
      <c r="F697" s="30" t="str">
        <f ca="1" t="shared" si="784"/>
        <v>Huddinge</v>
      </c>
      <c r="G697" s="37">
        <f ca="1" t="shared" si="785"/>
        <v>34</v>
      </c>
      <c r="H697" s="38" t="str">
        <f ca="1" t="shared" si="786"/>
        <v>Ja</v>
      </c>
      <c r="I697" s="30" t="str">
        <f ca="1" t="shared" si="787"/>
        <v>Nyanslutning</v>
      </c>
      <c r="J697" s="30" t="s">
        <v>69</v>
      </c>
      <c r="K697" s="41">
        <f ca="1" t="shared" si="788"/>
        <v>480</v>
      </c>
      <c r="L697" s="41">
        <f ca="1" t="shared" si="707"/>
        <v>74</v>
      </c>
      <c r="N697" s="30" t="str">
        <f ca="1" t="shared" si="708"/>
        <v>Lars Johnson 697</v>
      </c>
      <c r="O697" s="30" t="str">
        <f ca="1" t="shared" si="709"/>
        <v>Sarah Anderson 697</v>
      </c>
      <c r="P697" s="30" t="str">
        <f ca="1" t="shared" si="710"/>
        <v>Erik Johanson 697</v>
      </c>
      <c r="Q697" s="30" t="str">
        <f ca="1" t="shared" si="789"/>
        <v>6.Nätavtal</v>
      </c>
      <c r="R697" s="45" t="str">
        <f ca="1" t="shared" si="790"/>
        <v/>
      </c>
      <c r="S697" s="45" t="str">
        <f ca="1" t="shared" si="791"/>
        <v/>
      </c>
      <c r="T697" s="45" t="str">
        <f ca="1" t="shared" si="792"/>
        <v/>
      </c>
      <c r="V697" s="33"/>
      <c r="W697" s="49" t="str">
        <f ca="1" t="shared" si="793"/>
        <v/>
      </c>
      <c r="X697" s="50" t="str">
        <f ca="1" t="shared" si="794"/>
        <v>Nej</v>
      </c>
      <c r="Y697" s="63" t="str">
        <f ca="1" t="shared" si="711"/>
        <v/>
      </c>
      <c r="Z697" s="63" t="str">
        <f ca="1" t="shared" si="712"/>
        <v/>
      </c>
      <c r="AA697" s="67"/>
      <c r="AB697" s="64" t="str">
        <f ca="1" t="shared" si="713"/>
        <v/>
      </c>
      <c r="AC697" s="73">
        <f ca="1">INDEX(Anslutningspunkt!$A$2:$A$108,RANDBETWEEN(2,108),1)</f>
        <v>99</v>
      </c>
      <c r="AD697" s="30"/>
      <c r="AE697" s="30" t="str">
        <f ca="1" t="shared" si="795"/>
        <v>Regionnät</v>
      </c>
      <c r="AF697" s="79"/>
      <c r="AG697" s="122"/>
      <c r="AH697" s="123"/>
      <c r="AI697" s="127"/>
      <c r="AL697" s="7"/>
      <c r="AM697" s="7">
        <f ca="1">VLOOKUP(AC697,Anslutningspunkt!A:B,2,0)+RANDBETWEEN(-10000,10000)</f>
        <v>6102787.672</v>
      </c>
      <c r="AN697" s="7">
        <f ca="1">VLOOKUP(AC697,Anslutningspunkt!A:C,3,0)+RANDBETWEEN(-10000,10000)</f>
        <v>403012.438</v>
      </c>
      <c r="AP697" s="7" t="str">
        <f ca="1" t="shared" si="714"/>
        <v>Nyanslutning</v>
      </c>
      <c r="AQ697" s="7" t="str">
        <f t="shared" si="715"/>
        <v>Konsumtion/Produktion</v>
      </c>
      <c r="AX697" s="31">
        <f ca="1" t="shared" si="716"/>
        <v>43406.559297216</v>
      </c>
      <c r="AZ697" s="31">
        <f ca="1">IF(SUM(IF({"4.Projekteringsavtal","5.Anslutningsavtal","6.Nätavtal"}=Q697,1,0))&gt;0,EDATE(AX697,RANDBETWEEN(0,6)),"")</f>
        <v>43526</v>
      </c>
      <c r="BB697" s="21">
        <f ca="1">IF(SUM(IF({"5.Anslutningsavtal","6.Nätavtal"}=Q697,1,0))&gt;0,EDATE(AZ697,RANDBETWEEN(0,3)),"")</f>
        <v>43587</v>
      </c>
      <c r="BD697" s="21">
        <f ca="1" t="shared" si="717"/>
        <v>43618</v>
      </c>
    </row>
    <row r="698" spans="1:56">
      <c r="A698" s="33" t="s">
        <v>65</v>
      </c>
      <c r="B698" s="31">
        <f ca="1" t="shared" si="783"/>
        <v>44040</v>
      </c>
      <c r="C698" s="32">
        <f ca="1" t="shared" si="704"/>
        <v>44146</v>
      </c>
      <c r="D698" s="30" t="str">
        <f t="shared" si="705"/>
        <v>Project 4698</v>
      </c>
      <c r="E698" s="30" t="str">
        <f t="shared" si="706"/>
        <v>Company AB 5698</v>
      </c>
      <c r="F698" s="30" t="str">
        <f ca="1" t="shared" si="784"/>
        <v>Nynäshamn</v>
      </c>
      <c r="G698" s="37">
        <f ca="1" t="shared" si="785"/>
        <v>32</v>
      </c>
      <c r="H698" s="38" t="str">
        <f ca="1" t="shared" si="786"/>
        <v/>
      </c>
      <c r="I698" s="30" t="str">
        <f ca="1" t="shared" si="787"/>
        <v>Nyanslutning</v>
      </c>
      <c r="J698" s="30" t="s">
        <v>69</v>
      </c>
      <c r="K698" s="41">
        <f ca="1" t="shared" si="788"/>
        <v>460</v>
      </c>
      <c r="L698" s="41">
        <f ca="1" t="shared" si="707"/>
        <v>87</v>
      </c>
      <c r="N698" s="30" t="str">
        <f ca="1" t="shared" si="708"/>
        <v>Sarah Anderson 698</v>
      </c>
      <c r="O698" s="30" t="str">
        <f ca="1" t="shared" si="709"/>
        <v>Sarah Anderson 698</v>
      </c>
      <c r="P698" s="30" t="str">
        <f ca="1" t="shared" si="710"/>
        <v>Sarah Anderson 698</v>
      </c>
      <c r="Q698" s="30" t="str">
        <f ca="1" t="shared" si="789"/>
        <v>5.Anslutningsavtal</v>
      </c>
      <c r="R698" s="45" t="str">
        <f ca="1" t="shared" si="790"/>
        <v>?</v>
      </c>
      <c r="S698" s="45" t="str">
        <f ca="1" t="shared" si="791"/>
        <v/>
      </c>
      <c r="T698" s="45" t="str">
        <f ca="1" t="shared" si="792"/>
        <v>x</v>
      </c>
      <c r="V698" s="33"/>
      <c r="W698" s="49" t="str">
        <f ca="1" t="shared" si="793"/>
        <v>Länk</v>
      </c>
      <c r="X698" s="50" t="str">
        <f ca="1" t="shared" si="794"/>
        <v/>
      </c>
      <c r="Y698" s="63" t="str">
        <f ca="1" t="shared" si="711"/>
        <v/>
      </c>
      <c r="Z698" s="63" t="str">
        <f ca="1" t="shared" si="712"/>
        <v/>
      </c>
      <c r="AA698" s="67"/>
      <c r="AB698" s="64" t="str">
        <f ca="1" t="shared" si="713"/>
        <v/>
      </c>
      <c r="AC698" s="73">
        <f ca="1">INDEX(Anslutningspunkt!$A$2:$A$108,RANDBETWEEN(2,108),1)</f>
        <v>95</v>
      </c>
      <c r="AD698" s="30"/>
      <c r="AE698" s="30" t="str">
        <f ca="1" t="shared" si="795"/>
        <v/>
      </c>
      <c r="AF698" s="79"/>
      <c r="AG698" s="122"/>
      <c r="AH698" s="123"/>
      <c r="AI698" s="127"/>
      <c r="AL698" s="7"/>
      <c r="AM698" s="7">
        <f ca="1">VLOOKUP(AC698,Anslutningspunkt!A:B,2,0)+RANDBETWEEN(-10000,10000)</f>
        <v>6147676.672</v>
      </c>
      <c r="AN698" s="7">
        <f ca="1">VLOOKUP(AC698,Anslutningspunkt!A:C,3,0)+RANDBETWEEN(-10000,10000)</f>
        <v>389014.438</v>
      </c>
      <c r="AP698" s="7" t="str">
        <f ca="1" t="shared" si="714"/>
        <v>Nyanslutning</v>
      </c>
      <c r="AQ698" s="7" t="str">
        <f t="shared" si="715"/>
        <v>Konsumtion/Produktion</v>
      </c>
      <c r="AX698" s="31">
        <f ca="1" t="shared" si="716"/>
        <v>44090.7538836334</v>
      </c>
      <c r="AZ698" s="31">
        <f ca="1">IF(SUM(IF({"4.Projekteringsavtal","5.Anslutningsavtal","6.Nätavtal"}=Q698,1,0))&gt;0,EDATE(AX698,RANDBETWEEN(0,6)),"")</f>
        <v>44120</v>
      </c>
      <c r="BB698" s="21">
        <f ca="1">IF(SUM(IF({"5.Anslutningsavtal","6.Nätavtal"}=Q698,1,0))&gt;0,EDATE(AZ698,RANDBETWEEN(0,3)),"")</f>
        <v>44120</v>
      </c>
      <c r="BD698" s="21" t="str">
        <f ca="1" t="shared" si="717"/>
        <v/>
      </c>
    </row>
    <row r="699" spans="1:56">
      <c r="A699" s="33" t="s">
        <v>65</v>
      </c>
      <c r="B699" s="31">
        <f ca="1" t="shared" si="783"/>
        <v>43177</v>
      </c>
      <c r="C699" s="32">
        <f ca="1" t="shared" si="704"/>
        <v>44362</v>
      </c>
      <c r="D699" s="30" t="str">
        <f t="shared" si="705"/>
        <v>Project 4699</v>
      </c>
      <c r="E699" s="30" t="str">
        <f t="shared" si="706"/>
        <v>Company AB 5699</v>
      </c>
      <c r="F699" s="30" t="str">
        <f ca="1" t="shared" si="784"/>
        <v>Äkers Styckebruk</v>
      </c>
      <c r="G699" s="37">
        <f ca="1" t="shared" si="785"/>
        <v>37</v>
      </c>
      <c r="H699" s="38" t="str">
        <f ca="1" t="shared" si="786"/>
        <v/>
      </c>
      <c r="I699" s="30" t="str">
        <f ca="1" t="shared" si="787"/>
        <v>Flytt</v>
      </c>
      <c r="J699" s="30" t="s">
        <v>69</v>
      </c>
      <c r="K699" s="41">
        <f ca="1" t="shared" si="788"/>
        <v>430</v>
      </c>
      <c r="L699" s="41">
        <f ca="1" t="shared" si="707"/>
        <v>337</v>
      </c>
      <c r="N699" s="30" t="str">
        <f ca="1" t="shared" si="708"/>
        <v>Erik Johanson 699</v>
      </c>
      <c r="O699" s="30" t="str">
        <f ca="1" t="shared" si="709"/>
        <v>Anders Erikson 699</v>
      </c>
      <c r="P699" s="30" t="str">
        <f ca="1" t="shared" si="710"/>
        <v>Erik Johanson 699</v>
      </c>
      <c r="Q699" s="30" t="str">
        <f ca="1" t="shared" si="789"/>
        <v>5.Anslutningsavtal</v>
      </c>
      <c r="R699" s="45" t="str">
        <f ca="1" t="shared" si="790"/>
        <v>?</v>
      </c>
      <c r="S699" s="45" t="str">
        <f ca="1" t="shared" si="791"/>
        <v>x</v>
      </c>
      <c r="T699" s="45" t="str">
        <f ca="1" t="shared" si="792"/>
        <v/>
      </c>
      <c r="V699" s="33"/>
      <c r="W699" s="49" t="str">
        <f ca="1" t="shared" si="793"/>
        <v>Reservationsavtal ska tecknas</v>
      </c>
      <c r="X699" s="50" t="str">
        <f ca="1" t="shared" si="794"/>
        <v>Ja</v>
      </c>
      <c r="Y699" s="63">
        <f ca="1" t="shared" si="711"/>
        <v>45294</v>
      </c>
      <c r="Z699" s="63">
        <f ca="1" t="shared" si="712"/>
        <v>45286</v>
      </c>
      <c r="AA699" s="67"/>
      <c r="AB699" s="64" t="str">
        <f ca="1" t="shared" si="713"/>
        <v/>
      </c>
      <c r="AC699" s="73">
        <f ca="1">INDEX(Anslutningspunkt!$A$2:$A$108,RANDBETWEEN(2,108),1)</f>
        <v>78</v>
      </c>
      <c r="AD699" s="30"/>
      <c r="AE699" s="30" t="str">
        <f ca="1" t="shared" si="795"/>
        <v/>
      </c>
      <c r="AF699" s="79"/>
      <c r="AG699" s="122"/>
      <c r="AH699" s="123"/>
      <c r="AI699" s="127"/>
      <c r="AL699" s="7"/>
      <c r="AM699" s="7">
        <f ca="1">VLOOKUP(AC699,Anslutningspunkt!A:B,2,0)+RANDBETWEEN(-10000,10000)</f>
        <v>6063328.672</v>
      </c>
      <c r="AN699" s="7">
        <f ca="1">VLOOKUP(AC699,Anslutningspunkt!A:C,3,0)+RANDBETWEEN(-10000,10000)</f>
        <v>333045.438</v>
      </c>
      <c r="AP699" s="7" t="str">
        <f ca="1" t="shared" si="714"/>
        <v>Flytt</v>
      </c>
      <c r="AQ699" s="7" t="str">
        <f t="shared" si="715"/>
        <v>Konsumtion/Produktion</v>
      </c>
      <c r="AX699" s="31">
        <f ca="1" t="shared" si="716"/>
        <v>43270.593192686</v>
      </c>
      <c r="AZ699" s="31">
        <f ca="1">IF(SUM(IF({"4.Projekteringsavtal","5.Anslutningsavtal","6.Nätavtal"}=Q699,1,0))&gt;0,EDATE(AX699,RANDBETWEEN(0,6)),"")</f>
        <v>43331</v>
      </c>
      <c r="BB699" s="21">
        <f ca="1">IF(SUM(IF({"5.Anslutningsavtal","6.Nätavtal"}=Q699,1,0))&gt;0,EDATE(AZ699,RANDBETWEEN(0,3)),"")</f>
        <v>43423</v>
      </c>
      <c r="BD699" s="21" t="str">
        <f ca="1" t="shared" si="717"/>
        <v/>
      </c>
    </row>
    <row r="700" spans="1:56">
      <c r="A700" s="33" t="s">
        <v>65</v>
      </c>
      <c r="B700" s="31">
        <f ca="1" t="shared" si="783"/>
        <v>43806</v>
      </c>
      <c r="C700" s="32">
        <f ca="1" t="shared" ref="C700:C763" si="796">RANDBETWEEN(B700,DATE(2024,10,20))</f>
        <v>43958</v>
      </c>
      <c r="D700" s="30" t="str">
        <f t="shared" ref="D700:D763" si="797">_xlfn.CONCAT("Project ",COLUMN(D700),ROW(D700))</f>
        <v>Project 4700</v>
      </c>
      <c r="E700" s="30" t="str">
        <f t="shared" ref="E700:E763" si="798">_xlfn.CONCAT("Company AB ",COLUMN(E700),ROW(E700))</f>
        <v>Company AB 5700</v>
      </c>
      <c r="F700" s="30" t="str">
        <f ca="1" t="shared" si="784"/>
        <v>Falun</v>
      </c>
      <c r="G700" s="37">
        <f ca="1" t="shared" si="785"/>
        <v>38</v>
      </c>
      <c r="H700" s="38" t="str">
        <f ca="1" t="shared" si="786"/>
        <v>Ja</v>
      </c>
      <c r="I700" s="30" t="str">
        <f ca="1" t="shared" si="787"/>
        <v>Utökning</v>
      </c>
      <c r="J700" s="30" t="s">
        <v>69</v>
      </c>
      <c r="K700" s="41">
        <f ca="1" t="shared" si="788"/>
        <v>70</v>
      </c>
      <c r="L700" s="41">
        <f ca="1" t="shared" ref="L700:L763" si="799">RANDBETWEEN(1,K700)</f>
        <v>1</v>
      </c>
      <c r="N700" s="30" t="str">
        <f ca="1" t="shared" ref="N700:N763" si="800">_xlfn.CONCAT(CHOOSE(RANDBETWEEN(1,4),"Anders Erikson","Erik Johanson","Sarah Anderson","Lars Johnson")," ",ROW(N700))</f>
        <v>Erik Johanson 700</v>
      </c>
      <c r="O700" s="30" t="str">
        <f ca="1" t="shared" ref="O700:O763" si="801">_xlfn.CONCAT(CHOOSE(RANDBETWEEN(1,4),"Anders Erikson","Erik Johanson","Sarah Anderson","Lars Johnson")," ",ROW(O700))</f>
        <v>Sarah Anderson 700</v>
      </c>
      <c r="P700" s="30" t="str">
        <f ca="1" t="shared" ref="P700:P763" si="802">_xlfn.CONCAT(CHOOSE(RANDBETWEEN(1,4),"Anders Erikson","Erik Johanson","Sarah Anderson","Lars Johnson")," ",ROW(P700))</f>
        <v>Erik Johanson 700</v>
      </c>
      <c r="Q700" s="30" t="str">
        <f ca="1" t="shared" si="789"/>
        <v>5.Anslutningsavtal</v>
      </c>
      <c r="R700" s="45" t="str">
        <f ca="1" t="shared" si="790"/>
        <v/>
      </c>
      <c r="S700" s="45" t="str">
        <f ca="1" t="shared" si="791"/>
        <v/>
      </c>
      <c r="T700" s="45" t="str">
        <f ca="1" t="shared" si="792"/>
        <v>x</v>
      </c>
      <c r="V700" s="33"/>
      <c r="W700" s="49" t="str">
        <f ca="1" t="shared" si="793"/>
        <v>Ansluts till LN 20 kV</v>
      </c>
      <c r="X700" s="50" t="str">
        <f ca="1" t="shared" si="794"/>
        <v>Ja</v>
      </c>
      <c r="Y700" s="63">
        <f ca="1" t="shared" ref="Y700:Y763" si="803">IF(Z700&lt;&gt;"",RANDBETWEEN(Z700,DATE(2024,10,20)),"")</f>
        <v>44920</v>
      </c>
      <c r="Z700" s="63">
        <f ca="1" t="shared" ref="Z700:Z763" si="804">IF(X700="Ja",RANDBETWEEN(C700,DATE(2024,10,20)),"")</f>
        <v>44808</v>
      </c>
      <c r="AA700" s="67"/>
      <c r="AB700" s="64" t="str">
        <f ca="1" t="shared" ref="AB700:AB763" si="805">IF(Q700="1.Anslutningsmöjlighet",IF(RAND()*10&lt;3,B700+RAND()*(EDATE(C700,1)-B700),""),"")</f>
        <v/>
      </c>
      <c r="AC700" s="73">
        <f ca="1">INDEX(Anslutningspunkt!$A$2:$A$108,RANDBETWEEN(2,108),1)</f>
        <v>22</v>
      </c>
      <c r="AD700" s="30"/>
      <c r="AE700" s="30" t="str">
        <f ca="1" t="shared" si="795"/>
        <v>Regionnät</v>
      </c>
      <c r="AF700" s="79"/>
      <c r="AG700" s="122"/>
      <c r="AH700" s="123"/>
      <c r="AI700" s="127"/>
      <c r="AL700" s="7"/>
      <c r="AM700" s="7">
        <f ca="1">VLOOKUP(AC700,Anslutningspunkt!A:B,2,0)+RANDBETWEEN(-10000,10000)</f>
        <v>6043716.672</v>
      </c>
      <c r="AN700" s="7">
        <f ca="1">VLOOKUP(AC700,Anslutningspunkt!A:C,3,0)+RANDBETWEEN(-10000,10000)</f>
        <v>273120.438</v>
      </c>
      <c r="AP700" s="7" t="str">
        <f ca="1" t="shared" ref="AP700:AP763" si="806">I700</f>
        <v>Utökning</v>
      </c>
      <c r="AQ700" s="7" t="str">
        <f t="shared" ref="AQ700:AQ763" si="807">J700</f>
        <v>Konsumtion/Produktion</v>
      </c>
      <c r="AX700" s="31">
        <f ca="1" t="shared" ref="AX700:AX763" si="808">IF(Q700&lt;&gt;"1.Anslutningsmöjlighet",B700+RAND()*(EDATE(C700,1)-B700),"")</f>
        <v>43855.6416357841</v>
      </c>
      <c r="AZ700" s="31">
        <f ca="1">IF(SUM(IF({"4.Projekteringsavtal","5.Anslutningsavtal","6.Nätavtal"}=Q700,1,0))&gt;0,EDATE(AX700,RANDBETWEEN(0,6)),"")</f>
        <v>43855</v>
      </c>
      <c r="BB700" s="21">
        <f ca="1">IF(SUM(IF({"5.Anslutningsavtal","6.Nätavtal"}=Q700,1,0))&gt;0,EDATE(AZ700,RANDBETWEEN(0,3)),"")</f>
        <v>43915</v>
      </c>
      <c r="BD700" s="21" t="str">
        <f ca="1" t="shared" ref="BD700:BD763" si="809">IF("6.Nätavtal"=Q700,EDATE(BB700,RANDBETWEEN(0,3)),"")</f>
        <v/>
      </c>
    </row>
    <row r="701" spans="1:56">
      <c r="A701" s="33" t="s">
        <v>65</v>
      </c>
      <c r="B701" s="31">
        <f ca="1" t="shared" si="783"/>
        <v>44476</v>
      </c>
      <c r="C701" s="32">
        <f ca="1" t="shared" si="796"/>
        <v>44588</v>
      </c>
      <c r="D701" s="30" t="str">
        <f t="shared" si="797"/>
        <v>Project 4701</v>
      </c>
      <c r="E701" s="30" t="str">
        <f t="shared" si="798"/>
        <v>Company AB 5701</v>
      </c>
      <c r="F701" s="30" t="str">
        <f ca="1" t="shared" si="784"/>
        <v>Norrtälje</v>
      </c>
      <c r="G701" s="37">
        <f ca="1" t="shared" si="785"/>
        <v>33</v>
      </c>
      <c r="H701" s="38" t="str">
        <f ca="1" t="shared" si="786"/>
        <v/>
      </c>
      <c r="I701" s="30" t="str">
        <f ca="1" t="shared" si="787"/>
        <v>Utökning</v>
      </c>
      <c r="J701" s="30" t="s">
        <v>69</v>
      </c>
      <c r="K701" s="41">
        <f ca="1" t="shared" si="788"/>
        <v>380</v>
      </c>
      <c r="L701" s="41">
        <f ca="1" t="shared" si="799"/>
        <v>193</v>
      </c>
      <c r="N701" s="30" t="str">
        <f ca="1" t="shared" si="800"/>
        <v>Lars Johnson 701</v>
      </c>
      <c r="O701" s="30" t="str">
        <f ca="1" t="shared" si="801"/>
        <v>Sarah Anderson 701</v>
      </c>
      <c r="P701" s="30" t="str">
        <f ca="1" t="shared" si="802"/>
        <v>Anders Erikson 701</v>
      </c>
      <c r="Q701" s="30" t="str">
        <f ca="1" t="shared" si="789"/>
        <v>4.Projekteringsavtal</v>
      </c>
      <c r="R701" s="45" t="str">
        <f ca="1" t="shared" si="790"/>
        <v>nej</v>
      </c>
      <c r="S701" s="45" t="str">
        <f ca="1" t="shared" si="791"/>
        <v/>
      </c>
      <c r="T701" s="45" t="str">
        <f ca="1" t="shared" si="792"/>
        <v/>
      </c>
      <c r="V701" s="33"/>
      <c r="W701" s="49" t="str">
        <f ca="1" t="shared" si="793"/>
        <v/>
      </c>
      <c r="X701" s="50" t="str">
        <f ca="1" t="shared" si="794"/>
        <v>Nej</v>
      </c>
      <c r="Y701" s="63" t="str">
        <f ca="1" t="shared" si="803"/>
        <v/>
      </c>
      <c r="Z701" s="63" t="str">
        <f ca="1" t="shared" si="804"/>
        <v/>
      </c>
      <c r="AA701" s="67"/>
      <c r="AB701" s="64" t="str">
        <f ca="1" t="shared" si="805"/>
        <v/>
      </c>
      <c r="AC701" s="73">
        <f ca="1">INDEX(Anslutningspunkt!$A$2:$A$108,RANDBETWEEN(2,108),1)</f>
        <v>0</v>
      </c>
      <c r="AD701" s="30"/>
      <c r="AE701" s="30" t="str">
        <f ca="1" t="shared" si="795"/>
        <v/>
      </c>
      <c r="AF701" s="79"/>
      <c r="AG701" s="122"/>
      <c r="AH701" s="123"/>
      <c r="AI701" s="127"/>
      <c r="AL701" s="7"/>
      <c r="AM701" s="7">
        <f ca="1">VLOOKUP(AC701,Anslutningspunkt!A:B,2,0)+RANDBETWEEN(-10000,10000)</f>
        <v>6085633.672</v>
      </c>
      <c r="AN701" s="7">
        <f ca="1">VLOOKUP(AC701,Anslutningspunkt!A:C,3,0)+RANDBETWEEN(-10000,10000)</f>
        <v>413724.438</v>
      </c>
      <c r="AP701" s="7" t="str">
        <f ca="1" t="shared" si="806"/>
        <v>Utökning</v>
      </c>
      <c r="AQ701" s="7" t="str">
        <f t="shared" si="807"/>
        <v>Konsumtion/Produktion</v>
      </c>
      <c r="AX701" s="31">
        <f ca="1" t="shared" si="808"/>
        <v>44559.5453608283</v>
      </c>
      <c r="AZ701" s="31">
        <f ca="1">IF(SUM(IF({"4.Projekteringsavtal","5.Anslutningsavtal","6.Nätavtal"}=Q701,1,0))&gt;0,EDATE(AX701,RANDBETWEEN(0,6)),"")</f>
        <v>44590</v>
      </c>
      <c r="BB701" s="21" t="str">
        <f ca="1">IF(SUM(IF({"5.Anslutningsavtal","6.Nätavtal"}=Q701,1,0))&gt;0,EDATE(AZ701,RANDBETWEEN(0,3)),"")</f>
        <v/>
      </c>
      <c r="BD701" s="21" t="str">
        <f ca="1" t="shared" si="809"/>
        <v/>
      </c>
    </row>
    <row r="702" spans="1:56">
      <c r="A702" s="33" t="s">
        <v>65</v>
      </c>
      <c r="B702" s="31">
        <f ca="1" t="shared" ref="B702:B711" si="810">RANDBETWEEN(DATE(2018,1,1),DATE(2022,10,20))</f>
        <v>44365</v>
      </c>
      <c r="C702" s="32">
        <f ca="1" t="shared" si="796"/>
        <v>45214</v>
      </c>
      <c r="D702" s="30" t="str">
        <f t="shared" si="797"/>
        <v>Project 4702</v>
      </c>
      <c r="E702" s="30" t="str">
        <f t="shared" si="798"/>
        <v>Company AB 5702</v>
      </c>
      <c r="F702" s="30" t="str">
        <f ca="1" t="shared" ref="F702:F711" si="81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Sigtuna</v>
      </c>
      <c r="G702" s="37">
        <f ca="1" t="shared" ref="G702:G711" si="812">RANDBETWEEN(30,38)</f>
        <v>35</v>
      </c>
      <c r="H702" s="38" t="str">
        <f ca="1" t="shared" ref="H702:H711" si="813">CHOOSE(RANDBETWEEN(1,3),"Ja","Nej","")</f>
        <v>Nej</v>
      </c>
      <c r="I702" s="30" t="str">
        <f ca="1" t="shared" ref="I702:I711" si="814">CHOOSE(RANDBETWEEN(1,3),"Nyanslutning","Utökning","Flytt")</f>
        <v>Flytt</v>
      </c>
      <c r="J702" s="30" t="s">
        <v>69</v>
      </c>
      <c r="K702" s="41">
        <f ca="1" t="shared" ref="K702:K711" si="815">RANDBETWEEN(1,60)*10</f>
        <v>560</v>
      </c>
      <c r="L702" s="41">
        <f ca="1" t="shared" si="799"/>
        <v>116</v>
      </c>
      <c r="N702" s="30" t="str">
        <f ca="1" t="shared" si="800"/>
        <v>Erik Johanson 702</v>
      </c>
      <c r="O702" s="30" t="str">
        <f ca="1" t="shared" si="801"/>
        <v>Sarah Anderson 702</v>
      </c>
      <c r="P702" s="30" t="str">
        <f ca="1" t="shared" si="802"/>
        <v>Sarah Anderson 702</v>
      </c>
      <c r="Q702" s="30" t="str">
        <f ca="1" t="shared" ref="Q702:Q711" si="816">CHOOSE(RANDBETWEEN(1,5),"5.Anslutningsavtal","4.Projekteringsavtal","6.Nätavtal","2.Reservationsavtal","1.Anslutningsmöjlighet")</f>
        <v>2.Reservationsavtal</v>
      </c>
      <c r="R702" s="45" t="str">
        <f ca="1" t="shared" ref="R702:R711" si="817">CHOOSE(RANDBETWEEN(1,8),"Ja","","","","n","nej","?","N/A")</f>
        <v>Ja</v>
      </c>
      <c r="S702" s="45" t="str">
        <f ca="1" t="shared" ref="S702:S711" si="818">CHOOSE(RANDBETWEEN(1,3),"x","","")</f>
        <v/>
      </c>
      <c r="T702" s="45" t="str">
        <f ca="1" t="shared" ref="T702:T711" si="819">CHOOSE(RANDBETWEEN(1,4),"x","","","")</f>
        <v/>
      </c>
      <c r="V702" s="33"/>
      <c r="W702" s="49" t="str">
        <f ca="1" t="shared" ref="W702:W711" si="820">CHOOSE(RANDBETWEEN(1,7),"Länk","","","","","Ansluts till LN 20 kV","Reservationsavtal ska tecknas")</f>
        <v>Reservationsavtal ska tecknas</v>
      </c>
      <c r="X702" s="50" t="str">
        <f ca="1" t="shared" ref="X702:X711" si="821">CHOOSE(RANDBETWEEN(1,4),"Ja","Ja","Nej","")</f>
        <v>Ja</v>
      </c>
      <c r="Y702" s="63">
        <f ca="1" t="shared" si="803"/>
        <v>45550</v>
      </c>
      <c r="Z702" s="63">
        <f ca="1" t="shared" si="804"/>
        <v>45505</v>
      </c>
      <c r="AA702" s="67"/>
      <c r="AB702" s="64" t="str">
        <f ca="1" t="shared" si="805"/>
        <v/>
      </c>
      <c r="AC702" s="73">
        <f ca="1">INDEX(Anslutningspunkt!$A$2:$A$108,RANDBETWEEN(2,108),1)</f>
        <v>94</v>
      </c>
      <c r="AD702" s="30"/>
      <c r="AE702" s="30" t="str">
        <f ca="1" t="shared" ref="AE702:AE711" si="822">CHOOSE(RANDBETWEEN(1,4),"Regionnät","Stamnät Regionnät","Stamnät","")</f>
        <v>Stamnät</v>
      </c>
      <c r="AF702" s="79"/>
      <c r="AG702" s="122"/>
      <c r="AH702" s="123"/>
      <c r="AI702" s="127"/>
      <c r="AL702" s="7"/>
      <c r="AM702" s="7">
        <f ca="1">VLOOKUP(AC702,Anslutningspunkt!A:B,2,0)+RANDBETWEEN(-10000,10000)</f>
        <v>6183413.672</v>
      </c>
      <c r="AN702" s="7">
        <f ca="1">VLOOKUP(AC702,Anslutningspunkt!A:C,3,0)+RANDBETWEEN(-10000,10000)</f>
        <v>271181.438</v>
      </c>
      <c r="AP702" s="7" t="str">
        <f ca="1" t="shared" si="806"/>
        <v>Flytt</v>
      </c>
      <c r="AQ702" s="7" t="str">
        <f t="shared" si="807"/>
        <v>Konsumtion/Produktion</v>
      </c>
      <c r="AX702" s="31">
        <f ca="1" t="shared" si="808"/>
        <v>44665.1146248443</v>
      </c>
      <c r="AZ702" s="31" t="str">
        <f ca="1">IF(SUM(IF({"4.Projekteringsavtal","5.Anslutningsavtal","6.Nätavtal"}=Q702,1,0))&gt;0,EDATE(AX702,RANDBETWEEN(0,6)),"")</f>
        <v/>
      </c>
      <c r="BB702" s="21" t="str">
        <f ca="1">IF(SUM(IF({"5.Anslutningsavtal","6.Nätavtal"}=Q702,1,0))&gt;0,EDATE(AZ702,RANDBETWEEN(0,3)),"")</f>
        <v/>
      </c>
      <c r="BD702" s="21" t="str">
        <f ca="1" t="shared" si="809"/>
        <v/>
      </c>
    </row>
    <row r="703" spans="1:56">
      <c r="A703" s="33" t="s">
        <v>65</v>
      </c>
      <c r="B703" s="31">
        <f ca="1" t="shared" si="810"/>
        <v>44242</v>
      </c>
      <c r="C703" s="32">
        <f ca="1" t="shared" si="796"/>
        <v>44737</v>
      </c>
      <c r="D703" s="30" t="str">
        <f t="shared" si="797"/>
        <v>Project 4703</v>
      </c>
      <c r="E703" s="30" t="str">
        <f t="shared" si="798"/>
        <v>Company AB 5703</v>
      </c>
      <c r="F703" s="30" t="str">
        <f ca="1" t="shared" si="811"/>
        <v>Botkyrka</v>
      </c>
      <c r="G703" s="37">
        <f ca="1" t="shared" si="812"/>
        <v>34</v>
      </c>
      <c r="H703" s="38" t="str">
        <f ca="1" t="shared" si="813"/>
        <v>Ja</v>
      </c>
      <c r="I703" s="30" t="str">
        <f ca="1" t="shared" si="814"/>
        <v>Flytt</v>
      </c>
      <c r="J703" s="30" t="s">
        <v>69</v>
      </c>
      <c r="K703" s="41">
        <f ca="1" t="shared" si="815"/>
        <v>560</v>
      </c>
      <c r="L703" s="41">
        <f ca="1" t="shared" si="799"/>
        <v>379</v>
      </c>
      <c r="N703" s="30" t="str">
        <f ca="1" t="shared" si="800"/>
        <v>Lars Johnson 703</v>
      </c>
      <c r="O703" s="30" t="str">
        <f ca="1" t="shared" si="801"/>
        <v>Erik Johanson 703</v>
      </c>
      <c r="P703" s="30" t="str">
        <f ca="1" t="shared" si="802"/>
        <v>Anders Erikson 703</v>
      </c>
      <c r="Q703" s="30" t="str">
        <f ca="1" t="shared" si="816"/>
        <v>1.Anslutningsmöjlighet</v>
      </c>
      <c r="R703" s="45" t="str">
        <f ca="1" t="shared" si="817"/>
        <v/>
      </c>
      <c r="S703" s="45" t="str">
        <f ca="1" t="shared" si="818"/>
        <v>x</v>
      </c>
      <c r="T703" s="45" t="str">
        <f ca="1" t="shared" si="819"/>
        <v/>
      </c>
      <c r="V703" s="33"/>
      <c r="W703" s="49" t="str">
        <f ca="1" t="shared" si="820"/>
        <v>Länk</v>
      </c>
      <c r="X703" s="50" t="str">
        <f ca="1" t="shared" si="821"/>
        <v/>
      </c>
      <c r="Y703" s="63" t="str">
        <f ca="1" t="shared" si="803"/>
        <v/>
      </c>
      <c r="Z703" s="63" t="str">
        <f ca="1" t="shared" si="804"/>
        <v/>
      </c>
      <c r="AA703" s="67"/>
      <c r="AB703" s="64" t="str">
        <f ca="1" t="shared" si="805"/>
        <v/>
      </c>
      <c r="AC703" s="73">
        <f ca="1">INDEX(Anslutningspunkt!$A$2:$A$108,RANDBETWEEN(2,108),1)</f>
        <v>91</v>
      </c>
      <c r="AD703" s="30"/>
      <c r="AE703" s="30" t="str">
        <f ca="1" t="shared" si="822"/>
        <v/>
      </c>
      <c r="AF703" s="79"/>
      <c r="AG703" s="122"/>
      <c r="AH703" s="123"/>
      <c r="AI703" s="127"/>
      <c r="AL703" s="7"/>
      <c r="AM703" s="7">
        <f ca="1">VLOOKUP(AC703,Anslutningspunkt!A:B,2,0)+RANDBETWEEN(-10000,10000)</f>
        <v>6170166.672</v>
      </c>
      <c r="AN703" s="7">
        <f ca="1">VLOOKUP(AC703,Anslutningspunkt!A:C,3,0)+RANDBETWEEN(-10000,10000)</f>
        <v>452197.438</v>
      </c>
      <c r="AP703" s="7" t="str">
        <f ca="1" t="shared" si="806"/>
        <v>Flytt</v>
      </c>
      <c r="AQ703" s="7" t="str">
        <f t="shared" si="807"/>
        <v>Konsumtion/Produktion</v>
      </c>
      <c r="AX703" s="31" t="str">
        <f ca="1" t="shared" si="808"/>
        <v/>
      </c>
      <c r="AZ703" s="31" t="str">
        <f ca="1">IF(SUM(IF({"4.Projekteringsavtal","5.Anslutningsavtal","6.Nätavtal"}=Q703,1,0))&gt;0,EDATE(AX703,RANDBETWEEN(0,6)),"")</f>
        <v/>
      </c>
      <c r="BB703" s="21" t="str">
        <f ca="1">IF(SUM(IF({"5.Anslutningsavtal","6.Nätavtal"}=Q703,1,0))&gt;0,EDATE(AZ703,RANDBETWEEN(0,3)),"")</f>
        <v/>
      </c>
      <c r="BD703" s="21" t="str">
        <f ca="1" t="shared" si="809"/>
        <v/>
      </c>
    </row>
    <row r="704" spans="1:56">
      <c r="A704" s="33" t="s">
        <v>65</v>
      </c>
      <c r="B704" s="31">
        <f ca="1" t="shared" si="810"/>
        <v>44241</v>
      </c>
      <c r="C704" s="32">
        <f ca="1" t="shared" si="796"/>
        <v>45497</v>
      </c>
      <c r="D704" s="30" t="str">
        <f t="shared" si="797"/>
        <v>Project 4704</v>
      </c>
      <c r="E704" s="30" t="str">
        <f t="shared" si="798"/>
        <v>Company AB 5704</v>
      </c>
      <c r="F704" s="30" t="str">
        <f ca="1" t="shared" si="811"/>
        <v>Upplands Väsby</v>
      </c>
      <c r="G704" s="37">
        <f ca="1" t="shared" si="812"/>
        <v>38</v>
      </c>
      <c r="H704" s="38" t="str">
        <f ca="1" t="shared" si="813"/>
        <v>Ja</v>
      </c>
      <c r="I704" s="30" t="str">
        <f ca="1" t="shared" si="814"/>
        <v>Flytt</v>
      </c>
      <c r="J704" s="30" t="s">
        <v>69</v>
      </c>
      <c r="K704" s="41">
        <f ca="1" t="shared" si="815"/>
        <v>450</v>
      </c>
      <c r="L704" s="41">
        <f ca="1" t="shared" si="799"/>
        <v>315</v>
      </c>
      <c r="N704" s="30" t="str">
        <f ca="1" t="shared" si="800"/>
        <v>Erik Johanson 704</v>
      </c>
      <c r="O704" s="30" t="str">
        <f ca="1" t="shared" si="801"/>
        <v>Lars Johnson 704</v>
      </c>
      <c r="P704" s="30" t="str">
        <f ca="1" t="shared" si="802"/>
        <v>Anders Erikson 704</v>
      </c>
      <c r="Q704" s="30" t="str">
        <f ca="1" t="shared" si="816"/>
        <v>4.Projekteringsavtal</v>
      </c>
      <c r="R704" s="45" t="str">
        <f ca="1" t="shared" si="817"/>
        <v>N/A</v>
      </c>
      <c r="S704" s="45" t="str">
        <f ca="1" t="shared" si="818"/>
        <v/>
      </c>
      <c r="T704" s="45" t="str">
        <f ca="1" t="shared" si="819"/>
        <v/>
      </c>
      <c r="V704" s="33"/>
      <c r="W704" s="49" t="str">
        <f ca="1" t="shared" si="820"/>
        <v/>
      </c>
      <c r="X704" s="50" t="str">
        <f ca="1" t="shared" si="821"/>
        <v>Ja</v>
      </c>
      <c r="Y704" s="63">
        <f ca="1" t="shared" si="803"/>
        <v>45566</v>
      </c>
      <c r="Z704" s="63">
        <f ca="1" t="shared" si="804"/>
        <v>45564</v>
      </c>
      <c r="AA704" s="67"/>
      <c r="AB704" s="64" t="str">
        <f ca="1" t="shared" si="805"/>
        <v/>
      </c>
      <c r="AC704" s="73">
        <f ca="1">INDEX(Anslutningspunkt!$A$2:$A$108,RANDBETWEEN(2,108),1)</f>
        <v>39</v>
      </c>
      <c r="AD704" s="30"/>
      <c r="AE704" s="30" t="str">
        <f ca="1" t="shared" si="822"/>
        <v>Stamnät Regionnät</v>
      </c>
      <c r="AF704" s="79"/>
      <c r="AG704" s="122"/>
      <c r="AH704" s="123"/>
      <c r="AI704" s="127"/>
      <c r="AL704" s="7"/>
      <c r="AM704" s="7">
        <f ca="1">VLOOKUP(AC704,Anslutningspunkt!A:B,2,0)+RANDBETWEEN(-10000,10000)</f>
        <v>6014694.672</v>
      </c>
      <c r="AN704" s="7">
        <f ca="1">VLOOKUP(AC704,Anslutningspunkt!A:C,3,0)+RANDBETWEEN(-10000,10000)</f>
        <v>356566.438</v>
      </c>
      <c r="AP704" s="7" t="str">
        <f ca="1" t="shared" si="806"/>
        <v>Flytt</v>
      </c>
      <c r="AQ704" s="7" t="str">
        <f t="shared" si="807"/>
        <v>Konsumtion/Produktion</v>
      </c>
      <c r="AX704" s="31">
        <f ca="1" t="shared" si="808"/>
        <v>44344.2257794531</v>
      </c>
      <c r="AZ704" s="31">
        <f ca="1">IF(SUM(IF({"4.Projekteringsavtal","5.Anslutningsavtal","6.Nätavtal"}=Q704,1,0))&gt;0,EDATE(AX704,RANDBETWEEN(0,6)),"")</f>
        <v>44467</v>
      </c>
      <c r="BB704" s="21" t="str">
        <f ca="1">IF(SUM(IF({"5.Anslutningsavtal","6.Nätavtal"}=Q704,1,0))&gt;0,EDATE(AZ704,RANDBETWEEN(0,3)),"")</f>
        <v/>
      </c>
      <c r="BD704" s="21" t="str">
        <f ca="1" t="shared" si="809"/>
        <v/>
      </c>
    </row>
    <row r="705" spans="1:56">
      <c r="A705" s="33" t="s">
        <v>65</v>
      </c>
      <c r="B705" s="31">
        <f ca="1" t="shared" si="810"/>
        <v>44601</v>
      </c>
      <c r="C705" s="32">
        <f ca="1" t="shared" si="796"/>
        <v>44791</v>
      </c>
      <c r="D705" s="30" t="str">
        <f t="shared" si="797"/>
        <v>Project 4705</v>
      </c>
      <c r="E705" s="30" t="str">
        <f t="shared" si="798"/>
        <v>Company AB 5705</v>
      </c>
      <c r="F705" s="30" t="str">
        <f ca="1" t="shared" si="811"/>
        <v>Solna</v>
      </c>
      <c r="G705" s="37">
        <f ca="1" t="shared" si="812"/>
        <v>30</v>
      </c>
      <c r="H705" s="38" t="str">
        <f ca="1" t="shared" si="813"/>
        <v>Ja</v>
      </c>
      <c r="I705" s="30" t="str">
        <f ca="1" t="shared" si="814"/>
        <v>Nyanslutning</v>
      </c>
      <c r="J705" s="30" t="s">
        <v>69</v>
      </c>
      <c r="K705" s="41">
        <f ca="1" t="shared" si="815"/>
        <v>50</v>
      </c>
      <c r="L705" s="41">
        <f ca="1" t="shared" si="799"/>
        <v>21</v>
      </c>
      <c r="N705" s="30" t="str">
        <f ca="1" t="shared" si="800"/>
        <v>Erik Johanson 705</v>
      </c>
      <c r="O705" s="30" t="str">
        <f ca="1" t="shared" si="801"/>
        <v>Anders Erikson 705</v>
      </c>
      <c r="P705" s="30" t="str">
        <f ca="1" t="shared" si="802"/>
        <v>Anders Erikson 705</v>
      </c>
      <c r="Q705" s="30" t="str">
        <f ca="1" t="shared" si="816"/>
        <v>2.Reservationsavtal</v>
      </c>
      <c r="R705" s="45" t="str">
        <f ca="1" t="shared" si="817"/>
        <v>Ja</v>
      </c>
      <c r="S705" s="45" t="str">
        <f ca="1" t="shared" si="818"/>
        <v>x</v>
      </c>
      <c r="T705" s="45" t="str">
        <f ca="1" t="shared" si="819"/>
        <v>x</v>
      </c>
      <c r="V705" s="33"/>
      <c r="W705" s="49" t="str">
        <f ca="1" t="shared" si="820"/>
        <v/>
      </c>
      <c r="X705" s="50" t="str">
        <f ca="1" t="shared" si="821"/>
        <v>Nej</v>
      </c>
      <c r="Y705" s="63" t="str">
        <f ca="1" t="shared" si="803"/>
        <v/>
      </c>
      <c r="Z705" s="63" t="str">
        <f ca="1" t="shared" si="804"/>
        <v/>
      </c>
      <c r="AA705" s="67"/>
      <c r="AB705" s="64" t="str">
        <f ca="1" t="shared" si="805"/>
        <v/>
      </c>
      <c r="AC705" s="73">
        <f ca="1">INDEX(Anslutningspunkt!$A$2:$A$108,RANDBETWEEN(2,108),1)</f>
        <v>54</v>
      </c>
      <c r="AD705" s="30"/>
      <c r="AE705" s="30" t="str">
        <f ca="1" t="shared" si="822"/>
        <v>Stamnät</v>
      </c>
      <c r="AF705" s="79"/>
      <c r="AG705" s="122"/>
      <c r="AH705" s="123"/>
      <c r="AI705" s="127"/>
      <c r="AL705" s="7"/>
      <c r="AM705" s="7">
        <f ca="1">VLOOKUP(AC705,Anslutningspunkt!A:B,2,0)+RANDBETWEEN(-10000,10000)</f>
        <v>6121298.672</v>
      </c>
      <c r="AN705" s="7">
        <f ca="1">VLOOKUP(AC705,Anslutningspunkt!A:C,3,0)+RANDBETWEEN(-10000,10000)</f>
        <v>440308.438</v>
      </c>
      <c r="AP705" s="7" t="str">
        <f ca="1" t="shared" si="806"/>
        <v>Nyanslutning</v>
      </c>
      <c r="AQ705" s="7" t="str">
        <f t="shared" si="807"/>
        <v>Konsumtion/Produktion</v>
      </c>
      <c r="AX705" s="31">
        <f ca="1" t="shared" si="808"/>
        <v>44675.9658966728</v>
      </c>
      <c r="AZ705" s="31" t="str">
        <f ca="1">IF(SUM(IF({"4.Projekteringsavtal","5.Anslutningsavtal","6.Nätavtal"}=Q705,1,0))&gt;0,EDATE(AX705,RANDBETWEEN(0,6)),"")</f>
        <v/>
      </c>
      <c r="BB705" s="21" t="str">
        <f ca="1">IF(SUM(IF({"5.Anslutningsavtal","6.Nätavtal"}=Q705,1,0))&gt;0,EDATE(AZ705,RANDBETWEEN(0,3)),"")</f>
        <v/>
      </c>
      <c r="BD705" s="21" t="str">
        <f ca="1" t="shared" si="809"/>
        <v/>
      </c>
    </row>
    <row r="706" spans="1:56">
      <c r="A706" s="33" t="s">
        <v>65</v>
      </c>
      <c r="B706" s="31">
        <f ca="1" t="shared" si="810"/>
        <v>43553</v>
      </c>
      <c r="C706" s="32">
        <f ca="1" t="shared" si="796"/>
        <v>44900</v>
      </c>
      <c r="D706" s="30" t="str">
        <f t="shared" si="797"/>
        <v>Project 4706</v>
      </c>
      <c r="E706" s="30" t="str">
        <f t="shared" si="798"/>
        <v>Company AB 5706</v>
      </c>
      <c r="F706" s="30" t="str">
        <f ca="1" t="shared" si="811"/>
        <v>Järfälla</v>
      </c>
      <c r="G706" s="37">
        <f ca="1" t="shared" si="812"/>
        <v>36</v>
      </c>
      <c r="H706" s="38" t="str">
        <f ca="1" t="shared" si="813"/>
        <v>Nej</v>
      </c>
      <c r="I706" s="30" t="str">
        <f ca="1" t="shared" si="814"/>
        <v>Utökning</v>
      </c>
      <c r="J706" s="30" t="s">
        <v>69</v>
      </c>
      <c r="K706" s="41">
        <f ca="1" t="shared" si="815"/>
        <v>210</v>
      </c>
      <c r="L706" s="41">
        <f ca="1" t="shared" si="799"/>
        <v>104</v>
      </c>
      <c r="N706" s="30" t="str">
        <f ca="1" t="shared" si="800"/>
        <v>Anders Erikson 706</v>
      </c>
      <c r="O706" s="30" t="str">
        <f ca="1" t="shared" si="801"/>
        <v>Sarah Anderson 706</v>
      </c>
      <c r="P706" s="30" t="str">
        <f ca="1" t="shared" si="802"/>
        <v>Lars Johnson 706</v>
      </c>
      <c r="Q706" s="30" t="str">
        <f ca="1" t="shared" si="816"/>
        <v>4.Projekteringsavtal</v>
      </c>
      <c r="R706" s="45" t="str">
        <f ca="1" t="shared" si="817"/>
        <v>?</v>
      </c>
      <c r="S706" s="45" t="str">
        <f ca="1" t="shared" si="818"/>
        <v>x</v>
      </c>
      <c r="T706" s="45" t="str">
        <f ca="1" t="shared" si="819"/>
        <v/>
      </c>
      <c r="V706" s="33"/>
      <c r="W706" s="49" t="str">
        <f ca="1" t="shared" si="820"/>
        <v/>
      </c>
      <c r="X706" s="50" t="str">
        <f ca="1" t="shared" si="821"/>
        <v>Ja</v>
      </c>
      <c r="Y706" s="63">
        <f ca="1" t="shared" si="803"/>
        <v>45458</v>
      </c>
      <c r="Z706" s="63">
        <f ca="1" t="shared" si="804"/>
        <v>45394</v>
      </c>
      <c r="AA706" s="67"/>
      <c r="AB706" s="64" t="str">
        <f ca="1" t="shared" si="805"/>
        <v/>
      </c>
      <c r="AC706" s="73">
        <f ca="1">INDEX(Anslutningspunkt!$A$2:$A$108,RANDBETWEEN(2,108),1)</f>
        <v>64</v>
      </c>
      <c r="AD706" s="30"/>
      <c r="AE706" s="30" t="str">
        <f ca="1" t="shared" si="822"/>
        <v>Regionnät</v>
      </c>
      <c r="AF706" s="79"/>
      <c r="AG706" s="122"/>
      <c r="AH706" s="123"/>
      <c r="AI706" s="127"/>
      <c r="AL706" s="7"/>
      <c r="AM706" s="7">
        <f ca="1">VLOOKUP(AC706,Anslutningspunkt!A:B,2,0)+RANDBETWEEN(-10000,10000)</f>
        <v>6067506.672</v>
      </c>
      <c r="AN706" s="7">
        <f ca="1">VLOOKUP(AC706,Anslutningspunkt!A:C,3,0)+RANDBETWEEN(-10000,10000)</f>
        <v>395463.438</v>
      </c>
      <c r="AP706" s="7" t="str">
        <f ca="1" t="shared" si="806"/>
        <v>Utökning</v>
      </c>
      <c r="AQ706" s="7" t="str">
        <f t="shared" si="807"/>
        <v>Konsumtion/Produktion</v>
      </c>
      <c r="AX706" s="31">
        <f ca="1" t="shared" si="808"/>
        <v>43862.0727348767</v>
      </c>
      <c r="AZ706" s="31">
        <f ca="1">IF(SUM(IF({"4.Projekteringsavtal","5.Anslutningsavtal","6.Nätavtal"}=Q706,1,0))&gt;0,EDATE(AX706,RANDBETWEEN(0,6)),"")</f>
        <v>44044</v>
      </c>
      <c r="BB706" s="21" t="str">
        <f ca="1">IF(SUM(IF({"5.Anslutningsavtal","6.Nätavtal"}=Q706,1,0))&gt;0,EDATE(AZ706,RANDBETWEEN(0,3)),"")</f>
        <v/>
      </c>
      <c r="BD706" s="21" t="str">
        <f ca="1" t="shared" si="809"/>
        <v/>
      </c>
    </row>
    <row r="707" spans="1:56">
      <c r="A707" s="33" t="s">
        <v>65</v>
      </c>
      <c r="B707" s="31">
        <f ca="1" t="shared" si="810"/>
        <v>44078</v>
      </c>
      <c r="C707" s="32">
        <f ca="1" t="shared" si="796"/>
        <v>45083</v>
      </c>
      <c r="D707" s="30" t="str">
        <f t="shared" si="797"/>
        <v>Project 4707</v>
      </c>
      <c r="E707" s="30" t="str">
        <f t="shared" si="798"/>
        <v>Company AB 5707</v>
      </c>
      <c r="F707" s="30" t="str">
        <f ca="1" t="shared" si="811"/>
        <v>Nacka</v>
      </c>
      <c r="G707" s="37">
        <f ca="1" t="shared" si="812"/>
        <v>36</v>
      </c>
      <c r="H707" s="38" t="str">
        <f ca="1" t="shared" si="813"/>
        <v>Nej</v>
      </c>
      <c r="I707" s="30" t="str">
        <f ca="1" t="shared" si="814"/>
        <v>Flytt</v>
      </c>
      <c r="J707" s="30" t="s">
        <v>69</v>
      </c>
      <c r="K707" s="41">
        <f ca="1" t="shared" si="815"/>
        <v>550</v>
      </c>
      <c r="L707" s="41">
        <f ca="1" t="shared" si="799"/>
        <v>338</v>
      </c>
      <c r="N707" s="30" t="str">
        <f ca="1" t="shared" si="800"/>
        <v>Lars Johnson 707</v>
      </c>
      <c r="O707" s="30" t="str">
        <f ca="1" t="shared" si="801"/>
        <v>Sarah Anderson 707</v>
      </c>
      <c r="P707" s="30" t="str">
        <f ca="1" t="shared" si="802"/>
        <v>Sarah Anderson 707</v>
      </c>
      <c r="Q707" s="30" t="str">
        <f ca="1" t="shared" si="816"/>
        <v>6.Nätavtal</v>
      </c>
      <c r="R707" s="45" t="str">
        <f ca="1" t="shared" si="817"/>
        <v>n</v>
      </c>
      <c r="S707" s="45" t="str">
        <f ca="1" t="shared" si="818"/>
        <v/>
      </c>
      <c r="T707" s="45" t="str">
        <f ca="1" t="shared" si="819"/>
        <v/>
      </c>
      <c r="V707" s="33"/>
      <c r="W707" s="49" t="str">
        <f ca="1" t="shared" si="820"/>
        <v/>
      </c>
      <c r="X707" s="50" t="str">
        <f ca="1" t="shared" si="821"/>
        <v>Ja</v>
      </c>
      <c r="Y707" s="63">
        <f ca="1" t="shared" si="803"/>
        <v>45419</v>
      </c>
      <c r="Z707" s="63">
        <f ca="1" t="shared" si="804"/>
        <v>45387</v>
      </c>
      <c r="AA707" s="67"/>
      <c r="AB707" s="64" t="str">
        <f ca="1" t="shared" si="805"/>
        <v/>
      </c>
      <c r="AC707" s="73">
        <f ca="1">INDEX(Anslutningspunkt!$A$2:$A$108,RANDBETWEEN(2,108),1)</f>
        <v>9</v>
      </c>
      <c r="AD707" s="30"/>
      <c r="AE707" s="30" t="str">
        <f ca="1" t="shared" si="822"/>
        <v/>
      </c>
      <c r="AF707" s="79"/>
      <c r="AG707" s="122"/>
      <c r="AH707" s="123"/>
      <c r="AI707" s="127"/>
      <c r="AL707" s="7"/>
      <c r="AM707" s="7">
        <f ca="1">VLOOKUP(AC707,Anslutningspunkt!A:B,2,0)+RANDBETWEEN(-10000,10000)</f>
        <v>6046624.672</v>
      </c>
      <c r="AN707" s="7">
        <f ca="1">VLOOKUP(AC707,Anslutningspunkt!A:C,3,0)+RANDBETWEEN(-10000,10000)</f>
        <v>311152.438</v>
      </c>
      <c r="AP707" s="7" t="str">
        <f ca="1" t="shared" si="806"/>
        <v>Flytt</v>
      </c>
      <c r="AQ707" s="7" t="str">
        <f t="shared" si="807"/>
        <v>Konsumtion/Produktion</v>
      </c>
      <c r="AX707" s="31">
        <f ca="1" t="shared" si="808"/>
        <v>44691.1051077052</v>
      </c>
      <c r="AZ707" s="31">
        <f ca="1">IF(SUM(IF({"4.Projekteringsavtal","5.Anslutningsavtal","6.Nätavtal"}=Q707,1,0))&gt;0,EDATE(AX707,RANDBETWEEN(0,6)),"")</f>
        <v>44814</v>
      </c>
      <c r="BB707" s="21">
        <f ca="1">IF(SUM(IF({"5.Anslutningsavtal","6.Nätavtal"}=Q707,1,0))&gt;0,EDATE(AZ707,RANDBETWEEN(0,3)),"")</f>
        <v>44875</v>
      </c>
      <c r="BD707" s="21">
        <f ca="1" t="shared" si="809"/>
        <v>44905</v>
      </c>
    </row>
    <row r="708" spans="1:56">
      <c r="A708" s="33" t="s">
        <v>65</v>
      </c>
      <c r="B708" s="31">
        <f ca="1" t="shared" si="810"/>
        <v>43397</v>
      </c>
      <c r="C708" s="32">
        <f ca="1" t="shared" si="796"/>
        <v>45446</v>
      </c>
      <c r="D708" s="30" t="str">
        <f t="shared" si="797"/>
        <v>Project 4708</v>
      </c>
      <c r="E708" s="30" t="str">
        <f t="shared" si="798"/>
        <v>Company AB 5708</v>
      </c>
      <c r="F708" s="30" t="str">
        <f ca="1" t="shared" si="811"/>
        <v>Horndal</v>
      </c>
      <c r="G708" s="37">
        <f ca="1" t="shared" si="812"/>
        <v>32</v>
      </c>
      <c r="H708" s="38" t="str">
        <f ca="1" t="shared" si="813"/>
        <v/>
      </c>
      <c r="I708" s="30" t="str">
        <f ca="1" t="shared" si="814"/>
        <v>Flytt</v>
      </c>
      <c r="J708" s="30" t="s">
        <v>69</v>
      </c>
      <c r="K708" s="41">
        <f ca="1" t="shared" si="815"/>
        <v>140</v>
      </c>
      <c r="L708" s="41">
        <f ca="1" t="shared" si="799"/>
        <v>121</v>
      </c>
      <c r="N708" s="30" t="str">
        <f ca="1" t="shared" si="800"/>
        <v>Lars Johnson 708</v>
      </c>
      <c r="O708" s="30" t="str">
        <f ca="1" t="shared" si="801"/>
        <v>Sarah Anderson 708</v>
      </c>
      <c r="P708" s="30" t="str">
        <f ca="1" t="shared" si="802"/>
        <v>Anders Erikson 708</v>
      </c>
      <c r="Q708" s="30" t="str">
        <f ca="1" t="shared" si="816"/>
        <v>5.Anslutningsavtal</v>
      </c>
      <c r="R708" s="45" t="str">
        <f ca="1" t="shared" si="817"/>
        <v/>
      </c>
      <c r="S708" s="45" t="str">
        <f ca="1" t="shared" si="818"/>
        <v/>
      </c>
      <c r="T708" s="45" t="str">
        <f ca="1" t="shared" si="819"/>
        <v>x</v>
      </c>
      <c r="V708" s="33"/>
      <c r="W708" s="49" t="str">
        <f ca="1" t="shared" si="820"/>
        <v/>
      </c>
      <c r="X708" s="50" t="str">
        <f ca="1" t="shared" si="821"/>
        <v>Ja</v>
      </c>
      <c r="Y708" s="63">
        <f ca="1" t="shared" si="803"/>
        <v>45548</v>
      </c>
      <c r="Z708" s="63">
        <f ca="1" t="shared" si="804"/>
        <v>45507</v>
      </c>
      <c r="AA708" s="67"/>
      <c r="AB708" s="64" t="str">
        <f ca="1" t="shared" si="805"/>
        <v/>
      </c>
      <c r="AC708" s="73">
        <f ca="1">INDEX(Anslutningspunkt!$A$2:$A$108,RANDBETWEEN(2,108),1)</f>
        <v>87</v>
      </c>
      <c r="AD708" s="30"/>
      <c r="AE708" s="30" t="str">
        <f ca="1" t="shared" si="822"/>
        <v>Stamnät Regionnät</v>
      </c>
      <c r="AF708" s="79"/>
      <c r="AG708" s="122"/>
      <c r="AH708" s="123"/>
      <c r="AI708" s="127"/>
      <c r="AL708" s="7"/>
      <c r="AM708" s="7">
        <f ca="1">VLOOKUP(AC708,Anslutningspunkt!A:B,2,0)+RANDBETWEEN(-10000,10000)</f>
        <v>6124891.672</v>
      </c>
      <c r="AN708" s="7">
        <f ca="1">VLOOKUP(AC708,Anslutningspunkt!A:C,3,0)+RANDBETWEEN(-10000,10000)</f>
        <v>397977.438</v>
      </c>
      <c r="AP708" s="7" t="str">
        <f ca="1" t="shared" si="806"/>
        <v>Flytt</v>
      </c>
      <c r="AQ708" s="7" t="str">
        <f t="shared" si="807"/>
        <v>Konsumtion/Produktion</v>
      </c>
      <c r="AX708" s="31">
        <f ca="1" t="shared" si="808"/>
        <v>45441.679799338</v>
      </c>
      <c r="AZ708" s="31">
        <f ca="1">IF(SUM(IF({"4.Projekteringsavtal","5.Anslutningsavtal","6.Nätavtal"}=Q708,1,0))&gt;0,EDATE(AX708,RANDBETWEEN(0,6)),"")</f>
        <v>45564</v>
      </c>
      <c r="BB708" s="21">
        <f ca="1">IF(SUM(IF({"5.Anslutningsavtal","6.Nätavtal"}=Q708,1,0))&gt;0,EDATE(AZ708,RANDBETWEEN(0,3)),"")</f>
        <v>45594</v>
      </c>
      <c r="BD708" s="21" t="str">
        <f ca="1" t="shared" si="809"/>
        <v/>
      </c>
    </row>
    <row r="709" spans="1:56">
      <c r="A709" s="33" t="s">
        <v>65</v>
      </c>
      <c r="B709" s="31">
        <f ca="1" t="shared" si="810"/>
        <v>43192</v>
      </c>
      <c r="C709" s="32">
        <f ca="1" t="shared" si="796"/>
        <v>44898</v>
      </c>
      <c r="D709" s="30" t="str">
        <f t="shared" si="797"/>
        <v>Project 4709</v>
      </c>
      <c r="E709" s="30" t="str">
        <f t="shared" si="798"/>
        <v>Company AB 5709</v>
      </c>
      <c r="F709" s="30" t="str">
        <f ca="1" t="shared" si="811"/>
        <v>Vallentuna</v>
      </c>
      <c r="G709" s="37">
        <f ca="1" t="shared" si="812"/>
        <v>36</v>
      </c>
      <c r="H709" s="38" t="str">
        <f ca="1" t="shared" si="813"/>
        <v>Ja</v>
      </c>
      <c r="I709" s="30" t="str">
        <f ca="1" t="shared" si="814"/>
        <v>Flytt</v>
      </c>
      <c r="J709" s="30" t="s">
        <v>69</v>
      </c>
      <c r="K709" s="41">
        <f ca="1" t="shared" si="815"/>
        <v>240</v>
      </c>
      <c r="L709" s="41">
        <f ca="1" t="shared" si="799"/>
        <v>1</v>
      </c>
      <c r="N709" s="30" t="str">
        <f ca="1" t="shared" si="800"/>
        <v>Anders Erikson 709</v>
      </c>
      <c r="O709" s="30" t="str">
        <f ca="1" t="shared" si="801"/>
        <v>Erik Johanson 709</v>
      </c>
      <c r="P709" s="30" t="str">
        <f ca="1" t="shared" si="802"/>
        <v>Lars Johnson 709</v>
      </c>
      <c r="Q709" s="30" t="str">
        <f ca="1" t="shared" si="816"/>
        <v>2.Reservationsavtal</v>
      </c>
      <c r="R709" s="45" t="str">
        <f ca="1" t="shared" si="817"/>
        <v/>
      </c>
      <c r="S709" s="45" t="str">
        <f ca="1" t="shared" si="818"/>
        <v>x</v>
      </c>
      <c r="T709" s="45" t="str">
        <f ca="1" t="shared" si="819"/>
        <v/>
      </c>
      <c r="V709" s="33"/>
      <c r="W709" s="49" t="str">
        <f ca="1" t="shared" si="820"/>
        <v>Länk</v>
      </c>
      <c r="X709" s="50" t="str">
        <f ca="1" t="shared" si="821"/>
        <v>Ja</v>
      </c>
      <c r="Y709" s="63">
        <f ca="1" t="shared" si="803"/>
        <v>45380</v>
      </c>
      <c r="Z709" s="63">
        <f ca="1" t="shared" si="804"/>
        <v>45023</v>
      </c>
      <c r="AA709" s="67"/>
      <c r="AB709" s="64" t="str">
        <f ca="1" t="shared" si="805"/>
        <v/>
      </c>
      <c r="AC709" s="73">
        <f ca="1">INDEX(Anslutningspunkt!$A$2:$A$108,RANDBETWEEN(2,108),1)</f>
        <v>55</v>
      </c>
      <c r="AD709" s="30"/>
      <c r="AE709" s="30" t="str">
        <f ca="1" t="shared" si="822"/>
        <v>Stamnät</v>
      </c>
      <c r="AF709" s="79"/>
      <c r="AG709" s="122"/>
      <c r="AH709" s="123"/>
      <c r="AI709" s="127"/>
      <c r="AL709" s="7"/>
      <c r="AM709" s="7">
        <f ca="1">VLOOKUP(AC709,Anslutningspunkt!A:B,2,0)+RANDBETWEEN(-10000,10000)</f>
        <v>6000176.672</v>
      </c>
      <c r="AN709" s="7">
        <f ca="1">VLOOKUP(AC709,Anslutningspunkt!A:C,3,0)+RANDBETWEEN(-10000,10000)</f>
        <v>427060.438</v>
      </c>
      <c r="AP709" s="7" t="str">
        <f ca="1" t="shared" si="806"/>
        <v>Flytt</v>
      </c>
      <c r="AQ709" s="7" t="str">
        <f t="shared" si="807"/>
        <v>Konsumtion/Produktion</v>
      </c>
      <c r="AX709" s="31">
        <f ca="1" t="shared" si="808"/>
        <v>43265.3446397238</v>
      </c>
      <c r="AZ709" s="31" t="str">
        <f ca="1">IF(SUM(IF({"4.Projekteringsavtal","5.Anslutningsavtal","6.Nätavtal"}=Q709,1,0))&gt;0,EDATE(AX709,RANDBETWEEN(0,6)),"")</f>
        <v/>
      </c>
      <c r="BB709" s="21" t="str">
        <f ca="1">IF(SUM(IF({"5.Anslutningsavtal","6.Nätavtal"}=Q709,1,0))&gt;0,EDATE(AZ709,RANDBETWEEN(0,3)),"")</f>
        <v/>
      </c>
      <c r="BD709" s="21" t="str">
        <f ca="1" t="shared" si="809"/>
        <v/>
      </c>
    </row>
    <row r="710" spans="1:56">
      <c r="A710" s="33" t="s">
        <v>65</v>
      </c>
      <c r="B710" s="31">
        <f ca="1" t="shared" si="810"/>
        <v>43548</v>
      </c>
      <c r="C710" s="32">
        <f ca="1" t="shared" si="796"/>
        <v>43726</v>
      </c>
      <c r="D710" s="30" t="str">
        <f t="shared" si="797"/>
        <v>Project 4710</v>
      </c>
      <c r="E710" s="30" t="str">
        <f t="shared" si="798"/>
        <v>Company AB 5710</v>
      </c>
      <c r="F710" s="30" t="str">
        <f ca="1" t="shared" si="811"/>
        <v>Horndal</v>
      </c>
      <c r="G710" s="37">
        <f ca="1" t="shared" si="812"/>
        <v>37</v>
      </c>
      <c r="H710" s="38" t="str">
        <f ca="1" t="shared" si="813"/>
        <v/>
      </c>
      <c r="I710" s="30" t="str">
        <f ca="1" t="shared" si="814"/>
        <v>Flytt</v>
      </c>
      <c r="J710" s="30" t="s">
        <v>69</v>
      </c>
      <c r="K710" s="41">
        <f ca="1" t="shared" si="815"/>
        <v>450</v>
      </c>
      <c r="L710" s="41">
        <f ca="1" t="shared" si="799"/>
        <v>411</v>
      </c>
      <c r="N710" s="30" t="str">
        <f ca="1" t="shared" si="800"/>
        <v>Lars Johnson 710</v>
      </c>
      <c r="O710" s="30" t="str">
        <f ca="1" t="shared" si="801"/>
        <v>Lars Johnson 710</v>
      </c>
      <c r="P710" s="30" t="str">
        <f ca="1" t="shared" si="802"/>
        <v>Lars Johnson 710</v>
      </c>
      <c r="Q710" s="30" t="str">
        <f ca="1" t="shared" si="816"/>
        <v>2.Reservationsavtal</v>
      </c>
      <c r="R710" s="45" t="str">
        <f ca="1" t="shared" si="817"/>
        <v/>
      </c>
      <c r="S710" s="45" t="str">
        <f ca="1" t="shared" si="818"/>
        <v>x</v>
      </c>
      <c r="T710" s="45" t="str">
        <f ca="1" t="shared" si="819"/>
        <v/>
      </c>
      <c r="V710" s="33"/>
      <c r="W710" s="49" t="str">
        <f ca="1" t="shared" si="820"/>
        <v>Reservationsavtal ska tecknas</v>
      </c>
      <c r="X710" s="50" t="str">
        <f ca="1" t="shared" si="821"/>
        <v>Nej</v>
      </c>
      <c r="Y710" s="63" t="str">
        <f ca="1" t="shared" si="803"/>
        <v/>
      </c>
      <c r="Z710" s="63" t="str">
        <f ca="1" t="shared" si="804"/>
        <v/>
      </c>
      <c r="AA710" s="67"/>
      <c r="AB710" s="64" t="str">
        <f ca="1" t="shared" si="805"/>
        <v/>
      </c>
      <c r="AC710" s="73">
        <f ca="1">INDEX(Anslutningspunkt!$A$2:$A$108,RANDBETWEEN(2,108),1)</f>
        <v>28</v>
      </c>
      <c r="AD710" s="30"/>
      <c r="AE710" s="30" t="str">
        <f ca="1" t="shared" si="822"/>
        <v>Stamnät Regionnät</v>
      </c>
      <c r="AF710" s="79"/>
      <c r="AG710" s="122"/>
      <c r="AH710" s="123"/>
      <c r="AI710" s="127"/>
      <c r="AL710" s="7"/>
      <c r="AM710" s="7">
        <f ca="1">VLOOKUP(AC710,Anslutningspunkt!A:B,2,0)+RANDBETWEEN(-10000,10000)</f>
        <v>6052202.672</v>
      </c>
      <c r="AN710" s="7">
        <f ca="1">VLOOKUP(AC710,Anslutningspunkt!A:C,3,0)+RANDBETWEEN(-10000,10000)</f>
        <v>365242.438</v>
      </c>
      <c r="AP710" s="7" t="str">
        <f ca="1" t="shared" si="806"/>
        <v>Flytt</v>
      </c>
      <c r="AQ710" s="7" t="str">
        <f t="shared" si="807"/>
        <v>Konsumtion/Produktion</v>
      </c>
      <c r="AX710" s="31">
        <f ca="1" t="shared" si="808"/>
        <v>43666.1746279412</v>
      </c>
      <c r="AZ710" s="31" t="str">
        <f ca="1">IF(SUM(IF({"4.Projekteringsavtal","5.Anslutningsavtal","6.Nätavtal"}=Q710,1,0))&gt;0,EDATE(AX710,RANDBETWEEN(0,6)),"")</f>
        <v/>
      </c>
      <c r="BB710" s="21" t="str">
        <f ca="1">IF(SUM(IF({"5.Anslutningsavtal","6.Nätavtal"}=Q710,1,0))&gt;0,EDATE(AZ710,RANDBETWEEN(0,3)),"")</f>
        <v/>
      </c>
      <c r="BD710" s="21" t="str">
        <f ca="1" t="shared" si="809"/>
        <v/>
      </c>
    </row>
    <row r="711" spans="1:56">
      <c r="A711" s="33" t="s">
        <v>65</v>
      </c>
      <c r="B711" s="31">
        <f ca="1" t="shared" si="810"/>
        <v>44197</v>
      </c>
      <c r="C711" s="32">
        <f ca="1" t="shared" si="796"/>
        <v>44361</v>
      </c>
      <c r="D711" s="30" t="str">
        <f t="shared" si="797"/>
        <v>Project 4711</v>
      </c>
      <c r="E711" s="30" t="str">
        <f t="shared" si="798"/>
        <v>Company AB 5711</v>
      </c>
      <c r="F711" s="30" t="str">
        <f ca="1" t="shared" si="811"/>
        <v>Västerås</v>
      </c>
      <c r="G711" s="37">
        <f ca="1" t="shared" si="812"/>
        <v>35</v>
      </c>
      <c r="H711" s="38" t="str">
        <f ca="1" t="shared" si="813"/>
        <v>Nej</v>
      </c>
      <c r="I711" s="30" t="str">
        <f ca="1" t="shared" si="814"/>
        <v>Utökning</v>
      </c>
      <c r="J711" s="30" t="s">
        <v>69</v>
      </c>
      <c r="K711" s="41">
        <f ca="1" t="shared" si="815"/>
        <v>170</v>
      </c>
      <c r="L711" s="41">
        <f ca="1" t="shared" si="799"/>
        <v>131</v>
      </c>
      <c r="N711" s="30" t="str">
        <f ca="1" t="shared" si="800"/>
        <v>Sarah Anderson 711</v>
      </c>
      <c r="O711" s="30" t="str">
        <f ca="1" t="shared" si="801"/>
        <v>Sarah Anderson 711</v>
      </c>
      <c r="P711" s="30" t="str">
        <f ca="1" t="shared" si="802"/>
        <v>Lars Johnson 711</v>
      </c>
      <c r="Q711" s="30" t="str">
        <f ca="1" t="shared" si="816"/>
        <v>4.Projekteringsavtal</v>
      </c>
      <c r="R711" s="45" t="str">
        <f ca="1" t="shared" si="817"/>
        <v>N/A</v>
      </c>
      <c r="S711" s="45" t="str">
        <f ca="1" t="shared" si="818"/>
        <v/>
      </c>
      <c r="T711" s="45" t="str">
        <f ca="1" t="shared" si="819"/>
        <v>x</v>
      </c>
      <c r="V711" s="33"/>
      <c r="W711" s="49" t="str">
        <f ca="1" t="shared" si="820"/>
        <v>Ansluts till LN 20 kV</v>
      </c>
      <c r="X711" s="50" t="str">
        <f ca="1" t="shared" si="821"/>
        <v>Nej</v>
      </c>
      <c r="Y711" s="63" t="str">
        <f ca="1" t="shared" si="803"/>
        <v/>
      </c>
      <c r="Z711" s="63" t="str">
        <f ca="1" t="shared" si="804"/>
        <v/>
      </c>
      <c r="AA711" s="67"/>
      <c r="AB711" s="64" t="str">
        <f ca="1" t="shared" si="805"/>
        <v/>
      </c>
      <c r="AC711" s="73">
        <f ca="1">INDEX(Anslutningspunkt!$A$2:$A$108,RANDBETWEEN(2,108),1)</f>
        <v>77</v>
      </c>
      <c r="AD711" s="30"/>
      <c r="AE711" s="30" t="str">
        <f ca="1" t="shared" si="822"/>
        <v>Regionnät</v>
      </c>
      <c r="AF711" s="79"/>
      <c r="AG711" s="122"/>
      <c r="AH711" s="123"/>
      <c r="AI711" s="127"/>
      <c r="AL711" s="7"/>
      <c r="AM711" s="7">
        <f ca="1">VLOOKUP(AC711,Anslutningspunkt!A:B,2,0)+RANDBETWEEN(-10000,10000)</f>
        <v>6173189.672</v>
      </c>
      <c r="AN711" s="7">
        <f ca="1">VLOOKUP(AC711,Anslutningspunkt!A:C,3,0)+RANDBETWEEN(-10000,10000)</f>
        <v>388157.438</v>
      </c>
      <c r="AP711" s="7" t="str">
        <f ca="1" t="shared" si="806"/>
        <v>Utökning</v>
      </c>
      <c r="AQ711" s="7" t="str">
        <f t="shared" si="807"/>
        <v>Konsumtion/Produktion</v>
      </c>
      <c r="AX711" s="31">
        <f ca="1" t="shared" si="808"/>
        <v>44314.4255232192</v>
      </c>
      <c r="AZ711" s="31">
        <f ca="1">IF(SUM(IF({"4.Projekteringsavtal","5.Anslutningsavtal","6.Nätavtal"}=Q711,1,0))&gt;0,EDATE(AX711,RANDBETWEEN(0,6)),"")</f>
        <v>44344</v>
      </c>
      <c r="BB711" s="21" t="str">
        <f ca="1">IF(SUM(IF({"5.Anslutningsavtal","6.Nätavtal"}=Q711,1,0))&gt;0,EDATE(AZ711,RANDBETWEEN(0,3)),"")</f>
        <v/>
      </c>
      <c r="BD711" s="21" t="str">
        <f ca="1" t="shared" si="809"/>
        <v/>
      </c>
    </row>
    <row r="712" spans="1:56">
      <c r="A712" s="33" t="s">
        <v>65</v>
      </c>
      <c r="B712" s="31">
        <f ca="1" t="shared" ref="B712:B721" si="823">RANDBETWEEN(DATE(2018,1,1),DATE(2022,10,20))</f>
        <v>44236</v>
      </c>
      <c r="C712" s="32">
        <f ca="1" t="shared" si="796"/>
        <v>44493</v>
      </c>
      <c r="D712" s="30" t="str">
        <f t="shared" si="797"/>
        <v>Project 4712</v>
      </c>
      <c r="E712" s="30" t="str">
        <f t="shared" si="798"/>
        <v>Company AB 5712</v>
      </c>
      <c r="F712" s="30" t="str">
        <f ca="1" t="shared" ref="F712:F721" si="82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Hedemora</v>
      </c>
      <c r="G712" s="37">
        <f ca="1" t="shared" ref="G712:G721" si="825">RANDBETWEEN(30,38)</f>
        <v>31</v>
      </c>
      <c r="H712" s="38" t="str">
        <f ca="1" t="shared" ref="H712:H721" si="826">CHOOSE(RANDBETWEEN(1,3),"Ja","Nej","")</f>
        <v/>
      </c>
      <c r="I712" s="30" t="str">
        <f ca="1" t="shared" ref="I712:I721" si="827">CHOOSE(RANDBETWEEN(1,3),"Nyanslutning","Utökning","Flytt")</f>
        <v>Utökning</v>
      </c>
      <c r="J712" s="30" t="s">
        <v>69</v>
      </c>
      <c r="K712" s="41">
        <f ca="1" t="shared" ref="K712:K721" si="828">RANDBETWEEN(1,60)*10</f>
        <v>170</v>
      </c>
      <c r="L712" s="41">
        <f ca="1" t="shared" si="799"/>
        <v>165</v>
      </c>
      <c r="N712" s="30" t="str">
        <f ca="1" t="shared" si="800"/>
        <v>Anders Erikson 712</v>
      </c>
      <c r="O712" s="30" t="str">
        <f ca="1" t="shared" si="801"/>
        <v>Erik Johanson 712</v>
      </c>
      <c r="P712" s="30" t="str">
        <f ca="1" t="shared" si="802"/>
        <v>Sarah Anderson 712</v>
      </c>
      <c r="Q712" s="30" t="str">
        <f ca="1" t="shared" ref="Q712:Q721" si="829">CHOOSE(RANDBETWEEN(1,5),"5.Anslutningsavtal","4.Projekteringsavtal","6.Nätavtal","2.Reservationsavtal","1.Anslutningsmöjlighet")</f>
        <v>2.Reservationsavtal</v>
      </c>
      <c r="R712" s="45" t="str">
        <f ca="1" t="shared" ref="R712:R721" si="830">CHOOSE(RANDBETWEEN(1,8),"Ja","","","","n","nej","?","N/A")</f>
        <v/>
      </c>
      <c r="S712" s="45" t="str">
        <f ca="1" t="shared" ref="S712:S721" si="831">CHOOSE(RANDBETWEEN(1,3),"x","","")</f>
        <v/>
      </c>
      <c r="T712" s="45" t="str">
        <f ca="1" t="shared" ref="T712:T721" si="832">CHOOSE(RANDBETWEEN(1,4),"x","","","")</f>
        <v/>
      </c>
      <c r="V712" s="33"/>
      <c r="W712" s="49" t="str">
        <f ca="1" t="shared" ref="W712:W721" si="833">CHOOSE(RANDBETWEEN(1,7),"Länk","","","","","Ansluts till LN 20 kV","Reservationsavtal ska tecknas")</f>
        <v/>
      </c>
      <c r="X712" s="50" t="str">
        <f ca="1" t="shared" ref="X712:X721" si="834">CHOOSE(RANDBETWEEN(1,4),"Ja","Ja","Nej","")</f>
        <v>Ja</v>
      </c>
      <c r="Y712" s="63">
        <f ca="1" t="shared" si="803"/>
        <v>45408</v>
      </c>
      <c r="Z712" s="63">
        <f ca="1" t="shared" si="804"/>
        <v>45282</v>
      </c>
      <c r="AA712" s="67"/>
      <c r="AB712" s="64" t="str">
        <f ca="1" t="shared" si="805"/>
        <v/>
      </c>
      <c r="AC712" s="73">
        <f ca="1">INDEX(Anslutningspunkt!$A$2:$A$108,RANDBETWEEN(2,108),1)</f>
        <v>59</v>
      </c>
      <c r="AD712" s="30"/>
      <c r="AE712" s="30" t="str">
        <f ca="1" t="shared" ref="AE712:AE721" si="835">CHOOSE(RANDBETWEEN(1,4),"Regionnät","Stamnät Regionnät","Stamnät","")</f>
        <v>Stamnät Regionnät</v>
      </c>
      <c r="AF712" s="79"/>
      <c r="AG712" s="122"/>
      <c r="AH712" s="123"/>
      <c r="AI712" s="127"/>
      <c r="AL712" s="7"/>
      <c r="AM712" s="7">
        <f ca="1">VLOOKUP(AC712,Anslutningspunkt!A:B,2,0)+RANDBETWEEN(-10000,10000)</f>
        <v>6054936.672</v>
      </c>
      <c r="AN712" s="7">
        <f ca="1">VLOOKUP(AC712,Anslutningspunkt!A:C,3,0)+RANDBETWEEN(-10000,10000)</f>
        <v>400858.438</v>
      </c>
      <c r="AP712" s="7" t="str">
        <f ca="1" t="shared" si="806"/>
        <v>Utökning</v>
      </c>
      <c r="AQ712" s="7" t="str">
        <f t="shared" si="807"/>
        <v>Konsumtion/Produktion</v>
      </c>
      <c r="AX712" s="31">
        <f ca="1" t="shared" si="808"/>
        <v>44338.3902518712</v>
      </c>
      <c r="AZ712" s="31" t="str">
        <f ca="1">IF(SUM(IF({"4.Projekteringsavtal","5.Anslutningsavtal","6.Nätavtal"}=Q712,1,0))&gt;0,EDATE(AX712,RANDBETWEEN(0,6)),"")</f>
        <v/>
      </c>
      <c r="BB712" s="21" t="str">
        <f ca="1">IF(SUM(IF({"5.Anslutningsavtal","6.Nätavtal"}=Q712,1,0))&gt;0,EDATE(AZ712,RANDBETWEEN(0,3)),"")</f>
        <v/>
      </c>
      <c r="BD712" s="21" t="str">
        <f ca="1" t="shared" si="809"/>
        <v/>
      </c>
    </row>
    <row r="713" spans="1:56">
      <c r="A713" s="33" t="s">
        <v>65</v>
      </c>
      <c r="B713" s="31">
        <f ca="1" t="shared" si="823"/>
        <v>44060</v>
      </c>
      <c r="C713" s="32">
        <f ca="1" t="shared" si="796"/>
        <v>44697</v>
      </c>
      <c r="D713" s="30" t="str">
        <f t="shared" si="797"/>
        <v>Project 4713</v>
      </c>
      <c r="E713" s="30" t="str">
        <f t="shared" si="798"/>
        <v>Company AB 5713</v>
      </c>
      <c r="F713" s="30" t="str">
        <f ca="1" t="shared" si="824"/>
        <v>Järfälla</v>
      </c>
      <c r="G713" s="37">
        <f ca="1" t="shared" si="825"/>
        <v>36</v>
      </c>
      <c r="H713" s="38" t="str">
        <f ca="1" t="shared" si="826"/>
        <v/>
      </c>
      <c r="I713" s="30" t="str">
        <f ca="1" t="shared" si="827"/>
        <v>Nyanslutning</v>
      </c>
      <c r="J713" s="30" t="s">
        <v>69</v>
      </c>
      <c r="K713" s="41">
        <f ca="1" t="shared" si="828"/>
        <v>540</v>
      </c>
      <c r="L713" s="41">
        <f ca="1" t="shared" si="799"/>
        <v>174</v>
      </c>
      <c r="N713" s="30" t="str">
        <f ca="1" t="shared" si="800"/>
        <v>Anders Erikson 713</v>
      </c>
      <c r="O713" s="30" t="str">
        <f ca="1" t="shared" si="801"/>
        <v>Anders Erikson 713</v>
      </c>
      <c r="P713" s="30" t="str">
        <f ca="1" t="shared" si="802"/>
        <v>Sarah Anderson 713</v>
      </c>
      <c r="Q713" s="30" t="str">
        <f ca="1" t="shared" si="829"/>
        <v>5.Anslutningsavtal</v>
      </c>
      <c r="R713" s="45" t="str">
        <f ca="1" t="shared" si="830"/>
        <v>n</v>
      </c>
      <c r="S713" s="45" t="str">
        <f ca="1" t="shared" si="831"/>
        <v/>
      </c>
      <c r="T713" s="45" t="str">
        <f ca="1" t="shared" si="832"/>
        <v/>
      </c>
      <c r="V713" s="33"/>
      <c r="W713" s="49" t="str">
        <f ca="1" t="shared" si="833"/>
        <v/>
      </c>
      <c r="X713" s="50" t="str">
        <f ca="1" t="shared" si="834"/>
        <v/>
      </c>
      <c r="Y713" s="63" t="str">
        <f ca="1" t="shared" si="803"/>
        <v/>
      </c>
      <c r="Z713" s="63" t="str">
        <f ca="1" t="shared" si="804"/>
        <v/>
      </c>
      <c r="AA713" s="67"/>
      <c r="AB713" s="64" t="str">
        <f ca="1" t="shared" si="805"/>
        <v/>
      </c>
      <c r="AC713" s="73">
        <f ca="1">INDEX(Anslutningspunkt!$A$2:$A$108,RANDBETWEEN(2,108),1)</f>
        <v>30</v>
      </c>
      <c r="AD713" s="30"/>
      <c r="AE713" s="30" t="str">
        <f ca="1" t="shared" si="835"/>
        <v>Stamnät</v>
      </c>
      <c r="AF713" s="79"/>
      <c r="AG713" s="122"/>
      <c r="AH713" s="123"/>
      <c r="AI713" s="127"/>
      <c r="AL713" s="7"/>
      <c r="AM713" s="7">
        <f ca="1">VLOOKUP(AC713,Anslutningspunkt!A:B,2,0)+RANDBETWEEN(-10000,10000)</f>
        <v>6043736.672</v>
      </c>
      <c r="AN713" s="7">
        <f ca="1">VLOOKUP(AC713,Anslutningspunkt!A:C,3,0)+RANDBETWEEN(-10000,10000)</f>
        <v>433439.438</v>
      </c>
      <c r="AP713" s="7" t="str">
        <f ca="1" t="shared" si="806"/>
        <v>Nyanslutning</v>
      </c>
      <c r="AQ713" s="7" t="str">
        <f t="shared" si="807"/>
        <v>Konsumtion/Produktion</v>
      </c>
      <c r="AX713" s="31">
        <f ca="1" t="shared" si="808"/>
        <v>44239.4286159719</v>
      </c>
      <c r="AZ713" s="31">
        <f ca="1">IF(SUM(IF({"4.Projekteringsavtal","5.Anslutningsavtal","6.Nätavtal"}=Q713,1,0))&gt;0,EDATE(AX713,RANDBETWEEN(0,6)),"")</f>
        <v>44239</v>
      </c>
      <c r="BB713" s="21">
        <f ca="1">IF(SUM(IF({"5.Anslutningsavtal","6.Nätavtal"}=Q713,1,0))&gt;0,EDATE(AZ713,RANDBETWEEN(0,3)),"")</f>
        <v>44298</v>
      </c>
      <c r="BD713" s="21" t="str">
        <f ca="1" t="shared" si="809"/>
        <v/>
      </c>
    </row>
    <row r="714" spans="1:56">
      <c r="A714" s="33" t="s">
        <v>65</v>
      </c>
      <c r="B714" s="31">
        <f ca="1" t="shared" si="823"/>
        <v>44193</v>
      </c>
      <c r="C714" s="32">
        <f ca="1" t="shared" si="796"/>
        <v>45478</v>
      </c>
      <c r="D714" s="30" t="str">
        <f t="shared" si="797"/>
        <v>Project 4714</v>
      </c>
      <c r="E714" s="30" t="str">
        <f t="shared" si="798"/>
        <v>Company AB 5714</v>
      </c>
      <c r="F714" s="30" t="str">
        <f ca="1" t="shared" si="824"/>
        <v>Stockholm</v>
      </c>
      <c r="G714" s="37">
        <f ca="1" t="shared" si="825"/>
        <v>30</v>
      </c>
      <c r="H714" s="38" t="str">
        <f ca="1" t="shared" si="826"/>
        <v>Ja</v>
      </c>
      <c r="I714" s="30" t="str">
        <f ca="1" t="shared" si="827"/>
        <v>Utökning</v>
      </c>
      <c r="J714" s="30" t="s">
        <v>69</v>
      </c>
      <c r="K714" s="41">
        <f ca="1" t="shared" si="828"/>
        <v>150</v>
      </c>
      <c r="L714" s="41">
        <f ca="1" t="shared" si="799"/>
        <v>111</v>
      </c>
      <c r="N714" s="30" t="str">
        <f ca="1" t="shared" si="800"/>
        <v>Erik Johanson 714</v>
      </c>
      <c r="O714" s="30" t="str">
        <f ca="1" t="shared" si="801"/>
        <v>Sarah Anderson 714</v>
      </c>
      <c r="P714" s="30" t="str">
        <f ca="1" t="shared" si="802"/>
        <v>Erik Johanson 714</v>
      </c>
      <c r="Q714" s="30" t="str">
        <f ca="1" t="shared" si="829"/>
        <v>6.Nätavtal</v>
      </c>
      <c r="R714" s="45" t="str">
        <f ca="1" t="shared" si="830"/>
        <v>n</v>
      </c>
      <c r="S714" s="45" t="str">
        <f ca="1" t="shared" si="831"/>
        <v/>
      </c>
      <c r="T714" s="45" t="str">
        <f ca="1" t="shared" si="832"/>
        <v/>
      </c>
      <c r="V714" s="33"/>
      <c r="W714" s="49" t="str">
        <f ca="1" t="shared" si="833"/>
        <v>Ansluts till LN 20 kV</v>
      </c>
      <c r="X714" s="50" t="str">
        <f ca="1" t="shared" si="834"/>
        <v>Ja</v>
      </c>
      <c r="Y714" s="63">
        <f ca="1" t="shared" si="803"/>
        <v>45585</v>
      </c>
      <c r="Z714" s="63">
        <f ca="1" t="shared" si="804"/>
        <v>45583</v>
      </c>
      <c r="AA714" s="67"/>
      <c r="AB714" s="64" t="str">
        <f ca="1" t="shared" si="805"/>
        <v/>
      </c>
      <c r="AC714" s="73">
        <f ca="1">INDEX(Anslutningspunkt!$A$2:$A$108,RANDBETWEEN(2,108),1)</f>
        <v>45</v>
      </c>
      <c r="AD714" s="30"/>
      <c r="AE714" s="30" t="str">
        <f ca="1" t="shared" si="835"/>
        <v/>
      </c>
      <c r="AF714" s="79"/>
      <c r="AG714" s="122"/>
      <c r="AH714" s="123"/>
      <c r="AI714" s="127"/>
      <c r="AL714" s="7"/>
      <c r="AM714" s="7">
        <f ca="1">VLOOKUP(AC714,Anslutningspunkt!A:B,2,0)+RANDBETWEEN(-10000,10000)</f>
        <v>6110578.672</v>
      </c>
      <c r="AN714" s="7">
        <f ca="1">VLOOKUP(AC714,Anslutningspunkt!A:C,3,0)+RANDBETWEEN(-10000,10000)</f>
        <v>331853.438</v>
      </c>
      <c r="AP714" s="7" t="str">
        <f ca="1" t="shared" si="806"/>
        <v>Utökning</v>
      </c>
      <c r="AQ714" s="7" t="str">
        <f t="shared" si="807"/>
        <v>Konsumtion/Produktion</v>
      </c>
      <c r="AX714" s="31">
        <f ca="1" t="shared" si="808"/>
        <v>45499.0123377264</v>
      </c>
      <c r="AZ714" s="31">
        <f ca="1">IF(SUM(IF({"4.Projekteringsavtal","5.Anslutningsavtal","6.Nätavtal"}=Q714,1,0))&gt;0,EDATE(AX714,RANDBETWEEN(0,6)),"")</f>
        <v>45622</v>
      </c>
      <c r="BB714" s="21">
        <f ca="1">IF(SUM(IF({"5.Anslutningsavtal","6.Nätavtal"}=Q714,1,0))&gt;0,EDATE(AZ714,RANDBETWEEN(0,3)),"")</f>
        <v>45622</v>
      </c>
      <c r="BD714" s="21">
        <f ca="1" t="shared" si="809"/>
        <v>45622</v>
      </c>
    </row>
    <row r="715" spans="1:56">
      <c r="A715" s="33" t="s">
        <v>65</v>
      </c>
      <c r="B715" s="31">
        <f ca="1" t="shared" si="823"/>
        <v>44425</v>
      </c>
      <c r="C715" s="32">
        <f ca="1" t="shared" si="796"/>
        <v>44984</v>
      </c>
      <c r="D715" s="30" t="str">
        <f t="shared" si="797"/>
        <v>Project 4715</v>
      </c>
      <c r="E715" s="30" t="str">
        <f t="shared" si="798"/>
        <v>Company AB 5715</v>
      </c>
      <c r="F715" s="30" t="str">
        <f ca="1" t="shared" si="824"/>
        <v>Köping</v>
      </c>
      <c r="G715" s="37">
        <f ca="1" t="shared" si="825"/>
        <v>31</v>
      </c>
      <c r="H715" s="38" t="str">
        <f ca="1" t="shared" si="826"/>
        <v>Ja</v>
      </c>
      <c r="I715" s="30" t="str">
        <f ca="1" t="shared" si="827"/>
        <v>Nyanslutning</v>
      </c>
      <c r="J715" s="30" t="s">
        <v>69</v>
      </c>
      <c r="K715" s="41">
        <f ca="1" t="shared" si="828"/>
        <v>70</v>
      </c>
      <c r="L715" s="41">
        <f ca="1" t="shared" si="799"/>
        <v>1</v>
      </c>
      <c r="N715" s="30" t="str">
        <f ca="1" t="shared" si="800"/>
        <v>Sarah Anderson 715</v>
      </c>
      <c r="O715" s="30" t="str">
        <f ca="1" t="shared" si="801"/>
        <v>Erik Johanson 715</v>
      </c>
      <c r="P715" s="30" t="str">
        <f ca="1" t="shared" si="802"/>
        <v>Lars Johnson 715</v>
      </c>
      <c r="Q715" s="30" t="str">
        <f ca="1" t="shared" si="829"/>
        <v>1.Anslutningsmöjlighet</v>
      </c>
      <c r="R715" s="45" t="str">
        <f ca="1" t="shared" si="830"/>
        <v/>
      </c>
      <c r="S715" s="45" t="str">
        <f ca="1" t="shared" si="831"/>
        <v/>
      </c>
      <c r="T715" s="45" t="str">
        <f ca="1" t="shared" si="832"/>
        <v/>
      </c>
      <c r="V715" s="33"/>
      <c r="W715" s="49" t="str">
        <f ca="1" t="shared" si="833"/>
        <v>Länk</v>
      </c>
      <c r="X715" s="50" t="str">
        <f ca="1" t="shared" si="834"/>
        <v>Ja</v>
      </c>
      <c r="Y715" s="63">
        <f ca="1" t="shared" si="803"/>
        <v>45500</v>
      </c>
      <c r="Z715" s="63">
        <f ca="1" t="shared" si="804"/>
        <v>45499</v>
      </c>
      <c r="AA715" s="67"/>
      <c r="AB715" s="64" t="str">
        <f ca="1" t="shared" si="805"/>
        <v/>
      </c>
      <c r="AC715" s="73">
        <f ca="1">INDEX(Anslutningspunkt!$A$2:$A$108,RANDBETWEEN(2,108),1)</f>
        <v>21</v>
      </c>
      <c r="AD715" s="30"/>
      <c r="AE715" s="30" t="str">
        <f ca="1" t="shared" si="835"/>
        <v/>
      </c>
      <c r="AF715" s="79"/>
      <c r="AG715" s="122"/>
      <c r="AH715" s="123"/>
      <c r="AI715" s="127"/>
      <c r="AL715" s="7"/>
      <c r="AM715" s="7">
        <f ca="1">VLOOKUP(AC715,Anslutningspunkt!A:B,2,0)+RANDBETWEEN(-10000,10000)</f>
        <v>6188229.672</v>
      </c>
      <c r="AN715" s="7">
        <f ca="1">VLOOKUP(AC715,Anslutningspunkt!A:C,3,0)+RANDBETWEEN(-10000,10000)</f>
        <v>308562.438</v>
      </c>
      <c r="AP715" s="7" t="str">
        <f ca="1" t="shared" si="806"/>
        <v>Nyanslutning</v>
      </c>
      <c r="AQ715" s="7" t="str">
        <f t="shared" si="807"/>
        <v>Konsumtion/Produktion</v>
      </c>
      <c r="AX715" s="31" t="str">
        <f ca="1" t="shared" si="808"/>
        <v/>
      </c>
      <c r="AZ715" s="31" t="str">
        <f ca="1">IF(SUM(IF({"4.Projekteringsavtal","5.Anslutningsavtal","6.Nätavtal"}=Q715,1,0))&gt;0,EDATE(AX715,RANDBETWEEN(0,6)),"")</f>
        <v/>
      </c>
      <c r="BB715" s="21" t="str">
        <f ca="1">IF(SUM(IF({"5.Anslutningsavtal","6.Nätavtal"}=Q715,1,0))&gt;0,EDATE(AZ715,RANDBETWEEN(0,3)),"")</f>
        <v/>
      </c>
      <c r="BD715" s="21" t="str">
        <f ca="1" t="shared" si="809"/>
        <v/>
      </c>
    </row>
    <row r="716" spans="1:56">
      <c r="A716" s="33" t="s">
        <v>65</v>
      </c>
      <c r="B716" s="31">
        <f ca="1" t="shared" si="823"/>
        <v>44682</v>
      </c>
      <c r="C716" s="32">
        <f ca="1" t="shared" si="796"/>
        <v>45365</v>
      </c>
      <c r="D716" s="30" t="str">
        <f t="shared" si="797"/>
        <v>Project 4716</v>
      </c>
      <c r="E716" s="30" t="str">
        <f t="shared" si="798"/>
        <v>Company AB 5716</v>
      </c>
      <c r="F716" s="30" t="str">
        <f ca="1" t="shared" si="824"/>
        <v>Lindesberg</v>
      </c>
      <c r="G716" s="37">
        <f ca="1" t="shared" si="825"/>
        <v>34</v>
      </c>
      <c r="H716" s="38" t="str">
        <f ca="1" t="shared" si="826"/>
        <v>Ja</v>
      </c>
      <c r="I716" s="30" t="str">
        <f ca="1" t="shared" si="827"/>
        <v>Nyanslutning</v>
      </c>
      <c r="J716" s="30" t="s">
        <v>69</v>
      </c>
      <c r="K716" s="41">
        <f ca="1" t="shared" si="828"/>
        <v>460</v>
      </c>
      <c r="L716" s="41">
        <f ca="1" t="shared" si="799"/>
        <v>105</v>
      </c>
      <c r="N716" s="30" t="str">
        <f ca="1" t="shared" si="800"/>
        <v>Erik Johanson 716</v>
      </c>
      <c r="O716" s="30" t="str">
        <f ca="1" t="shared" si="801"/>
        <v>Erik Johanson 716</v>
      </c>
      <c r="P716" s="30" t="str">
        <f ca="1" t="shared" si="802"/>
        <v>Lars Johnson 716</v>
      </c>
      <c r="Q716" s="30" t="str">
        <f ca="1" t="shared" si="829"/>
        <v>5.Anslutningsavtal</v>
      </c>
      <c r="R716" s="45" t="str">
        <f ca="1" t="shared" si="830"/>
        <v>?</v>
      </c>
      <c r="S716" s="45" t="str">
        <f ca="1" t="shared" si="831"/>
        <v>x</v>
      </c>
      <c r="T716" s="45" t="str">
        <f ca="1" t="shared" si="832"/>
        <v/>
      </c>
      <c r="V716" s="33"/>
      <c r="W716" s="49" t="str">
        <f ca="1" t="shared" si="833"/>
        <v/>
      </c>
      <c r="X716" s="50" t="str">
        <f ca="1" t="shared" si="834"/>
        <v>Ja</v>
      </c>
      <c r="Y716" s="63">
        <f ca="1" t="shared" si="803"/>
        <v>45534</v>
      </c>
      <c r="Z716" s="63">
        <f ca="1" t="shared" si="804"/>
        <v>45493</v>
      </c>
      <c r="AA716" s="67"/>
      <c r="AB716" s="64" t="str">
        <f ca="1" t="shared" si="805"/>
        <v/>
      </c>
      <c r="AC716" s="73">
        <f ca="1">INDEX(Anslutningspunkt!$A$2:$A$108,RANDBETWEEN(2,108),1)</f>
        <v>56</v>
      </c>
      <c r="AD716" s="30"/>
      <c r="AE716" s="30" t="str">
        <f ca="1" t="shared" si="835"/>
        <v>Stamnät</v>
      </c>
      <c r="AF716" s="79"/>
      <c r="AG716" s="122"/>
      <c r="AH716" s="123"/>
      <c r="AI716" s="127"/>
      <c r="AL716" s="7"/>
      <c r="AM716" s="7">
        <f ca="1">VLOOKUP(AC716,Anslutningspunkt!A:B,2,0)+RANDBETWEEN(-10000,10000)</f>
        <v>6033274.672</v>
      </c>
      <c r="AN716" s="7">
        <f ca="1">VLOOKUP(AC716,Anslutningspunkt!A:C,3,0)+RANDBETWEEN(-10000,10000)</f>
        <v>343612.438</v>
      </c>
      <c r="AP716" s="7" t="str">
        <f ca="1" t="shared" si="806"/>
        <v>Nyanslutning</v>
      </c>
      <c r="AQ716" s="7" t="str">
        <f t="shared" si="807"/>
        <v>Konsumtion/Produktion</v>
      </c>
      <c r="AX716" s="31">
        <f ca="1" t="shared" si="808"/>
        <v>44749.4611155715</v>
      </c>
      <c r="AZ716" s="31">
        <f ca="1">IF(SUM(IF({"4.Projekteringsavtal","5.Anslutningsavtal","6.Nätavtal"}=Q716,1,0))&gt;0,EDATE(AX716,RANDBETWEEN(0,6)),"")</f>
        <v>44749</v>
      </c>
      <c r="BB716" s="21">
        <f ca="1">IF(SUM(IF({"5.Anslutningsavtal","6.Nätavtal"}=Q716,1,0))&gt;0,EDATE(AZ716,RANDBETWEEN(0,3)),"")</f>
        <v>44749</v>
      </c>
      <c r="BD716" s="21" t="str">
        <f ca="1" t="shared" si="809"/>
        <v/>
      </c>
    </row>
    <row r="717" spans="1:56">
      <c r="A717" s="33" t="s">
        <v>65</v>
      </c>
      <c r="B717" s="31">
        <f ca="1" t="shared" si="823"/>
        <v>44780</v>
      </c>
      <c r="C717" s="32">
        <f ca="1" t="shared" si="796"/>
        <v>45156</v>
      </c>
      <c r="D717" s="30" t="str">
        <f t="shared" si="797"/>
        <v>Project 4717</v>
      </c>
      <c r="E717" s="30" t="str">
        <f t="shared" si="798"/>
        <v>Company AB 5717</v>
      </c>
      <c r="F717" s="30" t="str">
        <f ca="1" t="shared" si="824"/>
        <v>Gävle</v>
      </c>
      <c r="G717" s="37">
        <f ca="1" t="shared" si="825"/>
        <v>35</v>
      </c>
      <c r="H717" s="38" t="str">
        <f ca="1" t="shared" si="826"/>
        <v>Ja</v>
      </c>
      <c r="I717" s="30" t="str">
        <f ca="1" t="shared" si="827"/>
        <v>Nyanslutning</v>
      </c>
      <c r="J717" s="30" t="s">
        <v>69</v>
      </c>
      <c r="K717" s="41">
        <f ca="1" t="shared" si="828"/>
        <v>90</v>
      </c>
      <c r="L717" s="41">
        <f ca="1" t="shared" si="799"/>
        <v>65</v>
      </c>
      <c r="N717" s="30" t="str">
        <f ca="1" t="shared" si="800"/>
        <v>Erik Johanson 717</v>
      </c>
      <c r="O717" s="30" t="str">
        <f ca="1" t="shared" si="801"/>
        <v>Anders Erikson 717</v>
      </c>
      <c r="P717" s="30" t="str">
        <f ca="1" t="shared" si="802"/>
        <v>Lars Johnson 717</v>
      </c>
      <c r="Q717" s="30" t="str">
        <f ca="1" t="shared" si="829"/>
        <v>2.Reservationsavtal</v>
      </c>
      <c r="R717" s="45" t="str">
        <f ca="1" t="shared" si="830"/>
        <v>N/A</v>
      </c>
      <c r="S717" s="45" t="str">
        <f ca="1" t="shared" si="831"/>
        <v/>
      </c>
      <c r="T717" s="45" t="str">
        <f ca="1" t="shared" si="832"/>
        <v>x</v>
      </c>
      <c r="V717" s="33"/>
      <c r="W717" s="49" t="str">
        <f ca="1" t="shared" si="833"/>
        <v/>
      </c>
      <c r="X717" s="50" t="str">
        <f ca="1" t="shared" si="834"/>
        <v>Ja</v>
      </c>
      <c r="Y717" s="63">
        <f ca="1" t="shared" si="803"/>
        <v>45564</v>
      </c>
      <c r="Z717" s="63">
        <f ca="1" t="shared" si="804"/>
        <v>45169</v>
      </c>
      <c r="AA717" s="67"/>
      <c r="AB717" s="64" t="str">
        <f ca="1" t="shared" si="805"/>
        <v/>
      </c>
      <c r="AC717" s="73">
        <f ca="1">INDEX(Anslutningspunkt!$A$2:$A$108,RANDBETWEEN(2,108),1)</f>
        <v>39</v>
      </c>
      <c r="AD717" s="30"/>
      <c r="AE717" s="30" t="str">
        <f ca="1" t="shared" si="835"/>
        <v/>
      </c>
      <c r="AF717" s="79"/>
      <c r="AG717" s="122"/>
      <c r="AH717" s="123"/>
      <c r="AI717" s="127"/>
      <c r="AL717" s="7"/>
      <c r="AM717" s="7">
        <f ca="1">VLOOKUP(AC717,Anslutningspunkt!A:B,2,0)+RANDBETWEEN(-10000,10000)</f>
        <v>6020526.672</v>
      </c>
      <c r="AN717" s="7">
        <f ca="1">VLOOKUP(AC717,Anslutningspunkt!A:C,3,0)+RANDBETWEEN(-10000,10000)</f>
        <v>359523.438</v>
      </c>
      <c r="AP717" s="7" t="str">
        <f ca="1" t="shared" si="806"/>
        <v>Nyanslutning</v>
      </c>
      <c r="AQ717" s="7" t="str">
        <f t="shared" si="807"/>
        <v>Konsumtion/Produktion</v>
      </c>
      <c r="AX717" s="31">
        <f ca="1" t="shared" si="808"/>
        <v>45158.8038126364</v>
      </c>
      <c r="AZ717" s="31" t="str">
        <f ca="1">IF(SUM(IF({"4.Projekteringsavtal","5.Anslutningsavtal","6.Nätavtal"}=Q717,1,0))&gt;0,EDATE(AX717,RANDBETWEEN(0,6)),"")</f>
        <v/>
      </c>
      <c r="BB717" s="21" t="str">
        <f ca="1">IF(SUM(IF({"5.Anslutningsavtal","6.Nätavtal"}=Q717,1,0))&gt;0,EDATE(AZ717,RANDBETWEEN(0,3)),"")</f>
        <v/>
      </c>
      <c r="BD717" s="21" t="str">
        <f ca="1" t="shared" si="809"/>
        <v/>
      </c>
    </row>
    <row r="718" spans="1:56">
      <c r="A718" s="33" t="s">
        <v>65</v>
      </c>
      <c r="B718" s="31">
        <f ca="1" t="shared" si="823"/>
        <v>43186</v>
      </c>
      <c r="C718" s="32">
        <f ca="1" t="shared" si="796"/>
        <v>44897</v>
      </c>
      <c r="D718" s="30" t="str">
        <f t="shared" si="797"/>
        <v>Project 4718</v>
      </c>
      <c r="E718" s="30" t="str">
        <f t="shared" si="798"/>
        <v>Company AB 5718</v>
      </c>
      <c r="F718" s="30" t="str">
        <f ca="1" t="shared" si="824"/>
        <v>Hallstahammar</v>
      </c>
      <c r="G718" s="37">
        <f ca="1" t="shared" si="825"/>
        <v>32</v>
      </c>
      <c r="H718" s="38" t="str">
        <f ca="1" t="shared" si="826"/>
        <v>Ja</v>
      </c>
      <c r="I718" s="30" t="str">
        <f ca="1" t="shared" si="827"/>
        <v>Nyanslutning</v>
      </c>
      <c r="J718" s="30" t="s">
        <v>69</v>
      </c>
      <c r="K718" s="41">
        <f ca="1" t="shared" si="828"/>
        <v>200</v>
      </c>
      <c r="L718" s="41">
        <f ca="1" t="shared" si="799"/>
        <v>89</v>
      </c>
      <c r="N718" s="30" t="str">
        <f ca="1" t="shared" si="800"/>
        <v>Lars Johnson 718</v>
      </c>
      <c r="O718" s="30" t="str">
        <f ca="1" t="shared" si="801"/>
        <v>Lars Johnson 718</v>
      </c>
      <c r="P718" s="30" t="str">
        <f ca="1" t="shared" si="802"/>
        <v>Lars Johnson 718</v>
      </c>
      <c r="Q718" s="30" t="str">
        <f ca="1" t="shared" si="829"/>
        <v>4.Projekteringsavtal</v>
      </c>
      <c r="R718" s="45" t="str">
        <f ca="1" t="shared" si="830"/>
        <v/>
      </c>
      <c r="S718" s="45" t="str">
        <f ca="1" t="shared" si="831"/>
        <v/>
      </c>
      <c r="T718" s="45" t="str">
        <f ca="1" t="shared" si="832"/>
        <v>x</v>
      </c>
      <c r="V718" s="33"/>
      <c r="W718" s="49" t="str">
        <f ca="1" t="shared" si="833"/>
        <v/>
      </c>
      <c r="X718" s="50" t="str">
        <f ca="1" t="shared" si="834"/>
        <v>Nej</v>
      </c>
      <c r="Y718" s="63" t="str">
        <f ca="1" t="shared" si="803"/>
        <v/>
      </c>
      <c r="Z718" s="63" t="str">
        <f ca="1" t="shared" si="804"/>
        <v/>
      </c>
      <c r="AA718" s="67"/>
      <c r="AB718" s="64" t="str">
        <f ca="1" t="shared" si="805"/>
        <v/>
      </c>
      <c r="AC718" s="73">
        <f ca="1">INDEX(Anslutningspunkt!$A$2:$A$108,RANDBETWEEN(2,108),1)</f>
        <v>29</v>
      </c>
      <c r="AD718" s="30"/>
      <c r="AE718" s="30" t="str">
        <f ca="1" t="shared" si="835"/>
        <v>Stamnät Regionnät</v>
      </c>
      <c r="AF718" s="79"/>
      <c r="AG718" s="122"/>
      <c r="AH718" s="123"/>
      <c r="AI718" s="127"/>
      <c r="AL718" s="7"/>
      <c r="AM718" s="7">
        <f ca="1">VLOOKUP(AC718,Anslutningspunkt!A:B,2,0)+RANDBETWEEN(-10000,10000)</f>
        <v>6073246.672</v>
      </c>
      <c r="AN718" s="7">
        <f ca="1">VLOOKUP(AC718,Anslutningspunkt!A:C,3,0)+RANDBETWEEN(-10000,10000)</f>
        <v>365229.438</v>
      </c>
      <c r="AP718" s="7" t="str">
        <f ca="1" t="shared" si="806"/>
        <v>Nyanslutning</v>
      </c>
      <c r="AQ718" s="7" t="str">
        <f t="shared" si="807"/>
        <v>Konsumtion/Produktion</v>
      </c>
      <c r="AX718" s="31">
        <f ca="1" t="shared" si="808"/>
        <v>43905.7296220541</v>
      </c>
      <c r="AZ718" s="31">
        <f ca="1">IF(SUM(IF({"4.Projekteringsavtal","5.Anslutningsavtal","6.Nätavtal"}=Q718,1,0))&gt;0,EDATE(AX718,RANDBETWEEN(0,6)),"")</f>
        <v>43936</v>
      </c>
      <c r="BB718" s="21" t="str">
        <f ca="1">IF(SUM(IF({"5.Anslutningsavtal","6.Nätavtal"}=Q718,1,0))&gt;0,EDATE(AZ718,RANDBETWEEN(0,3)),"")</f>
        <v/>
      </c>
      <c r="BD718" s="21" t="str">
        <f ca="1" t="shared" si="809"/>
        <v/>
      </c>
    </row>
    <row r="719" spans="1:56">
      <c r="A719" s="33" t="s">
        <v>65</v>
      </c>
      <c r="B719" s="31">
        <f ca="1" t="shared" si="823"/>
        <v>44588</v>
      </c>
      <c r="C719" s="32">
        <f ca="1" t="shared" si="796"/>
        <v>45275</v>
      </c>
      <c r="D719" s="30" t="str">
        <f t="shared" si="797"/>
        <v>Project 4719</v>
      </c>
      <c r="E719" s="30" t="str">
        <f t="shared" si="798"/>
        <v>Company AB 5719</v>
      </c>
      <c r="F719" s="30" t="str">
        <f ca="1" t="shared" si="824"/>
        <v>Heby</v>
      </c>
      <c r="G719" s="37">
        <f ca="1" t="shared" si="825"/>
        <v>34</v>
      </c>
      <c r="H719" s="38" t="str">
        <f ca="1" t="shared" si="826"/>
        <v>Ja</v>
      </c>
      <c r="I719" s="30" t="str">
        <f ca="1" t="shared" si="827"/>
        <v>Nyanslutning</v>
      </c>
      <c r="J719" s="30" t="s">
        <v>69</v>
      </c>
      <c r="K719" s="41">
        <f ca="1" t="shared" si="828"/>
        <v>350</v>
      </c>
      <c r="L719" s="41">
        <f ca="1" t="shared" si="799"/>
        <v>223</v>
      </c>
      <c r="N719" s="30" t="str">
        <f ca="1" t="shared" si="800"/>
        <v>Lars Johnson 719</v>
      </c>
      <c r="O719" s="30" t="str">
        <f ca="1" t="shared" si="801"/>
        <v>Lars Johnson 719</v>
      </c>
      <c r="P719" s="30" t="str">
        <f ca="1" t="shared" si="802"/>
        <v>Anders Erikson 719</v>
      </c>
      <c r="Q719" s="30" t="str">
        <f ca="1" t="shared" si="829"/>
        <v>4.Projekteringsavtal</v>
      </c>
      <c r="R719" s="45" t="str">
        <f ca="1" t="shared" si="830"/>
        <v>n</v>
      </c>
      <c r="S719" s="45" t="str">
        <f ca="1" t="shared" si="831"/>
        <v/>
      </c>
      <c r="T719" s="45" t="str">
        <f ca="1" t="shared" si="832"/>
        <v>x</v>
      </c>
      <c r="V719" s="33"/>
      <c r="W719" s="49" t="str">
        <f ca="1" t="shared" si="833"/>
        <v/>
      </c>
      <c r="X719" s="50" t="str">
        <f ca="1" t="shared" si="834"/>
        <v>Ja</v>
      </c>
      <c r="Y719" s="63">
        <f ca="1" t="shared" si="803"/>
        <v>45420</v>
      </c>
      <c r="Z719" s="63">
        <f ca="1" t="shared" si="804"/>
        <v>45282</v>
      </c>
      <c r="AA719" s="67"/>
      <c r="AB719" s="64" t="str">
        <f ca="1" t="shared" si="805"/>
        <v/>
      </c>
      <c r="AC719" s="73">
        <f ca="1">INDEX(Anslutningspunkt!$A$2:$A$108,RANDBETWEEN(2,108),1)</f>
        <v>26</v>
      </c>
      <c r="AD719" s="30"/>
      <c r="AE719" s="30" t="str">
        <f ca="1" t="shared" si="835"/>
        <v>Stamnät Regionnät</v>
      </c>
      <c r="AF719" s="79"/>
      <c r="AG719" s="122"/>
      <c r="AH719" s="123"/>
      <c r="AI719" s="127"/>
      <c r="AL719" s="7"/>
      <c r="AM719" s="7">
        <f ca="1">VLOOKUP(AC719,Anslutningspunkt!A:B,2,0)+RANDBETWEEN(-10000,10000)</f>
        <v>6120563.672</v>
      </c>
      <c r="AN719" s="7">
        <f ca="1">VLOOKUP(AC719,Anslutningspunkt!A:C,3,0)+RANDBETWEEN(-10000,10000)</f>
        <v>387965.438</v>
      </c>
      <c r="AP719" s="7" t="str">
        <f ca="1" t="shared" si="806"/>
        <v>Nyanslutning</v>
      </c>
      <c r="AQ719" s="7" t="str">
        <f t="shared" si="807"/>
        <v>Konsumtion/Produktion</v>
      </c>
      <c r="AX719" s="31">
        <f ca="1" t="shared" si="808"/>
        <v>44869.055753254</v>
      </c>
      <c r="AZ719" s="31">
        <f ca="1">IF(SUM(IF({"4.Projekteringsavtal","5.Anslutningsavtal","6.Nätavtal"}=Q719,1,0))&gt;0,EDATE(AX719,RANDBETWEEN(0,6)),"")</f>
        <v>45020</v>
      </c>
      <c r="BB719" s="21" t="str">
        <f ca="1">IF(SUM(IF({"5.Anslutningsavtal","6.Nätavtal"}=Q719,1,0))&gt;0,EDATE(AZ719,RANDBETWEEN(0,3)),"")</f>
        <v/>
      </c>
      <c r="BD719" s="21" t="str">
        <f ca="1" t="shared" si="809"/>
        <v/>
      </c>
    </row>
    <row r="720" spans="1:56">
      <c r="A720" s="33" t="s">
        <v>65</v>
      </c>
      <c r="B720" s="31">
        <f ca="1" t="shared" si="823"/>
        <v>44212</v>
      </c>
      <c r="C720" s="32">
        <f ca="1" t="shared" si="796"/>
        <v>44600</v>
      </c>
      <c r="D720" s="30" t="str">
        <f t="shared" si="797"/>
        <v>Project 4720</v>
      </c>
      <c r="E720" s="30" t="str">
        <f t="shared" si="798"/>
        <v>Company AB 5720</v>
      </c>
      <c r="F720" s="30" t="str">
        <f ca="1" t="shared" si="824"/>
        <v>Horndal</v>
      </c>
      <c r="G720" s="37">
        <f ca="1" t="shared" si="825"/>
        <v>30</v>
      </c>
      <c r="H720" s="38" t="str">
        <f ca="1" t="shared" si="826"/>
        <v>Nej</v>
      </c>
      <c r="I720" s="30" t="str">
        <f ca="1" t="shared" si="827"/>
        <v>Flytt</v>
      </c>
      <c r="J720" s="30" t="s">
        <v>69</v>
      </c>
      <c r="K720" s="41">
        <f ca="1" t="shared" si="828"/>
        <v>320</v>
      </c>
      <c r="L720" s="41">
        <f ca="1" t="shared" si="799"/>
        <v>110</v>
      </c>
      <c r="N720" s="30" t="str">
        <f ca="1" t="shared" si="800"/>
        <v>Anders Erikson 720</v>
      </c>
      <c r="O720" s="30" t="str">
        <f ca="1" t="shared" si="801"/>
        <v>Lars Johnson 720</v>
      </c>
      <c r="P720" s="30" t="str">
        <f ca="1" t="shared" si="802"/>
        <v>Sarah Anderson 720</v>
      </c>
      <c r="Q720" s="30" t="str">
        <f ca="1" t="shared" si="829"/>
        <v>2.Reservationsavtal</v>
      </c>
      <c r="R720" s="45" t="str">
        <f ca="1" t="shared" si="830"/>
        <v>nej</v>
      </c>
      <c r="S720" s="45" t="str">
        <f ca="1" t="shared" si="831"/>
        <v>x</v>
      </c>
      <c r="T720" s="45" t="str">
        <f ca="1" t="shared" si="832"/>
        <v>x</v>
      </c>
      <c r="V720" s="33"/>
      <c r="W720" s="49" t="str">
        <f ca="1" t="shared" si="833"/>
        <v/>
      </c>
      <c r="X720" s="50" t="str">
        <f ca="1" t="shared" si="834"/>
        <v>Nej</v>
      </c>
      <c r="Y720" s="63" t="str">
        <f ca="1" t="shared" si="803"/>
        <v/>
      </c>
      <c r="Z720" s="63" t="str">
        <f ca="1" t="shared" si="804"/>
        <v/>
      </c>
      <c r="AA720" s="67"/>
      <c r="AB720" s="64" t="str">
        <f ca="1" t="shared" si="805"/>
        <v/>
      </c>
      <c r="AC720" s="73">
        <f ca="1">INDEX(Anslutningspunkt!$A$2:$A$108,RANDBETWEEN(2,108),1)</f>
        <v>8</v>
      </c>
      <c r="AD720" s="30"/>
      <c r="AE720" s="30" t="str">
        <f ca="1" t="shared" si="835"/>
        <v>Stamnät</v>
      </c>
      <c r="AF720" s="79"/>
      <c r="AG720" s="122"/>
      <c r="AH720" s="123"/>
      <c r="AI720" s="127"/>
      <c r="AL720" s="7"/>
      <c r="AM720" s="7">
        <f ca="1">VLOOKUP(AC720,Anslutningspunkt!A:B,2,0)+RANDBETWEEN(-10000,10000)</f>
        <v>6046308.672</v>
      </c>
      <c r="AN720" s="7">
        <f ca="1">VLOOKUP(AC720,Anslutningspunkt!A:C,3,0)+RANDBETWEEN(-10000,10000)</f>
        <v>379640.438</v>
      </c>
      <c r="AP720" s="7" t="str">
        <f ca="1" t="shared" si="806"/>
        <v>Flytt</v>
      </c>
      <c r="AQ720" s="7" t="str">
        <f t="shared" si="807"/>
        <v>Konsumtion/Produktion</v>
      </c>
      <c r="AX720" s="31">
        <f ca="1" t="shared" si="808"/>
        <v>44304.0975835542</v>
      </c>
      <c r="AZ720" s="31" t="str">
        <f ca="1">IF(SUM(IF({"4.Projekteringsavtal","5.Anslutningsavtal","6.Nätavtal"}=Q720,1,0))&gt;0,EDATE(AX720,RANDBETWEEN(0,6)),"")</f>
        <v/>
      </c>
      <c r="BB720" s="21" t="str">
        <f ca="1">IF(SUM(IF({"5.Anslutningsavtal","6.Nätavtal"}=Q720,1,0))&gt;0,EDATE(AZ720,RANDBETWEEN(0,3)),"")</f>
        <v/>
      </c>
      <c r="BD720" s="21" t="str">
        <f ca="1" t="shared" si="809"/>
        <v/>
      </c>
    </row>
    <row r="721" spans="1:56">
      <c r="A721" s="33" t="s">
        <v>65</v>
      </c>
      <c r="B721" s="31">
        <f ca="1" t="shared" si="823"/>
        <v>43647</v>
      </c>
      <c r="C721" s="32">
        <f ca="1" t="shared" si="796"/>
        <v>45440</v>
      </c>
      <c r="D721" s="30" t="str">
        <f t="shared" si="797"/>
        <v>Project 4721</v>
      </c>
      <c r="E721" s="30" t="str">
        <f t="shared" si="798"/>
        <v>Company AB 5721</v>
      </c>
      <c r="F721" s="30" t="str">
        <f ca="1" t="shared" si="824"/>
        <v>Sala</v>
      </c>
      <c r="G721" s="37">
        <f ca="1" t="shared" si="825"/>
        <v>34</v>
      </c>
      <c r="H721" s="38" t="str">
        <f ca="1" t="shared" si="826"/>
        <v/>
      </c>
      <c r="I721" s="30" t="str">
        <f ca="1" t="shared" si="827"/>
        <v>Nyanslutning</v>
      </c>
      <c r="J721" s="30" t="s">
        <v>69</v>
      </c>
      <c r="K721" s="41">
        <f ca="1" t="shared" si="828"/>
        <v>150</v>
      </c>
      <c r="L721" s="41">
        <f ca="1" t="shared" si="799"/>
        <v>95</v>
      </c>
      <c r="N721" s="30" t="str">
        <f ca="1" t="shared" si="800"/>
        <v>Lars Johnson 721</v>
      </c>
      <c r="O721" s="30" t="str">
        <f ca="1" t="shared" si="801"/>
        <v>Anders Erikson 721</v>
      </c>
      <c r="P721" s="30" t="str">
        <f ca="1" t="shared" si="802"/>
        <v>Sarah Anderson 721</v>
      </c>
      <c r="Q721" s="30" t="str">
        <f ca="1" t="shared" si="829"/>
        <v>6.Nätavtal</v>
      </c>
      <c r="R721" s="45" t="str">
        <f ca="1" t="shared" si="830"/>
        <v>nej</v>
      </c>
      <c r="S721" s="45" t="str">
        <f ca="1" t="shared" si="831"/>
        <v/>
      </c>
      <c r="T721" s="45" t="str">
        <f ca="1" t="shared" si="832"/>
        <v/>
      </c>
      <c r="V721" s="33"/>
      <c r="W721" s="49" t="str">
        <f ca="1" t="shared" si="833"/>
        <v>Länk</v>
      </c>
      <c r="X721" s="50" t="str">
        <f ca="1" t="shared" si="834"/>
        <v/>
      </c>
      <c r="Y721" s="63" t="str">
        <f ca="1" t="shared" si="803"/>
        <v/>
      </c>
      <c r="Z721" s="63" t="str">
        <f ca="1" t="shared" si="804"/>
        <v/>
      </c>
      <c r="AA721" s="67"/>
      <c r="AB721" s="64" t="str">
        <f ca="1" t="shared" si="805"/>
        <v/>
      </c>
      <c r="AC721" s="73">
        <f ca="1">INDEX(Anslutningspunkt!$A$2:$A$108,RANDBETWEEN(2,108),1)</f>
        <v>105</v>
      </c>
      <c r="AD721" s="30"/>
      <c r="AE721" s="30" t="str">
        <f ca="1" t="shared" si="835"/>
        <v/>
      </c>
      <c r="AF721" s="79"/>
      <c r="AG721" s="122"/>
      <c r="AH721" s="123"/>
      <c r="AI721" s="127"/>
      <c r="AL721" s="7"/>
      <c r="AM721" s="7">
        <f ca="1">VLOOKUP(AC721,Anslutningspunkt!A:B,2,0)+RANDBETWEEN(-10000,10000)</f>
        <v>6081146.672</v>
      </c>
      <c r="AN721" s="7">
        <f ca="1">VLOOKUP(AC721,Anslutningspunkt!A:C,3,0)+RANDBETWEEN(-10000,10000)</f>
        <v>433591.438</v>
      </c>
      <c r="AP721" s="7" t="str">
        <f ca="1" t="shared" si="806"/>
        <v>Nyanslutning</v>
      </c>
      <c r="AQ721" s="7" t="str">
        <f t="shared" si="807"/>
        <v>Konsumtion/Produktion</v>
      </c>
      <c r="AX721" s="31">
        <f ca="1" t="shared" si="808"/>
        <v>45115.0832875342</v>
      </c>
      <c r="AZ721" s="31">
        <f ca="1">IF(SUM(IF({"4.Projekteringsavtal","5.Anslutningsavtal","6.Nätavtal"}=Q721,1,0))&gt;0,EDATE(AX721,RANDBETWEEN(0,6)),"")</f>
        <v>45268</v>
      </c>
      <c r="BB721" s="21">
        <f ca="1">IF(SUM(IF({"5.Anslutningsavtal","6.Nätavtal"}=Q721,1,0))&gt;0,EDATE(AZ721,RANDBETWEEN(0,3)),"")</f>
        <v>45299</v>
      </c>
      <c r="BD721" s="21">
        <f ca="1" t="shared" si="809"/>
        <v>45330</v>
      </c>
    </row>
    <row r="722" spans="1:56">
      <c r="A722" s="33" t="s">
        <v>65</v>
      </c>
      <c r="B722" s="31">
        <f ca="1" t="shared" ref="B722:B731" si="836">RANDBETWEEN(DATE(2018,1,1),DATE(2022,10,20))</f>
        <v>43510</v>
      </c>
      <c r="C722" s="32">
        <f ca="1" t="shared" si="796"/>
        <v>44376</v>
      </c>
      <c r="D722" s="30" t="str">
        <f t="shared" si="797"/>
        <v>Project 4722</v>
      </c>
      <c r="E722" s="30" t="str">
        <f t="shared" si="798"/>
        <v>Company AB 5722</v>
      </c>
      <c r="F722" s="30" t="str">
        <f ca="1" t="shared" ref="F722:F731" si="83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Äkers Styckebruk</v>
      </c>
      <c r="G722" s="37">
        <f ca="1" t="shared" ref="G722:G731" si="838">RANDBETWEEN(30,38)</f>
        <v>33</v>
      </c>
      <c r="H722" s="38" t="str">
        <f ca="1" t="shared" ref="H722:H731" si="839">CHOOSE(RANDBETWEEN(1,3),"Ja","Nej","")</f>
        <v/>
      </c>
      <c r="I722" s="30" t="str">
        <f ca="1" t="shared" ref="I722:I731" si="840">CHOOSE(RANDBETWEEN(1,3),"Nyanslutning","Utökning","Flytt")</f>
        <v>Flytt</v>
      </c>
      <c r="J722" s="30" t="s">
        <v>69</v>
      </c>
      <c r="K722" s="41">
        <f ca="1" t="shared" ref="K722:K731" si="841">RANDBETWEEN(1,60)*10</f>
        <v>440</v>
      </c>
      <c r="L722" s="41">
        <f ca="1" t="shared" si="799"/>
        <v>347</v>
      </c>
      <c r="N722" s="30" t="str">
        <f ca="1" t="shared" si="800"/>
        <v>Anders Erikson 722</v>
      </c>
      <c r="O722" s="30" t="str">
        <f ca="1" t="shared" si="801"/>
        <v>Erik Johanson 722</v>
      </c>
      <c r="P722" s="30" t="str">
        <f ca="1" t="shared" si="802"/>
        <v>Anders Erikson 722</v>
      </c>
      <c r="Q722" s="30" t="str">
        <f ca="1" t="shared" ref="Q722:Q731" si="842">CHOOSE(RANDBETWEEN(1,5),"5.Anslutningsavtal","4.Projekteringsavtal","6.Nätavtal","2.Reservationsavtal","1.Anslutningsmöjlighet")</f>
        <v>5.Anslutningsavtal</v>
      </c>
      <c r="R722" s="45" t="str">
        <f ca="1" t="shared" ref="R722:R731" si="843">CHOOSE(RANDBETWEEN(1,8),"Ja","","","","n","nej","?","N/A")</f>
        <v>?</v>
      </c>
      <c r="S722" s="45" t="str">
        <f ca="1" t="shared" ref="S722:S731" si="844">CHOOSE(RANDBETWEEN(1,3),"x","","")</f>
        <v/>
      </c>
      <c r="T722" s="45" t="str">
        <f ca="1" t="shared" ref="T722:T731" si="845">CHOOSE(RANDBETWEEN(1,4),"x","","","")</f>
        <v/>
      </c>
      <c r="V722" s="33"/>
      <c r="W722" s="49" t="str">
        <f ca="1" t="shared" ref="W722:W731" si="846">CHOOSE(RANDBETWEEN(1,7),"Länk","","","","","Ansluts till LN 20 kV","Reservationsavtal ska tecknas")</f>
        <v/>
      </c>
      <c r="X722" s="50" t="str">
        <f ca="1" t="shared" ref="X722:X731" si="847">CHOOSE(RANDBETWEEN(1,4),"Ja","Ja","Nej","")</f>
        <v>Nej</v>
      </c>
      <c r="Y722" s="63" t="str">
        <f ca="1" t="shared" si="803"/>
        <v/>
      </c>
      <c r="Z722" s="63" t="str">
        <f ca="1" t="shared" si="804"/>
        <v/>
      </c>
      <c r="AA722" s="67"/>
      <c r="AB722" s="64" t="str">
        <f ca="1" t="shared" si="805"/>
        <v/>
      </c>
      <c r="AC722" s="73">
        <f ca="1">INDEX(Anslutningspunkt!$A$2:$A$108,RANDBETWEEN(2,108),1)</f>
        <v>22</v>
      </c>
      <c r="AD722" s="30"/>
      <c r="AE722" s="30" t="str">
        <f ca="1" t="shared" ref="AE722:AE731" si="848">CHOOSE(RANDBETWEEN(1,4),"Regionnät","Stamnät Regionnät","Stamnät","")</f>
        <v>Stamnät</v>
      </c>
      <c r="AF722" s="79"/>
      <c r="AG722" s="122"/>
      <c r="AH722" s="123"/>
      <c r="AI722" s="127"/>
      <c r="AL722" s="7"/>
      <c r="AM722" s="7">
        <f ca="1">VLOOKUP(AC722,Anslutningspunkt!A:B,2,0)+RANDBETWEEN(-10000,10000)</f>
        <v>6034470.672</v>
      </c>
      <c r="AN722" s="7">
        <f ca="1">VLOOKUP(AC722,Anslutningspunkt!A:C,3,0)+RANDBETWEEN(-10000,10000)</f>
        <v>276579.438</v>
      </c>
      <c r="AP722" s="7" t="str">
        <f ca="1" t="shared" si="806"/>
        <v>Flytt</v>
      </c>
      <c r="AQ722" s="7" t="str">
        <f t="shared" si="807"/>
        <v>Konsumtion/Produktion</v>
      </c>
      <c r="AX722" s="31">
        <f ca="1" t="shared" si="808"/>
        <v>44188.1645210622</v>
      </c>
      <c r="AZ722" s="31">
        <f ca="1">IF(SUM(IF({"4.Projekteringsavtal","5.Anslutningsavtal","6.Nätavtal"}=Q722,1,0))&gt;0,EDATE(AX722,RANDBETWEEN(0,6)),"")</f>
        <v>44250</v>
      </c>
      <c r="BB722" s="21">
        <f ca="1">IF(SUM(IF({"5.Anslutningsavtal","6.Nätavtal"}=Q722,1,0))&gt;0,EDATE(AZ722,RANDBETWEEN(0,3)),"")</f>
        <v>44339</v>
      </c>
      <c r="BD722" s="21" t="str">
        <f ca="1" t="shared" si="809"/>
        <v/>
      </c>
    </row>
    <row r="723" spans="1:56">
      <c r="A723" s="33" t="s">
        <v>65</v>
      </c>
      <c r="B723" s="31">
        <f ca="1" t="shared" si="836"/>
        <v>43437</v>
      </c>
      <c r="C723" s="32">
        <f ca="1" t="shared" si="796"/>
        <v>44250</v>
      </c>
      <c r="D723" s="30" t="str">
        <f t="shared" si="797"/>
        <v>Project 4723</v>
      </c>
      <c r="E723" s="30" t="str">
        <f t="shared" si="798"/>
        <v>Company AB 5723</v>
      </c>
      <c r="F723" s="30" t="str">
        <f ca="1" t="shared" si="837"/>
        <v>Huddinge</v>
      </c>
      <c r="G723" s="37">
        <f ca="1" t="shared" si="838"/>
        <v>36</v>
      </c>
      <c r="H723" s="38" t="str">
        <f ca="1" t="shared" si="839"/>
        <v/>
      </c>
      <c r="I723" s="30" t="str">
        <f ca="1" t="shared" si="840"/>
        <v>Nyanslutning</v>
      </c>
      <c r="J723" s="30" t="s">
        <v>69</v>
      </c>
      <c r="K723" s="41">
        <f ca="1" t="shared" si="841"/>
        <v>220</v>
      </c>
      <c r="L723" s="41">
        <f ca="1" t="shared" si="799"/>
        <v>37</v>
      </c>
      <c r="N723" s="30" t="str">
        <f ca="1" t="shared" si="800"/>
        <v>Erik Johanson 723</v>
      </c>
      <c r="O723" s="30" t="str">
        <f ca="1" t="shared" si="801"/>
        <v>Lars Johnson 723</v>
      </c>
      <c r="P723" s="30" t="str">
        <f ca="1" t="shared" si="802"/>
        <v>Lars Johnson 723</v>
      </c>
      <c r="Q723" s="30" t="str">
        <f ca="1" t="shared" si="842"/>
        <v>4.Projekteringsavtal</v>
      </c>
      <c r="R723" s="45" t="str">
        <f ca="1" t="shared" si="843"/>
        <v/>
      </c>
      <c r="S723" s="45" t="str">
        <f ca="1" t="shared" si="844"/>
        <v>x</v>
      </c>
      <c r="T723" s="45" t="str">
        <f ca="1" t="shared" si="845"/>
        <v>x</v>
      </c>
      <c r="V723" s="33"/>
      <c r="W723" s="49" t="str">
        <f ca="1" t="shared" si="846"/>
        <v/>
      </c>
      <c r="X723" s="50" t="str">
        <f ca="1" t="shared" si="847"/>
        <v>Ja</v>
      </c>
      <c r="Y723" s="63">
        <f ca="1" t="shared" si="803"/>
        <v>45491</v>
      </c>
      <c r="Z723" s="63">
        <f ca="1" t="shared" si="804"/>
        <v>44854</v>
      </c>
      <c r="AA723" s="67"/>
      <c r="AB723" s="64" t="str">
        <f ca="1" t="shared" si="805"/>
        <v/>
      </c>
      <c r="AC723" s="73">
        <f ca="1">INDEX(Anslutningspunkt!$A$2:$A$108,RANDBETWEEN(2,108),1)</f>
        <v>45</v>
      </c>
      <c r="AD723" s="30"/>
      <c r="AE723" s="30" t="str">
        <f ca="1" t="shared" si="848"/>
        <v>Stamnät</v>
      </c>
      <c r="AF723" s="79"/>
      <c r="AG723" s="122"/>
      <c r="AH723" s="123"/>
      <c r="AI723" s="127"/>
      <c r="AL723" s="7"/>
      <c r="AM723" s="7">
        <f ca="1">VLOOKUP(AC723,Anslutningspunkt!A:B,2,0)+RANDBETWEEN(-10000,10000)</f>
        <v>6122890.672</v>
      </c>
      <c r="AN723" s="7">
        <f ca="1">VLOOKUP(AC723,Anslutningspunkt!A:C,3,0)+RANDBETWEEN(-10000,10000)</f>
        <v>325484.438</v>
      </c>
      <c r="AP723" s="7" t="str">
        <f ca="1" t="shared" si="806"/>
        <v>Nyanslutning</v>
      </c>
      <c r="AQ723" s="7" t="str">
        <f t="shared" si="807"/>
        <v>Konsumtion/Produktion</v>
      </c>
      <c r="AX723" s="31">
        <f ca="1" t="shared" si="808"/>
        <v>44042.4968894176</v>
      </c>
      <c r="AZ723" s="31">
        <f ca="1">IF(SUM(IF({"4.Projekteringsavtal","5.Anslutningsavtal","6.Nätavtal"}=Q723,1,0))&gt;0,EDATE(AX723,RANDBETWEEN(0,6)),"")</f>
        <v>44104</v>
      </c>
      <c r="BB723" s="21" t="str">
        <f ca="1">IF(SUM(IF({"5.Anslutningsavtal","6.Nätavtal"}=Q723,1,0))&gt;0,EDATE(AZ723,RANDBETWEEN(0,3)),"")</f>
        <v/>
      </c>
      <c r="BD723" s="21" t="str">
        <f ca="1" t="shared" si="809"/>
        <v/>
      </c>
    </row>
    <row r="724" spans="1:56">
      <c r="A724" s="33" t="s">
        <v>65</v>
      </c>
      <c r="B724" s="31">
        <f ca="1" t="shared" si="836"/>
        <v>43715</v>
      </c>
      <c r="C724" s="32">
        <f ca="1" t="shared" si="796"/>
        <v>45337</v>
      </c>
      <c r="D724" s="30" t="str">
        <f t="shared" si="797"/>
        <v>Project 4724</v>
      </c>
      <c r="E724" s="30" t="str">
        <f t="shared" si="798"/>
        <v>Company AB 5724</v>
      </c>
      <c r="F724" s="30" t="str">
        <f ca="1" t="shared" si="837"/>
        <v>Sala</v>
      </c>
      <c r="G724" s="37">
        <f ca="1" t="shared" si="838"/>
        <v>36</v>
      </c>
      <c r="H724" s="38" t="str">
        <f ca="1" t="shared" si="839"/>
        <v/>
      </c>
      <c r="I724" s="30" t="str">
        <f ca="1" t="shared" si="840"/>
        <v>Flytt</v>
      </c>
      <c r="J724" s="30" t="s">
        <v>69</v>
      </c>
      <c r="K724" s="41">
        <f ca="1" t="shared" si="841"/>
        <v>210</v>
      </c>
      <c r="L724" s="41">
        <f ca="1" t="shared" si="799"/>
        <v>92</v>
      </c>
      <c r="N724" s="30" t="str">
        <f ca="1" t="shared" si="800"/>
        <v>Anders Erikson 724</v>
      </c>
      <c r="O724" s="30" t="str">
        <f ca="1" t="shared" si="801"/>
        <v>Anders Erikson 724</v>
      </c>
      <c r="P724" s="30" t="str">
        <f ca="1" t="shared" si="802"/>
        <v>Erik Johanson 724</v>
      </c>
      <c r="Q724" s="30" t="str">
        <f ca="1" t="shared" si="842"/>
        <v>4.Projekteringsavtal</v>
      </c>
      <c r="R724" s="45" t="str">
        <f ca="1" t="shared" si="843"/>
        <v>Ja</v>
      </c>
      <c r="S724" s="45" t="str">
        <f ca="1" t="shared" si="844"/>
        <v/>
      </c>
      <c r="T724" s="45" t="str">
        <f ca="1" t="shared" si="845"/>
        <v/>
      </c>
      <c r="V724" s="33"/>
      <c r="W724" s="49" t="str">
        <f ca="1" t="shared" si="846"/>
        <v>Ansluts till LN 20 kV</v>
      </c>
      <c r="X724" s="50" t="str">
        <f ca="1" t="shared" si="847"/>
        <v>Nej</v>
      </c>
      <c r="Y724" s="63" t="str">
        <f ca="1" t="shared" si="803"/>
        <v/>
      </c>
      <c r="Z724" s="63" t="str">
        <f ca="1" t="shared" si="804"/>
        <v/>
      </c>
      <c r="AA724" s="67"/>
      <c r="AB724" s="64" t="str">
        <f ca="1" t="shared" si="805"/>
        <v/>
      </c>
      <c r="AC724" s="73">
        <f ca="1">INDEX(Anslutningspunkt!$A$2:$A$108,RANDBETWEEN(2,108),1)</f>
        <v>97</v>
      </c>
      <c r="AD724" s="30"/>
      <c r="AE724" s="30" t="str">
        <f ca="1" t="shared" si="848"/>
        <v>Stamnät Regionnät</v>
      </c>
      <c r="AF724" s="79"/>
      <c r="AG724" s="122"/>
      <c r="AH724" s="123"/>
      <c r="AI724" s="127"/>
      <c r="AL724" s="7"/>
      <c r="AM724" s="7">
        <f ca="1">VLOOKUP(AC724,Anslutningspunkt!A:B,2,0)+RANDBETWEEN(-10000,10000)</f>
        <v>6180017.672</v>
      </c>
      <c r="AN724" s="7">
        <f ca="1">VLOOKUP(AC724,Anslutningspunkt!A:C,3,0)+RANDBETWEEN(-10000,10000)</f>
        <v>293755.438</v>
      </c>
      <c r="AP724" s="7" t="str">
        <f ca="1" t="shared" si="806"/>
        <v>Flytt</v>
      </c>
      <c r="AQ724" s="7" t="str">
        <f t="shared" si="807"/>
        <v>Konsumtion/Produktion</v>
      </c>
      <c r="AX724" s="31">
        <f ca="1" t="shared" si="808"/>
        <v>44456.4037456769</v>
      </c>
      <c r="AZ724" s="31">
        <f ca="1">IF(SUM(IF({"4.Projekteringsavtal","5.Anslutningsavtal","6.Nätavtal"}=Q724,1,0))&gt;0,EDATE(AX724,RANDBETWEEN(0,6)),"")</f>
        <v>44547</v>
      </c>
      <c r="BB724" s="21" t="str">
        <f ca="1">IF(SUM(IF({"5.Anslutningsavtal","6.Nätavtal"}=Q724,1,0))&gt;0,EDATE(AZ724,RANDBETWEEN(0,3)),"")</f>
        <v/>
      </c>
      <c r="BD724" s="21" t="str">
        <f ca="1" t="shared" si="809"/>
        <v/>
      </c>
    </row>
    <row r="725" spans="1:56">
      <c r="A725" s="33" t="s">
        <v>65</v>
      </c>
      <c r="B725" s="31">
        <f ca="1" t="shared" si="836"/>
        <v>43495</v>
      </c>
      <c r="C725" s="32">
        <f ca="1" t="shared" si="796"/>
        <v>44042</v>
      </c>
      <c r="D725" s="30" t="str">
        <f t="shared" si="797"/>
        <v>Project 4725</v>
      </c>
      <c r="E725" s="30" t="str">
        <f t="shared" si="798"/>
        <v>Company AB 5725</v>
      </c>
      <c r="F725" s="30" t="str">
        <f ca="1" t="shared" si="837"/>
        <v>Hofors</v>
      </c>
      <c r="G725" s="37">
        <f ca="1" t="shared" si="838"/>
        <v>31</v>
      </c>
      <c r="H725" s="38" t="str">
        <f ca="1" t="shared" si="839"/>
        <v/>
      </c>
      <c r="I725" s="30" t="str">
        <f ca="1" t="shared" si="840"/>
        <v>Flytt</v>
      </c>
      <c r="J725" s="30" t="s">
        <v>69</v>
      </c>
      <c r="K725" s="41">
        <f ca="1" t="shared" si="841"/>
        <v>10</v>
      </c>
      <c r="L725" s="41">
        <f ca="1" t="shared" si="799"/>
        <v>7</v>
      </c>
      <c r="N725" s="30" t="str">
        <f ca="1" t="shared" si="800"/>
        <v>Lars Johnson 725</v>
      </c>
      <c r="O725" s="30" t="str">
        <f ca="1" t="shared" si="801"/>
        <v>Erik Johanson 725</v>
      </c>
      <c r="P725" s="30" t="str">
        <f ca="1" t="shared" si="802"/>
        <v>Anders Erikson 725</v>
      </c>
      <c r="Q725" s="30" t="str">
        <f ca="1" t="shared" si="842"/>
        <v>6.Nätavtal</v>
      </c>
      <c r="R725" s="45" t="str">
        <f ca="1" t="shared" si="843"/>
        <v>nej</v>
      </c>
      <c r="S725" s="45" t="str">
        <f ca="1" t="shared" si="844"/>
        <v/>
      </c>
      <c r="T725" s="45" t="str">
        <f ca="1" t="shared" si="845"/>
        <v>x</v>
      </c>
      <c r="V725" s="33"/>
      <c r="W725" s="49" t="str">
        <f ca="1" t="shared" si="846"/>
        <v/>
      </c>
      <c r="X725" s="50" t="str">
        <f ca="1" t="shared" si="847"/>
        <v>Ja</v>
      </c>
      <c r="Y725" s="63">
        <f ca="1" t="shared" si="803"/>
        <v>45087</v>
      </c>
      <c r="Z725" s="63">
        <f ca="1" t="shared" si="804"/>
        <v>44646</v>
      </c>
      <c r="AA725" s="67"/>
      <c r="AB725" s="64" t="str">
        <f ca="1" t="shared" si="805"/>
        <v/>
      </c>
      <c r="AC725" s="73">
        <f ca="1">INDEX(Anslutningspunkt!$A$2:$A$108,RANDBETWEEN(2,108),1)</f>
        <v>7</v>
      </c>
      <c r="AD725" s="30"/>
      <c r="AE725" s="30" t="str">
        <f ca="1" t="shared" si="848"/>
        <v>Regionnät</v>
      </c>
      <c r="AF725" s="79"/>
      <c r="AG725" s="122"/>
      <c r="AH725" s="123"/>
      <c r="AI725" s="127"/>
      <c r="AL725" s="7"/>
      <c r="AM725" s="7">
        <f ca="1">VLOOKUP(AC725,Anslutningspunkt!A:B,2,0)+RANDBETWEEN(-10000,10000)</f>
        <v>6189511.672</v>
      </c>
      <c r="AN725" s="7">
        <f ca="1">VLOOKUP(AC725,Anslutningspunkt!A:C,3,0)+RANDBETWEEN(-10000,10000)</f>
        <v>317040.438</v>
      </c>
      <c r="AP725" s="7" t="str">
        <f ca="1" t="shared" si="806"/>
        <v>Flytt</v>
      </c>
      <c r="AQ725" s="7" t="str">
        <f t="shared" si="807"/>
        <v>Konsumtion/Produktion</v>
      </c>
      <c r="AX725" s="31">
        <f ca="1" t="shared" si="808"/>
        <v>43794.9548077357</v>
      </c>
      <c r="AZ725" s="31">
        <f ca="1">IF(SUM(IF({"4.Projekteringsavtal","5.Anslutningsavtal","6.Nätavtal"}=Q725,1,0))&gt;0,EDATE(AX725,RANDBETWEEN(0,6)),"")</f>
        <v>43915</v>
      </c>
      <c r="BB725" s="21">
        <f ca="1">IF(SUM(IF({"5.Anslutningsavtal","6.Nätavtal"}=Q725,1,0))&gt;0,EDATE(AZ725,RANDBETWEEN(0,3)),"")</f>
        <v>44007</v>
      </c>
      <c r="BD725" s="21">
        <f ca="1" t="shared" si="809"/>
        <v>44099</v>
      </c>
    </row>
    <row r="726" spans="1:56">
      <c r="A726" s="33" t="s">
        <v>65</v>
      </c>
      <c r="B726" s="31">
        <f ca="1" t="shared" si="836"/>
        <v>43320</v>
      </c>
      <c r="C726" s="32">
        <f ca="1" t="shared" si="796"/>
        <v>45245</v>
      </c>
      <c r="D726" s="30" t="str">
        <f t="shared" si="797"/>
        <v>Project 4726</v>
      </c>
      <c r="E726" s="30" t="str">
        <f t="shared" si="798"/>
        <v>Company AB 5726</v>
      </c>
      <c r="F726" s="30" t="str">
        <f ca="1" t="shared" si="837"/>
        <v>Gnesta</v>
      </c>
      <c r="G726" s="37">
        <f ca="1" t="shared" si="838"/>
        <v>37</v>
      </c>
      <c r="H726" s="38" t="str">
        <f ca="1" t="shared" si="839"/>
        <v>Nej</v>
      </c>
      <c r="I726" s="30" t="str">
        <f ca="1" t="shared" si="840"/>
        <v>Utökning</v>
      </c>
      <c r="J726" s="30" t="s">
        <v>69</v>
      </c>
      <c r="K726" s="41">
        <f ca="1" t="shared" si="841"/>
        <v>300</v>
      </c>
      <c r="L726" s="41">
        <f ca="1" t="shared" si="799"/>
        <v>77</v>
      </c>
      <c r="N726" s="30" t="str">
        <f ca="1" t="shared" si="800"/>
        <v>Anders Erikson 726</v>
      </c>
      <c r="O726" s="30" t="str">
        <f ca="1" t="shared" si="801"/>
        <v>Lars Johnson 726</v>
      </c>
      <c r="P726" s="30" t="str">
        <f ca="1" t="shared" si="802"/>
        <v>Sarah Anderson 726</v>
      </c>
      <c r="Q726" s="30" t="str">
        <f ca="1" t="shared" si="842"/>
        <v>1.Anslutningsmöjlighet</v>
      </c>
      <c r="R726" s="45" t="str">
        <f ca="1" t="shared" si="843"/>
        <v/>
      </c>
      <c r="S726" s="45" t="str">
        <f ca="1" t="shared" si="844"/>
        <v/>
      </c>
      <c r="T726" s="45" t="str">
        <f ca="1" t="shared" si="845"/>
        <v/>
      </c>
      <c r="V726" s="33"/>
      <c r="W726" s="49" t="str">
        <f ca="1" t="shared" si="846"/>
        <v/>
      </c>
      <c r="X726" s="50" t="str">
        <f ca="1" t="shared" si="847"/>
        <v>Ja</v>
      </c>
      <c r="Y726" s="63">
        <f ca="1" t="shared" si="803"/>
        <v>45570</v>
      </c>
      <c r="Z726" s="63">
        <f ca="1" t="shared" si="804"/>
        <v>45340</v>
      </c>
      <c r="AA726" s="67"/>
      <c r="AB726" s="64" t="str">
        <f ca="1" t="shared" si="805"/>
        <v/>
      </c>
      <c r="AC726" s="73">
        <f ca="1">INDEX(Anslutningspunkt!$A$2:$A$108,RANDBETWEEN(2,108),1)</f>
        <v>89</v>
      </c>
      <c r="AD726" s="30"/>
      <c r="AE726" s="30" t="str">
        <f ca="1" t="shared" si="848"/>
        <v>Stamnät Regionnät</v>
      </c>
      <c r="AF726" s="79"/>
      <c r="AG726" s="122"/>
      <c r="AH726" s="123"/>
      <c r="AI726" s="127"/>
      <c r="AL726" s="7"/>
      <c r="AM726" s="7">
        <f ca="1">VLOOKUP(AC726,Anslutningspunkt!A:B,2,0)+RANDBETWEEN(-10000,10000)</f>
        <v>6122116.672</v>
      </c>
      <c r="AN726" s="7">
        <f ca="1">VLOOKUP(AC726,Anslutningspunkt!A:C,3,0)+RANDBETWEEN(-10000,10000)</f>
        <v>397513.438</v>
      </c>
      <c r="AP726" s="7" t="str">
        <f ca="1" t="shared" si="806"/>
        <v>Utökning</v>
      </c>
      <c r="AQ726" s="7" t="str">
        <f t="shared" si="807"/>
        <v>Konsumtion/Produktion</v>
      </c>
      <c r="AX726" s="31" t="str">
        <f ca="1" t="shared" si="808"/>
        <v/>
      </c>
      <c r="AZ726" s="31" t="str">
        <f ca="1">IF(SUM(IF({"4.Projekteringsavtal","5.Anslutningsavtal","6.Nätavtal"}=Q726,1,0))&gt;0,EDATE(AX726,RANDBETWEEN(0,6)),"")</f>
        <v/>
      </c>
      <c r="BB726" s="21" t="str">
        <f ca="1">IF(SUM(IF({"5.Anslutningsavtal","6.Nätavtal"}=Q726,1,0))&gt;0,EDATE(AZ726,RANDBETWEEN(0,3)),"")</f>
        <v/>
      </c>
      <c r="BD726" s="21" t="str">
        <f ca="1" t="shared" si="809"/>
        <v/>
      </c>
    </row>
    <row r="727" spans="1:56">
      <c r="A727" s="33" t="s">
        <v>65</v>
      </c>
      <c r="B727" s="31">
        <f ca="1" t="shared" si="836"/>
        <v>43280</v>
      </c>
      <c r="C727" s="32">
        <f ca="1" t="shared" si="796"/>
        <v>45549</v>
      </c>
      <c r="D727" s="30" t="str">
        <f t="shared" si="797"/>
        <v>Project 4727</v>
      </c>
      <c r="E727" s="30" t="str">
        <f t="shared" si="798"/>
        <v>Company AB 5727</v>
      </c>
      <c r="F727" s="30" t="str">
        <f ca="1" t="shared" si="837"/>
        <v>Gnesta</v>
      </c>
      <c r="G727" s="37">
        <f ca="1" t="shared" si="838"/>
        <v>32</v>
      </c>
      <c r="H727" s="38" t="str">
        <f ca="1" t="shared" si="839"/>
        <v>Ja</v>
      </c>
      <c r="I727" s="30" t="str">
        <f ca="1" t="shared" si="840"/>
        <v>Flytt</v>
      </c>
      <c r="J727" s="30" t="s">
        <v>69</v>
      </c>
      <c r="K727" s="41">
        <f ca="1" t="shared" si="841"/>
        <v>470</v>
      </c>
      <c r="L727" s="41">
        <f ca="1" t="shared" si="799"/>
        <v>55</v>
      </c>
      <c r="N727" s="30" t="str">
        <f ca="1" t="shared" si="800"/>
        <v>Lars Johnson 727</v>
      </c>
      <c r="O727" s="30" t="str">
        <f ca="1" t="shared" si="801"/>
        <v>Anders Erikson 727</v>
      </c>
      <c r="P727" s="30" t="str">
        <f ca="1" t="shared" si="802"/>
        <v>Erik Johanson 727</v>
      </c>
      <c r="Q727" s="30" t="str">
        <f ca="1" t="shared" si="842"/>
        <v>2.Reservationsavtal</v>
      </c>
      <c r="R727" s="45" t="str">
        <f ca="1" t="shared" si="843"/>
        <v>?</v>
      </c>
      <c r="S727" s="45" t="str">
        <f ca="1" t="shared" si="844"/>
        <v/>
      </c>
      <c r="T727" s="45" t="str">
        <f ca="1" t="shared" si="845"/>
        <v>x</v>
      </c>
      <c r="V727" s="33"/>
      <c r="W727" s="49" t="str">
        <f ca="1" t="shared" si="846"/>
        <v>Länk</v>
      </c>
      <c r="X727" s="50" t="str">
        <f ca="1" t="shared" si="847"/>
        <v>Nej</v>
      </c>
      <c r="Y727" s="63" t="str">
        <f ca="1" t="shared" si="803"/>
        <v/>
      </c>
      <c r="Z727" s="63" t="str">
        <f ca="1" t="shared" si="804"/>
        <v/>
      </c>
      <c r="AA727" s="67"/>
      <c r="AB727" s="64" t="str">
        <f ca="1" t="shared" si="805"/>
        <v/>
      </c>
      <c r="AC727" s="73">
        <f ca="1">INDEX(Anslutningspunkt!$A$2:$A$108,RANDBETWEEN(2,108),1)</f>
        <v>31</v>
      </c>
      <c r="AD727" s="30"/>
      <c r="AE727" s="30" t="str">
        <f ca="1" t="shared" si="848"/>
        <v/>
      </c>
      <c r="AF727" s="79"/>
      <c r="AG727" s="122"/>
      <c r="AH727" s="123"/>
      <c r="AI727" s="127"/>
      <c r="AL727" s="7"/>
      <c r="AM727" s="7">
        <f ca="1">VLOOKUP(AC727,Anslutningspunkt!A:B,2,0)+RANDBETWEEN(-10000,10000)</f>
        <v>6030429.672</v>
      </c>
      <c r="AN727" s="7">
        <f ca="1">VLOOKUP(AC727,Anslutningspunkt!A:C,3,0)+RANDBETWEEN(-10000,10000)</f>
        <v>281445.438</v>
      </c>
      <c r="AP727" s="7" t="str">
        <f ca="1" t="shared" si="806"/>
        <v>Flytt</v>
      </c>
      <c r="AQ727" s="7" t="str">
        <f t="shared" si="807"/>
        <v>Konsumtion/Produktion</v>
      </c>
      <c r="AX727" s="31">
        <f ca="1" t="shared" si="808"/>
        <v>44275.9372611112</v>
      </c>
      <c r="AZ727" s="31" t="str">
        <f ca="1">IF(SUM(IF({"4.Projekteringsavtal","5.Anslutningsavtal","6.Nätavtal"}=Q727,1,0))&gt;0,EDATE(AX727,RANDBETWEEN(0,6)),"")</f>
        <v/>
      </c>
      <c r="BB727" s="21" t="str">
        <f ca="1">IF(SUM(IF({"5.Anslutningsavtal","6.Nätavtal"}=Q727,1,0))&gt;0,EDATE(AZ727,RANDBETWEEN(0,3)),"")</f>
        <v/>
      </c>
      <c r="BD727" s="21" t="str">
        <f ca="1" t="shared" si="809"/>
        <v/>
      </c>
    </row>
    <row r="728" spans="1:56">
      <c r="A728" s="33" t="s">
        <v>65</v>
      </c>
      <c r="B728" s="31">
        <f ca="1" t="shared" si="836"/>
        <v>43647</v>
      </c>
      <c r="C728" s="32">
        <f ca="1" t="shared" si="796"/>
        <v>45537</v>
      </c>
      <c r="D728" s="30" t="str">
        <f t="shared" si="797"/>
        <v>Project 4728</v>
      </c>
      <c r="E728" s="30" t="str">
        <f t="shared" si="798"/>
        <v>Company AB 5728</v>
      </c>
      <c r="F728" s="30" t="str">
        <f ca="1" t="shared" si="837"/>
        <v>Nynäshamn</v>
      </c>
      <c r="G728" s="37">
        <f ca="1" t="shared" si="838"/>
        <v>34</v>
      </c>
      <c r="H728" s="38" t="str">
        <f ca="1" t="shared" si="839"/>
        <v/>
      </c>
      <c r="I728" s="30" t="str">
        <f ca="1" t="shared" si="840"/>
        <v>Utökning</v>
      </c>
      <c r="J728" s="30" t="s">
        <v>69</v>
      </c>
      <c r="K728" s="41">
        <f ca="1" t="shared" si="841"/>
        <v>530</v>
      </c>
      <c r="L728" s="41">
        <f ca="1" t="shared" si="799"/>
        <v>492</v>
      </c>
      <c r="N728" s="30" t="str">
        <f ca="1" t="shared" si="800"/>
        <v>Sarah Anderson 728</v>
      </c>
      <c r="O728" s="30" t="str">
        <f ca="1" t="shared" si="801"/>
        <v>Erik Johanson 728</v>
      </c>
      <c r="P728" s="30" t="str">
        <f ca="1" t="shared" si="802"/>
        <v>Anders Erikson 728</v>
      </c>
      <c r="Q728" s="30" t="str">
        <f ca="1" t="shared" si="842"/>
        <v>2.Reservationsavtal</v>
      </c>
      <c r="R728" s="45" t="str">
        <f ca="1" t="shared" si="843"/>
        <v/>
      </c>
      <c r="S728" s="45" t="str">
        <f ca="1" t="shared" si="844"/>
        <v>x</v>
      </c>
      <c r="T728" s="45" t="str">
        <f ca="1" t="shared" si="845"/>
        <v/>
      </c>
      <c r="V728" s="33"/>
      <c r="W728" s="49" t="str">
        <f ca="1" t="shared" si="846"/>
        <v>Ansluts till LN 20 kV</v>
      </c>
      <c r="X728" s="50" t="str">
        <f ca="1" t="shared" si="847"/>
        <v>Ja</v>
      </c>
      <c r="Y728" s="63">
        <f ca="1" t="shared" si="803"/>
        <v>45570</v>
      </c>
      <c r="Z728" s="63">
        <f ca="1" t="shared" si="804"/>
        <v>45558</v>
      </c>
      <c r="AA728" s="67"/>
      <c r="AB728" s="64" t="str">
        <f ca="1" t="shared" si="805"/>
        <v/>
      </c>
      <c r="AC728" s="73">
        <f ca="1">INDEX(Anslutningspunkt!$A$2:$A$108,RANDBETWEEN(2,108),1)</f>
        <v>49</v>
      </c>
      <c r="AD728" s="30"/>
      <c r="AE728" s="30" t="str">
        <f ca="1" t="shared" si="848"/>
        <v>Regionnät</v>
      </c>
      <c r="AF728" s="79"/>
      <c r="AG728" s="122"/>
      <c r="AH728" s="123"/>
      <c r="AI728" s="127"/>
      <c r="AL728" s="7"/>
      <c r="AM728" s="7">
        <f ca="1">VLOOKUP(AC728,Anslutningspunkt!A:B,2,0)+RANDBETWEEN(-10000,10000)</f>
        <v>6156946.672</v>
      </c>
      <c r="AN728" s="7">
        <f ca="1">VLOOKUP(AC728,Anslutningspunkt!A:C,3,0)+RANDBETWEEN(-10000,10000)</f>
        <v>357824.438</v>
      </c>
      <c r="AP728" s="7" t="str">
        <f ca="1" t="shared" si="806"/>
        <v>Utökning</v>
      </c>
      <c r="AQ728" s="7" t="str">
        <f t="shared" si="807"/>
        <v>Konsumtion/Produktion</v>
      </c>
      <c r="AX728" s="31">
        <f ca="1" t="shared" si="808"/>
        <v>45538.2844373165</v>
      </c>
      <c r="AZ728" s="31" t="str">
        <f ca="1">IF(SUM(IF({"4.Projekteringsavtal","5.Anslutningsavtal","6.Nätavtal"}=Q728,1,0))&gt;0,EDATE(AX728,RANDBETWEEN(0,6)),"")</f>
        <v/>
      </c>
      <c r="BB728" s="21" t="str">
        <f ca="1">IF(SUM(IF({"5.Anslutningsavtal","6.Nätavtal"}=Q728,1,0))&gt;0,EDATE(AZ728,RANDBETWEEN(0,3)),"")</f>
        <v/>
      </c>
      <c r="BD728" s="21" t="str">
        <f ca="1" t="shared" si="809"/>
        <v/>
      </c>
    </row>
    <row r="729" spans="1:56">
      <c r="A729" s="33" t="s">
        <v>65</v>
      </c>
      <c r="B729" s="31">
        <f ca="1" t="shared" si="836"/>
        <v>43963</v>
      </c>
      <c r="C729" s="32">
        <f ca="1" t="shared" si="796"/>
        <v>45549</v>
      </c>
      <c r="D729" s="30" t="str">
        <f t="shared" si="797"/>
        <v>Project 4729</v>
      </c>
      <c r="E729" s="30" t="str">
        <f t="shared" si="798"/>
        <v>Company AB 5729</v>
      </c>
      <c r="F729" s="30" t="str">
        <f ca="1" t="shared" si="837"/>
        <v>Täby</v>
      </c>
      <c r="G729" s="37">
        <f ca="1" t="shared" si="838"/>
        <v>37</v>
      </c>
      <c r="H729" s="38" t="str">
        <f ca="1" t="shared" si="839"/>
        <v>Nej</v>
      </c>
      <c r="I729" s="30" t="str">
        <f ca="1" t="shared" si="840"/>
        <v>Utökning</v>
      </c>
      <c r="J729" s="30" t="s">
        <v>69</v>
      </c>
      <c r="K729" s="41">
        <f ca="1" t="shared" si="841"/>
        <v>290</v>
      </c>
      <c r="L729" s="41">
        <f ca="1" t="shared" si="799"/>
        <v>98</v>
      </c>
      <c r="N729" s="30" t="str">
        <f ca="1" t="shared" si="800"/>
        <v>Lars Johnson 729</v>
      </c>
      <c r="O729" s="30" t="str">
        <f ca="1" t="shared" si="801"/>
        <v>Anders Erikson 729</v>
      </c>
      <c r="P729" s="30" t="str">
        <f ca="1" t="shared" si="802"/>
        <v>Lars Johnson 729</v>
      </c>
      <c r="Q729" s="30" t="str">
        <f ca="1" t="shared" si="842"/>
        <v>4.Projekteringsavtal</v>
      </c>
      <c r="R729" s="45" t="str">
        <f ca="1" t="shared" si="843"/>
        <v/>
      </c>
      <c r="S729" s="45" t="str">
        <f ca="1" t="shared" si="844"/>
        <v/>
      </c>
      <c r="T729" s="45" t="str">
        <f ca="1" t="shared" si="845"/>
        <v/>
      </c>
      <c r="V729" s="33"/>
      <c r="W729" s="49" t="str">
        <f ca="1" t="shared" si="846"/>
        <v/>
      </c>
      <c r="X729" s="50" t="str">
        <f ca="1" t="shared" si="847"/>
        <v/>
      </c>
      <c r="Y729" s="63" t="str">
        <f ca="1" t="shared" si="803"/>
        <v/>
      </c>
      <c r="Z729" s="63" t="str">
        <f ca="1" t="shared" si="804"/>
        <v/>
      </c>
      <c r="AA729" s="67"/>
      <c r="AB729" s="64" t="str">
        <f ca="1" t="shared" si="805"/>
        <v/>
      </c>
      <c r="AC729" s="73">
        <f ca="1">INDEX(Anslutningspunkt!$A$2:$A$108,RANDBETWEEN(2,108),1)</f>
        <v>75</v>
      </c>
      <c r="AD729" s="30"/>
      <c r="AE729" s="30" t="str">
        <f ca="1" t="shared" si="848"/>
        <v>Stamnät</v>
      </c>
      <c r="AF729" s="79"/>
      <c r="AG729" s="122"/>
      <c r="AH729" s="123"/>
      <c r="AI729" s="127"/>
      <c r="AL729" s="7"/>
      <c r="AM729" s="7">
        <f ca="1">VLOOKUP(AC729,Anslutningspunkt!A:B,2,0)+RANDBETWEEN(-10000,10000)</f>
        <v>6181699.672</v>
      </c>
      <c r="AN729" s="7">
        <f ca="1">VLOOKUP(AC729,Anslutningspunkt!A:C,3,0)+RANDBETWEEN(-10000,10000)</f>
        <v>411799.438</v>
      </c>
      <c r="AP729" s="7" t="str">
        <f ca="1" t="shared" si="806"/>
        <v>Utökning</v>
      </c>
      <c r="AQ729" s="7" t="str">
        <f t="shared" si="807"/>
        <v>Konsumtion/Produktion</v>
      </c>
      <c r="AX729" s="31">
        <f ca="1" t="shared" si="808"/>
        <v>44278.2991719374</v>
      </c>
      <c r="AZ729" s="31">
        <f ca="1">IF(SUM(IF({"4.Projekteringsavtal","5.Anslutningsavtal","6.Nätavtal"}=Q729,1,0))&gt;0,EDATE(AX729,RANDBETWEEN(0,6)),"")</f>
        <v>44278</v>
      </c>
      <c r="BB729" s="21" t="str">
        <f ca="1">IF(SUM(IF({"5.Anslutningsavtal","6.Nätavtal"}=Q729,1,0))&gt;0,EDATE(AZ729,RANDBETWEEN(0,3)),"")</f>
        <v/>
      </c>
      <c r="BD729" s="21" t="str">
        <f ca="1" t="shared" si="809"/>
        <v/>
      </c>
    </row>
    <row r="730" spans="1:56">
      <c r="A730" s="33" t="s">
        <v>65</v>
      </c>
      <c r="B730" s="31">
        <f ca="1" t="shared" si="836"/>
        <v>43102</v>
      </c>
      <c r="C730" s="32">
        <f ca="1" t="shared" si="796"/>
        <v>43892</v>
      </c>
      <c r="D730" s="30" t="str">
        <f t="shared" si="797"/>
        <v>Project 4730</v>
      </c>
      <c r="E730" s="30" t="str">
        <f t="shared" si="798"/>
        <v>Company AB 5730</v>
      </c>
      <c r="F730" s="30" t="str">
        <f ca="1" t="shared" si="837"/>
        <v>Arboga</v>
      </c>
      <c r="G730" s="37">
        <f ca="1" t="shared" si="838"/>
        <v>33</v>
      </c>
      <c r="H730" s="38" t="str">
        <f ca="1" t="shared" si="839"/>
        <v/>
      </c>
      <c r="I730" s="30" t="str">
        <f ca="1" t="shared" si="840"/>
        <v>Flytt</v>
      </c>
      <c r="J730" s="30" t="s">
        <v>69</v>
      </c>
      <c r="K730" s="41">
        <f ca="1" t="shared" si="841"/>
        <v>370</v>
      </c>
      <c r="L730" s="41">
        <f ca="1" t="shared" si="799"/>
        <v>228</v>
      </c>
      <c r="N730" s="30" t="str">
        <f ca="1" t="shared" si="800"/>
        <v>Sarah Anderson 730</v>
      </c>
      <c r="O730" s="30" t="str">
        <f ca="1" t="shared" si="801"/>
        <v>Erik Johanson 730</v>
      </c>
      <c r="P730" s="30" t="str">
        <f ca="1" t="shared" si="802"/>
        <v>Anders Erikson 730</v>
      </c>
      <c r="Q730" s="30" t="str">
        <f ca="1" t="shared" si="842"/>
        <v>1.Anslutningsmöjlighet</v>
      </c>
      <c r="R730" s="45" t="str">
        <f ca="1" t="shared" si="843"/>
        <v/>
      </c>
      <c r="S730" s="45" t="str">
        <f ca="1" t="shared" si="844"/>
        <v/>
      </c>
      <c r="T730" s="45" t="str">
        <f ca="1" t="shared" si="845"/>
        <v/>
      </c>
      <c r="V730" s="33"/>
      <c r="W730" s="49" t="str">
        <f ca="1" t="shared" si="846"/>
        <v/>
      </c>
      <c r="X730" s="50" t="str">
        <f ca="1" t="shared" si="847"/>
        <v>Nej</v>
      </c>
      <c r="Y730" s="63" t="str">
        <f ca="1" t="shared" si="803"/>
        <v/>
      </c>
      <c r="Z730" s="63" t="str">
        <f ca="1" t="shared" si="804"/>
        <v/>
      </c>
      <c r="AA730" s="67"/>
      <c r="AB730" s="64">
        <f ca="1" t="shared" si="805"/>
        <v>43479.1149443784</v>
      </c>
      <c r="AC730" s="73">
        <f ca="1">INDEX(Anslutningspunkt!$A$2:$A$108,RANDBETWEEN(2,108),1)</f>
        <v>82</v>
      </c>
      <c r="AD730" s="30"/>
      <c r="AE730" s="30" t="str">
        <f ca="1" t="shared" si="848"/>
        <v>Stamnät Regionnät</v>
      </c>
      <c r="AF730" s="79"/>
      <c r="AG730" s="122"/>
      <c r="AH730" s="123"/>
      <c r="AI730" s="127"/>
      <c r="AL730" s="7"/>
      <c r="AM730" s="7">
        <f ca="1">VLOOKUP(AC730,Anslutningspunkt!A:B,2,0)+RANDBETWEEN(-10000,10000)</f>
        <v>6155442.672</v>
      </c>
      <c r="AN730" s="7">
        <f ca="1">VLOOKUP(AC730,Anslutningspunkt!A:C,3,0)+RANDBETWEEN(-10000,10000)</f>
        <v>308018.438</v>
      </c>
      <c r="AP730" s="7" t="str">
        <f ca="1" t="shared" si="806"/>
        <v>Flytt</v>
      </c>
      <c r="AQ730" s="7" t="str">
        <f t="shared" si="807"/>
        <v>Konsumtion/Produktion</v>
      </c>
      <c r="AX730" s="31" t="str">
        <f ca="1" t="shared" si="808"/>
        <v/>
      </c>
      <c r="AZ730" s="31" t="str">
        <f ca="1">IF(SUM(IF({"4.Projekteringsavtal","5.Anslutningsavtal","6.Nätavtal"}=Q730,1,0))&gt;0,EDATE(AX730,RANDBETWEEN(0,6)),"")</f>
        <v/>
      </c>
      <c r="BB730" s="21" t="str">
        <f ca="1">IF(SUM(IF({"5.Anslutningsavtal","6.Nätavtal"}=Q730,1,0))&gt;0,EDATE(AZ730,RANDBETWEEN(0,3)),"")</f>
        <v/>
      </c>
      <c r="BD730" s="21" t="str">
        <f ca="1" t="shared" si="809"/>
        <v/>
      </c>
    </row>
    <row r="731" spans="1:56">
      <c r="A731" s="33" t="s">
        <v>65</v>
      </c>
      <c r="B731" s="31">
        <f ca="1" t="shared" si="836"/>
        <v>43222</v>
      </c>
      <c r="C731" s="32">
        <f ca="1" t="shared" si="796"/>
        <v>43343</v>
      </c>
      <c r="D731" s="30" t="str">
        <f t="shared" si="797"/>
        <v>Project 4731</v>
      </c>
      <c r="E731" s="30" t="str">
        <f t="shared" si="798"/>
        <v>Company AB 5731</v>
      </c>
      <c r="F731" s="30" t="str">
        <f ca="1" t="shared" si="837"/>
        <v>Nynäshamn</v>
      </c>
      <c r="G731" s="37">
        <f ca="1" t="shared" si="838"/>
        <v>36</v>
      </c>
      <c r="H731" s="38" t="str">
        <f ca="1" t="shared" si="839"/>
        <v>Nej</v>
      </c>
      <c r="I731" s="30" t="str">
        <f ca="1" t="shared" si="840"/>
        <v>Utökning</v>
      </c>
      <c r="J731" s="30" t="s">
        <v>69</v>
      </c>
      <c r="K731" s="41">
        <f ca="1" t="shared" si="841"/>
        <v>280</v>
      </c>
      <c r="L731" s="41">
        <f ca="1" t="shared" si="799"/>
        <v>124</v>
      </c>
      <c r="N731" s="30" t="str">
        <f ca="1" t="shared" si="800"/>
        <v>Anders Erikson 731</v>
      </c>
      <c r="O731" s="30" t="str">
        <f ca="1" t="shared" si="801"/>
        <v>Lars Johnson 731</v>
      </c>
      <c r="P731" s="30" t="str">
        <f ca="1" t="shared" si="802"/>
        <v>Lars Johnson 731</v>
      </c>
      <c r="Q731" s="30" t="str">
        <f ca="1" t="shared" si="842"/>
        <v>4.Projekteringsavtal</v>
      </c>
      <c r="R731" s="45" t="str">
        <f ca="1" t="shared" si="843"/>
        <v>Ja</v>
      </c>
      <c r="S731" s="45" t="str">
        <f ca="1" t="shared" si="844"/>
        <v/>
      </c>
      <c r="T731" s="45" t="str">
        <f ca="1" t="shared" si="845"/>
        <v/>
      </c>
      <c r="V731" s="33"/>
      <c r="W731" s="49" t="str">
        <f ca="1" t="shared" si="846"/>
        <v/>
      </c>
      <c r="X731" s="50" t="str">
        <f ca="1" t="shared" si="847"/>
        <v>Ja</v>
      </c>
      <c r="Y731" s="63">
        <f ca="1" t="shared" si="803"/>
        <v>45534</v>
      </c>
      <c r="Z731" s="63">
        <f ca="1" t="shared" si="804"/>
        <v>45387</v>
      </c>
      <c r="AA731" s="67"/>
      <c r="AB731" s="64" t="str">
        <f ca="1" t="shared" si="805"/>
        <v/>
      </c>
      <c r="AC731" s="73">
        <f ca="1">INDEX(Anslutningspunkt!$A$2:$A$108,RANDBETWEEN(2,108),1)</f>
        <v>57</v>
      </c>
      <c r="AD731" s="30"/>
      <c r="AE731" s="30" t="str">
        <f ca="1" t="shared" si="848"/>
        <v>Stamnät Regionnät</v>
      </c>
      <c r="AF731" s="79"/>
      <c r="AG731" s="122"/>
      <c r="AH731" s="123"/>
      <c r="AI731" s="127"/>
      <c r="AL731" s="7"/>
      <c r="AM731" s="7">
        <f ca="1">VLOOKUP(AC731,Anslutningspunkt!A:B,2,0)+RANDBETWEEN(-10000,10000)</f>
        <v>6009752.672</v>
      </c>
      <c r="AN731" s="7">
        <f ca="1">VLOOKUP(AC731,Anslutningspunkt!A:C,3,0)+RANDBETWEEN(-10000,10000)</f>
        <v>260114.438</v>
      </c>
      <c r="AP731" s="7" t="str">
        <f ca="1" t="shared" si="806"/>
        <v>Utökning</v>
      </c>
      <c r="AQ731" s="7" t="str">
        <f t="shared" si="807"/>
        <v>Konsumtion/Produktion</v>
      </c>
      <c r="AX731" s="31">
        <f ca="1" t="shared" si="808"/>
        <v>43365.4643351737</v>
      </c>
      <c r="AZ731" s="31">
        <f ca="1">IF(SUM(IF({"4.Projekteringsavtal","5.Anslutningsavtal","6.Nätavtal"}=Q731,1,0))&gt;0,EDATE(AX731,RANDBETWEEN(0,6)),"")</f>
        <v>43365</v>
      </c>
      <c r="BB731" s="21" t="str">
        <f ca="1">IF(SUM(IF({"5.Anslutningsavtal","6.Nätavtal"}=Q731,1,0))&gt;0,EDATE(AZ731,RANDBETWEEN(0,3)),"")</f>
        <v/>
      </c>
      <c r="BD731" s="21" t="str">
        <f ca="1" t="shared" si="809"/>
        <v/>
      </c>
    </row>
    <row r="732" spans="1:56">
      <c r="A732" s="33" t="s">
        <v>65</v>
      </c>
      <c r="B732" s="31">
        <f ca="1" t="shared" ref="B732:B741" si="849">RANDBETWEEN(DATE(2018,1,1),DATE(2022,10,20))</f>
        <v>43701</v>
      </c>
      <c r="C732" s="32">
        <f ca="1" t="shared" si="796"/>
        <v>44053</v>
      </c>
      <c r="D732" s="30" t="str">
        <f t="shared" si="797"/>
        <v>Project 4732</v>
      </c>
      <c r="E732" s="30" t="str">
        <f t="shared" si="798"/>
        <v>Company AB 5732</v>
      </c>
      <c r="F732" s="30" t="str">
        <f ca="1" t="shared" ref="F732:F741" si="85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Horndal</v>
      </c>
      <c r="G732" s="37">
        <f ca="1" t="shared" ref="G732:G741" si="851">RANDBETWEEN(30,38)</f>
        <v>31</v>
      </c>
      <c r="H732" s="38" t="str">
        <f ca="1" t="shared" ref="H732:H741" si="852">CHOOSE(RANDBETWEEN(1,3),"Ja","Nej","")</f>
        <v>Nej</v>
      </c>
      <c r="I732" s="30" t="str">
        <f ca="1" t="shared" ref="I732:I741" si="853">CHOOSE(RANDBETWEEN(1,3),"Nyanslutning","Utökning","Flytt")</f>
        <v>Flytt</v>
      </c>
      <c r="J732" s="30" t="s">
        <v>69</v>
      </c>
      <c r="K732" s="41">
        <f ca="1" t="shared" ref="K732:K741" si="854">RANDBETWEEN(1,60)*10</f>
        <v>90</v>
      </c>
      <c r="L732" s="41">
        <f ca="1" t="shared" si="799"/>
        <v>45</v>
      </c>
      <c r="N732" s="30" t="str">
        <f ca="1" t="shared" si="800"/>
        <v>Lars Johnson 732</v>
      </c>
      <c r="O732" s="30" t="str">
        <f ca="1" t="shared" si="801"/>
        <v>Sarah Anderson 732</v>
      </c>
      <c r="P732" s="30" t="str">
        <f ca="1" t="shared" si="802"/>
        <v>Erik Johanson 732</v>
      </c>
      <c r="Q732" s="30" t="str">
        <f ca="1" t="shared" ref="Q732:Q741" si="855">CHOOSE(RANDBETWEEN(1,5),"5.Anslutningsavtal","4.Projekteringsavtal","6.Nätavtal","2.Reservationsavtal","1.Anslutningsmöjlighet")</f>
        <v>4.Projekteringsavtal</v>
      </c>
      <c r="R732" s="45" t="str">
        <f ca="1" t="shared" ref="R732:R741" si="856">CHOOSE(RANDBETWEEN(1,8),"Ja","","","","n","nej","?","N/A")</f>
        <v>?</v>
      </c>
      <c r="S732" s="45" t="str">
        <f ca="1" t="shared" ref="S732:S741" si="857">CHOOSE(RANDBETWEEN(1,3),"x","","")</f>
        <v/>
      </c>
      <c r="T732" s="45" t="str">
        <f ca="1" t="shared" ref="T732:T741" si="858">CHOOSE(RANDBETWEEN(1,4),"x","","","")</f>
        <v/>
      </c>
      <c r="V732" s="33"/>
      <c r="W732" s="49" t="str">
        <f ca="1" t="shared" ref="W732:W741" si="859">CHOOSE(RANDBETWEEN(1,7),"Länk","","","","","Ansluts till LN 20 kV","Reservationsavtal ska tecknas")</f>
        <v>Länk</v>
      </c>
      <c r="X732" s="50" t="str">
        <f ca="1" t="shared" ref="X732:X741" si="860">CHOOSE(RANDBETWEEN(1,4),"Ja","Ja","Nej","")</f>
        <v>Nej</v>
      </c>
      <c r="Y732" s="63" t="str">
        <f ca="1" t="shared" si="803"/>
        <v/>
      </c>
      <c r="Z732" s="63" t="str">
        <f ca="1" t="shared" si="804"/>
        <v/>
      </c>
      <c r="AA732" s="67"/>
      <c r="AB732" s="64" t="str">
        <f ca="1" t="shared" si="805"/>
        <v/>
      </c>
      <c r="AC732" s="73">
        <f ca="1">INDEX(Anslutningspunkt!$A$2:$A$108,RANDBETWEEN(2,108),1)</f>
        <v>56</v>
      </c>
      <c r="AD732" s="30"/>
      <c r="AE732" s="30" t="str">
        <f ca="1" t="shared" ref="AE732:AE741" si="861">CHOOSE(RANDBETWEEN(1,4),"Regionnät","Stamnät Regionnät","Stamnät","")</f>
        <v>Stamnät Regionnät</v>
      </c>
      <c r="AF732" s="79"/>
      <c r="AG732" s="122"/>
      <c r="AH732" s="123"/>
      <c r="AI732" s="127"/>
      <c r="AL732" s="7"/>
      <c r="AM732" s="7">
        <f ca="1">VLOOKUP(AC732,Anslutningspunkt!A:B,2,0)+RANDBETWEEN(-10000,10000)</f>
        <v>6024903.672</v>
      </c>
      <c r="AN732" s="7">
        <f ca="1">VLOOKUP(AC732,Anslutningspunkt!A:C,3,0)+RANDBETWEEN(-10000,10000)</f>
        <v>344368.438</v>
      </c>
      <c r="AP732" s="7" t="str">
        <f ca="1" t="shared" si="806"/>
        <v>Flytt</v>
      </c>
      <c r="AQ732" s="7" t="str">
        <f t="shared" si="807"/>
        <v>Konsumtion/Produktion</v>
      </c>
      <c r="AX732" s="31">
        <f ca="1" t="shared" si="808"/>
        <v>43946.9535116295</v>
      </c>
      <c r="AZ732" s="31">
        <f ca="1">IF(SUM(IF({"4.Projekteringsavtal","5.Anslutningsavtal","6.Nätavtal"}=Q732,1,0))&gt;0,EDATE(AX732,RANDBETWEEN(0,6)),"")</f>
        <v>43976</v>
      </c>
      <c r="BB732" s="21" t="str">
        <f ca="1">IF(SUM(IF({"5.Anslutningsavtal","6.Nätavtal"}=Q732,1,0))&gt;0,EDATE(AZ732,RANDBETWEEN(0,3)),"")</f>
        <v/>
      </c>
      <c r="BD732" s="21" t="str">
        <f ca="1" t="shared" si="809"/>
        <v/>
      </c>
    </row>
    <row r="733" spans="1:56">
      <c r="A733" s="33" t="s">
        <v>65</v>
      </c>
      <c r="B733" s="31">
        <f ca="1" t="shared" si="849"/>
        <v>44268</v>
      </c>
      <c r="C733" s="32">
        <f ca="1" t="shared" si="796"/>
        <v>44822</v>
      </c>
      <c r="D733" s="30" t="str">
        <f t="shared" si="797"/>
        <v>Project 4733</v>
      </c>
      <c r="E733" s="30" t="str">
        <f t="shared" si="798"/>
        <v>Company AB 5733</v>
      </c>
      <c r="F733" s="30" t="str">
        <f ca="1" t="shared" si="850"/>
        <v>Täby</v>
      </c>
      <c r="G733" s="37">
        <f ca="1" t="shared" si="851"/>
        <v>38</v>
      </c>
      <c r="H733" s="38" t="str">
        <f ca="1" t="shared" si="852"/>
        <v/>
      </c>
      <c r="I733" s="30" t="str">
        <f ca="1" t="shared" si="853"/>
        <v>Utökning</v>
      </c>
      <c r="J733" s="30" t="s">
        <v>69</v>
      </c>
      <c r="K733" s="41">
        <f ca="1" t="shared" si="854"/>
        <v>560</v>
      </c>
      <c r="L733" s="41">
        <f ca="1" t="shared" si="799"/>
        <v>61</v>
      </c>
      <c r="N733" s="30" t="str">
        <f ca="1" t="shared" si="800"/>
        <v>Lars Johnson 733</v>
      </c>
      <c r="O733" s="30" t="str">
        <f ca="1" t="shared" si="801"/>
        <v>Anders Erikson 733</v>
      </c>
      <c r="P733" s="30" t="str">
        <f ca="1" t="shared" si="802"/>
        <v>Sarah Anderson 733</v>
      </c>
      <c r="Q733" s="30" t="str">
        <f ca="1" t="shared" si="855"/>
        <v>5.Anslutningsavtal</v>
      </c>
      <c r="R733" s="45" t="str">
        <f ca="1" t="shared" si="856"/>
        <v/>
      </c>
      <c r="S733" s="45" t="str">
        <f ca="1" t="shared" si="857"/>
        <v>x</v>
      </c>
      <c r="T733" s="45" t="str">
        <f ca="1" t="shared" si="858"/>
        <v/>
      </c>
      <c r="V733" s="33"/>
      <c r="W733" s="49" t="str">
        <f ca="1" t="shared" si="859"/>
        <v>Ansluts till LN 20 kV</v>
      </c>
      <c r="X733" s="50" t="str">
        <f ca="1" t="shared" si="860"/>
        <v/>
      </c>
      <c r="Y733" s="63" t="str">
        <f ca="1" t="shared" si="803"/>
        <v/>
      </c>
      <c r="Z733" s="63" t="str">
        <f ca="1" t="shared" si="804"/>
        <v/>
      </c>
      <c r="AA733" s="67"/>
      <c r="AB733" s="64" t="str">
        <f ca="1" t="shared" si="805"/>
        <v/>
      </c>
      <c r="AC733" s="73">
        <f ca="1">INDEX(Anslutningspunkt!$A$2:$A$108,RANDBETWEEN(2,108),1)</f>
        <v>99</v>
      </c>
      <c r="AD733" s="30"/>
      <c r="AE733" s="30" t="str">
        <f ca="1" t="shared" si="861"/>
        <v/>
      </c>
      <c r="AF733" s="79"/>
      <c r="AG733" s="122"/>
      <c r="AH733" s="123"/>
      <c r="AI733" s="127"/>
      <c r="AL733" s="7"/>
      <c r="AM733" s="7">
        <f ca="1">VLOOKUP(AC733,Anslutningspunkt!A:B,2,0)+RANDBETWEEN(-10000,10000)</f>
        <v>6115614.672</v>
      </c>
      <c r="AN733" s="7">
        <f ca="1">VLOOKUP(AC733,Anslutningspunkt!A:C,3,0)+RANDBETWEEN(-10000,10000)</f>
        <v>394568.438</v>
      </c>
      <c r="AP733" s="7" t="str">
        <f ca="1" t="shared" si="806"/>
        <v>Utökning</v>
      </c>
      <c r="AQ733" s="7" t="str">
        <f t="shared" si="807"/>
        <v>Konsumtion/Produktion</v>
      </c>
      <c r="AX733" s="31">
        <f ca="1" t="shared" si="808"/>
        <v>44752.6307492702</v>
      </c>
      <c r="AZ733" s="31">
        <f ca="1">IF(SUM(IF({"4.Projekteringsavtal","5.Anslutningsavtal","6.Nätavtal"}=Q733,1,0))&gt;0,EDATE(AX733,RANDBETWEEN(0,6)),"")</f>
        <v>44844</v>
      </c>
      <c r="BB733" s="21">
        <f ca="1">IF(SUM(IF({"5.Anslutningsavtal","6.Nätavtal"}=Q733,1,0))&gt;0,EDATE(AZ733,RANDBETWEEN(0,3)),"")</f>
        <v>44875</v>
      </c>
      <c r="BD733" s="21" t="str">
        <f ca="1" t="shared" si="809"/>
        <v/>
      </c>
    </row>
    <row r="734" spans="1:56">
      <c r="A734" s="33" t="s">
        <v>65</v>
      </c>
      <c r="B734" s="31">
        <f ca="1" t="shared" si="849"/>
        <v>44010</v>
      </c>
      <c r="C734" s="32">
        <f ca="1" t="shared" si="796"/>
        <v>45394</v>
      </c>
      <c r="D734" s="30" t="str">
        <f t="shared" si="797"/>
        <v>Project 4734</v>
      </c>
      <c r="E734" s="30" t="str">
        <f t="shared" si="798"/>
        <v>Company AB 5734</v>
      </c>
      <c r="F734" s="30" t="str">
        <f ca="1" t="shared" si="850"/>
        <v>Kungsör</v>
      </c>
      <c r="G734" s="37">
        <f ca="1" t="shared" si="851"/>
        <v>31</v>
      </c>
      <c r="H734" s="38" t="str">
        <f ca="1" t="shared" si="852"/>
        <v/>
      </c>
      <c r="I734" s="30" t="str">
        <f ca="1" t="shared" si="853"/>
        <v>Flytt</v>
      </c>
      <c r="J734" s="30" t="s">
        <v>69</v>
      </c>
      <c r="K734" s="41">
        <f ca="1" t="shared" si="854"/>
        <v>590</v>
      </c>
      <c r="L734" s="41">
        <f ca="1" t="shared" si="799"/>
        <v>422</v>
      </c>
      <c r="N734" s="30" t="str">
        <f ca="1" t="shared" si="800"/>
        <v>Erik Johanson 734</v>
      </c>
      <c r="O734" s="30" t="str">
        <f ca="1" t="shared" si="801"/>
        <v>Erik Johanson 734</v>
      </c>
      <c r="P734" s="30" t="str">
        <f ca="1" t="shared" si="802"/>
        <v>Sarah Anderson 734</v>
      </c>
      <c r="Q734" s="30" t="str">
        <f ca="1" t="shared" si="855"/>
        <v>2.Reservationsavtal</v>
      </c>
      <c r="R734" s="45" t="str">
        <f ca="1" t="shared" si="856"/>
        <v/>
      </c>
      <c r="S734" s="45" t="str">
        <f ca="1" t="shared" si="857"/>
        <v/>
      </c>
      <c r="T734" s="45" t="str">
        <f ca="1" t="shared" si="858"/>
        <v>x</v>
      </c>
      <c r="V734" s="33"/>
      <c r="W734" s="49" t="str">
        <f ca="1" t="shared" si="859"/>
        <v/>
      </c>
      <c r="X734" s="50" t="str">
        <f ca="1" t="shared" si="860"/>
        <v>Nej</v>
      </c>
      <c r="Y734" s="63" t="str">
        <f ca="1" t="shared" si="803"/>
        <v/>
      </c>
      <c r="Z734" s="63" t="str">
        <f ca="1" t="shared" si="804"/>
        <v/>
      </c>
      <c r="AA734" s="67"/>
      <c r="AB734" s="64" t="str">
        <f ca="1" t="shared" si="805"/>
        <v/>
      </c>
      <c r="AC734" s="73">
        <f ca="1">INDEX(Anslutningspunkt!$A$2:$A$108,RANDBETWEEN(2,108),1)</f>
        <v>47</v>
      </c>
      <c r="AD734" s="30"/>
      <c r="AE734" s="30" t="str">
        <f ca="1" t="shared" si="861"/>
        <v>Stamnät Regionnät</v>
      </c>
      <c r="AF734" s="79"/>
      <c r="AG734" s="122"/>
      <c r="AH734" s="123"/>
      <c r="AI734" s="127"/>
      <c r="AL734" s="7"/>
      <c r="AM734" s="7">
        <f ca="1">VLOOKUP(AC734,Anslutningspunkt!A:B,2,0)+RANDBETWEEN(-10000,10000)</f>
        <v>6014549.672</v>
      </c>
      <c r="AN734" s="7">
        <f ca="1">VLOOKUP(AC734,Anslutningspunkt!A:C,3,0)+RANDBETWEEN(-10000,10000)</f>
        <v>437564.438</v>
      </c>
      <c r="AP734" s="7" t="str">
        <f ca="1" t="shared" si="806"/>
        <v>Flytt</v>
      </c>
      <c r="AQ734" s="7" t="str">
        <f t="shared" si="807"/>
        <v>Konsumtion/Produktion</v>
      </c>
      <c r="AX734" s="31">
        <f ca="1" t="shared" si="808"/>
        <v>44921.2515756728</v>
      </c>
      <c r="AZ734" s="31" t="str">
        <f ca="1">IF(SUM(IF({"4.Projekteringsavtal","5.Anslutningsavtal","6.Nätavtal"}=Q734,1,0))&gt;0,EDATE(AX734,RANDBETWEEN(0,6)),"")</f>
        <v/>
      </c>
      <c r="BB734" s="21" t="str">
        <f ca="1">IF(SUM(IF({"5.Anslutningsavtal","6.Nätavtal"}=Q734,1,0))&gt;0,EDATE(AZ734,RANDBETWEEN(0,3)),"")</f>
        <v/>
      </c>
      <c r="BD734" s="21" t="str">
        <f ca="1" t="shared" si="809"/>
        <v/>
      </c>
    </row>
    <row r="735" spans="1:56">
      <c r="A735" s="33" t="s">
        <v>65</v>
      </c>
      <c r="B735" s="31">
        <f ca="1" t="shared" si="849"/>
        <v>44739</v>
      </c>
      <c r="C735" s="32">
        <f ca="1" t="shared" si="796"/>
        <v>45221</v>
      </c>
      <c r="D735" s="30" t="str">
        <f t="shared" si="797"/>
        <v>Project 4735</v>
      </c>
      <c r="E735" s="30" t="str">
        <f t="shared" si="798"/>
        <v>Company AB 5735</v>
      </c>
      <c r="F735" s="30" t="str">
        <f ca="1" t="shared" si="850"/>
        <v>Eskilstuna</v>
      </c>
      <c r="G735" s="37">
        <f ca="1" t="shared" si="851"/>
        <v>35</v>
      </c>
      <c r="H735" s="38" t="str">
        <f ca="1" t="shared" si="852"/>
        <v>Nej</v>
      </c>
      <c r="I735" s="30" t="str">
        <f ca="1" t="shared" si="853"/>
        <v>Nyanslutning</v>
      </c>
      <c r="J735" s="30" t="s">
        <v>69</v>
      </c>
      <c r="K735" s="41">
        <f ca="1" t="shared" si="854"/>
        <v>200</v>
      </c>
      <c r="L735" s="41">
        <f ca="1" t="shared" si="799"/>
        <v>178</v>
      </c>
      <c r="N735" s="30" t="str">
        <f ca="1" t="shared" si="800"/>
        <v>Anders Erikson 735</v>
      </c>
      <c r="O735" s="30" t="str">
        <f ca="1" t="shared" si="801"/>
        <v>Sarah Anderson 735</v>
      </c>
      <c r="P735" s="30" t="str">
        <f ca="1" t="shared" si="802"/>
        <v>Erik Johanson 735</v>
      </c>
      <c r="Q735" s="30" t="str">
        <f ca="1" t="shared" si="855"/>
        <v>6.Nätavtal</v>
      </c>
      <c r="R735" s="45" t="str">
        <f ca="1" t="shared" si="856"/>
        <v>?</v>
      </c>
      <c r="S735" s="45" t="str">
        <f ca="1" t="shared" si="857"/>
        <v/>
      </c>
      <c r="T735" s="45" t="str">
        <f ca="1" t="shared" si="858"/>
        <v/>
      </c>
      <c r="V735" s="33"/>
      <c r="W735" s="49" t="str">
        <f ca="1" t="shared" si="859"/>
        <v/>
      </c>
      <c r="X735" s="50" t="str">
        <f ca="1" t="shared" si="860"/>
        <v/>
      </c>
      <c r="Y735" s="63" t="str">
        <f ca="1" t="shared" si="803"/>
        <v/>
      </c>
      <c r="Z735" s="63" t="str">
        <f ca="1" t="shared" si="804"/>
        <v/>
      </c>
      <c r="AA735" s="67"/>
      <c r="AB735" s="64" t="str">
        <f ca="1" t="shared" si="805"/>
        <v/>
      </c>
      <c r="AC735" s="73">
        <f ca="1">INDEX(Anslutningspunkt!$A$2:$A$108,RANDBETWEEN(2,108),1)</f>
        <v>103</v>
      </c>
      <c r="AD735" s="30"/>
      <c r="AE735" s="30" t="str">
        <f ca="1" t="shared" si="861"/>
        <v>Stamnät</v>
      </c>
      <c r="AF735" s="79"/>
      <c r="AG735" s="122"/>
      <c r="AH735" s="123"/>
      <c r="AI735" s="127"/>
      <c r="AL735" s="7"/>
      <c r="AM735" s="7">
        <f ca="1">VLOOKUP(AC735,Anslutningspunkt!A:B,2,0)+RANDBETWEEN(-10000,10000)</f>
        <v>6015341.672</v>
      </c>
      <c r="AN735" s="7">
        <f ca="1">VLOOKUP(AC735,Anslutningspunkt!A:C,3,0)+RANDBETWEEN(-10000,10000)</f>
        <v>451669.438</v>
      </c>
      <c r="AP735" s="7" t="str">
        <f ca="1" t="shared" si="806"/>
        <v>Nyanslutning</v>
      </c>
      <c r="AQ735" s="7" t="str">
        <f t="shared" si="807"/>
        <v>Konsumtion/Produktion</v>
      </c>
      <c r="AX735" s="31">
        <f ca="1" t="shared" si="808"/>
        <v>45000.8628273364</v>
      </c>
      <c r="AZ735" s="31">
        <f ca="1">IF(SUM(IF({"4.Projekteringsavtal","5.Anslutningsavtal","6.Nätavtal"}=Q735,1,0))&gt;0,EDATE(AX735,RANDBETWEEN(0,6)),"")</f>
        <v>45061</v>
      </c>
      <c r="BB735" s="21">
        <f ca="1">IF(SUM(IF({"5.Anslutningsavtal","6.Nätavtal"}=Q735,1,0))&gt;0,EDATE(AZ735,RANDBETWEEN(0,3)),"")</f>
        <v>45153</v>
      </c>
      <c r="BD735" s="21">
        <f ca="1" t="shared" si="809"/>
        <v>45184</v>
      </c>
    </row>
    <row r="736" spans="1:56">
      <c r="A736" s="33" t="s">
        <v>65</v>
      </c>
      <c r="B736" s="31">
        <f ca="1" t="shared" si="849"/>
        <v>43775</v>
      </c>
      <c r="C736" s="32">
        <f ca="1" t="shared" si="796"/>
        <v>43921</v>
      </c>
      <c r="D736" s="30" t="str">
        <f t="shared" si="797"/>
        <v>Project 4736</v>
      </c>
      <c r="E736" s="30" t="str">
        <f t="shared" si="798"/>
        <v>Company AB 5736</v>
      </c>
      <c r="F736" s="30" t="str">
        <f ca="1" t="shared" si="850"/>
        <v>Solna</v>
      </c>
      <c r="G736" s="37">
        <f ca="1" t="shared" si="851"/>
        <v>37</v>
      </c>
      <c r="H736" s="38" t="str">
        <f ca="1" t="shared" si="852"/>
        <v>Nej</v>
      </c>
      <c r="I736" s="30" t="str">
        <f ca="1" t="shared" si="853"/>
        <v>Nyanslutning</v>
      </c>
      <c r="J736" s="30" t="s">
        <v>69</v>
      </c>
      <c r="K736" s="41">
        <f ca="1" t="shared" si="854"/>
        <v>510</v>
      </c>
      <c r="L736" s="41">
        <f ca="1" t="shared" si="799"/>
        <v>396</v>
      </c>
      <c r="N736" s="30" t="str">
        <f ca="1" t="shared" si="800"/>
        <v>Sarah Anderson 736</v>
      </c>
      <c r="O736" s="30" t="str">
        <f ca="1" t="shared" si="801"/>
        <v>Anders Erikson 736</v>
      </c>
      <c r="P736" s="30" t="str">
        <f ca="1" t="shared" si="802"/>
        <v>Sarah Anderson 736</v>
      </c>
      <c r="Q736" s="30" t="str">
        <f ca="1" t="shared" si="855"/>
        <v>2.Reservationsavtal</v>
      </c>
      <c r="R736" s="45" t="str">
        <f ca="1" t="shared" si="856"/>
        <v>n</v>
      </c>
      <c r="S736" s="45" t="str">
        <f ca="1" t="shared" si="857"/>
        <v/>
      </c>
      <c r="T736" s="45" t="str">
        <f ca="1" t="shared" si="858"/>
        <v/>
      </c>
      <c r="V736" s="33"/>
      <c r="W736" s="49" t="str">
        <f ca="1" t="shared" si="859"/>
        <v/>
      </c>
      <c r="X736" s="50" t="str">
        <f ca="1" t="shared" si="860"/>
        <v>Ja</v>
      </c>
      <c r="Y736" s="63">
        <f ca="1" t="shared" si="803"/>
        <v>45528</v>
      </c>
      <c r="Z736" s="63">
        <f ca="1" t="shared" si="804"/>
        <v>44791</v>
      </c>
      <c r="AA736" s="67"/>
      <c r="AB736" s="64" t="str">
        <f ca="1" t="shared" si="805"/>
        <v/>
      </c>
      <c r="AC736" s="73">
        <f ca="1">INDEX(Anslutningspunkt!$A$2:$A$108,RANDBETWEEN(2,108),1)</f>
        <v>9</v>
      </c>
      <c r="AD736" s="30"/>
      <c r="AE736" s="30" t="str">
        <f ca="1" t="shared" si="861"/>
        <v>Stamnät</v>
      </c>
      <c r="AF736" s="79"/>
      <c r="AG736" s="122"/>
      <c r="AH736" s="123"/>
      <c r="AI736" s="127"/>
      <c r="AL736" s="7"/>
      <c r="AM736" s="7">
        <f ca="1">VLOOKUP(AC736,Anslutningspunkt!A:B,2,0)+RANDBETWEEN(-10000,10000)</f>
        <v>6050293.672</v>
      </c>
      <c r="AN736" s="7">
        <f ca="1">VLOOKUP(AC736,Anslutningspunkt!A:C,3,0)+RANDBETWEEN(-10000,10000)</f>
        <v>321824.438</v>
      </c>
      <c r="AP736" s="7" t="str">
        <f ca="1" t="shared" si="806"/>
        <v>Nyanslutning</v>
      </c>
      <c r="AQ736" s="7" t="str">
        <f t="shared" si="807"/>
        <v>Konsumtion/Produktion</v>
      </c>
      <c r="AX736" s="31">
        <f ca="1" t="shared" si="808"/>
        <v>43785.7250400374</v>
      </c>
      <c r="AZ736" s="31" t="str">
        <f ca="1">IF(SUM(IF({"4.Projekteringsavtal","5.Anslutningsavtal","6.Nätavtal"}=Q736,1,0))&gt;0,EDATE(AX736,RANDBETWEEN(0,6)),"")</f>
        <v/>
      </c>
      <c r="BB736" s="21" t="str">
        <f ca="1">IF(SUM(IF({"5.Anslutningsavtal","6.Nätavtal"}=Q736,1,0))&gt;0,EDATE(AZ736,RANDBETWEEN(0,3)),"")</f>
        <v/>
      </c>
      <c r="BD736" s="21" t="str">
        <f ca="1" t="shared" si="809"/>
        <v/>
      </c>
    </row>
    <row r="737" spans="1:56">
      <c r="A737" s="33" t="s">
        <v>65</v>
      </c>
      <c r="B737" s="31">
        <f ca="1" t="shared" si="849"/>
        <v>44725</v>
      </c>
      <c r="C737" s="32">
        <f ca="1" t="shared" si="796"/>
        <v>45555</v>
      </c>
      <c r="D737" s="30" t="str">
        <f t="shared" si="797"/>
        <v>Project 4737</v>
      </c>
      <c r="E737" s="30" t="str">
        <f t="shared" si="798"/>
        <v>Company AB 5737</v>
      </c>
      <c r="F737" s="30" t="str">
        <f ca="1" t="shared" si="850"/>
        <v>Nykvarn</v>
      </c>
      <c r="G737" s="37">
        <f ca="1" t="shared" si="851"/>
        <v>35</v>
      </c>
      <c r="H737" s="38" t="str">
        <f ca="1" t="shared" si="852"/>
        <v>Nej</v>
      </c>
      <c r="I737" s="30" t="str">
        <f ca="1" t="shared" si="853"/>
        <v>Nyanslutning</v>
      </c>
      <c r="J737" s="30" t="s">
        <v>69</v>
      </c>
      <c r="K737" s="41">
        <f ca="1" t="shared" si="854"/>
        <v>410</v>
      </c>
      <c r="L737" s="41">
        <f ca="1" t="shared" si="799"/>
        <v>22</v>
      </c>
      <c r="N737" s="30" t="str">
        <f ca="1" t="shared" si="800"/>
        <v>Erik Johanson 737</v>
      </c>
      <c r="O737" s="30" t="str">
        <f ca="1" t="shared" si="801"/>
        <v>Lars Johnson 737</v>
      </c>
      <c r="P737" s="30" t="str">
        <f ca="1" t="shared" si="802"/>
        <v>Lars Johnson 737</v>
      </c>
      <c r="Q737" s="30" t="str">
        <f ca="1" t="shared" si="855"/>
        <v>6.Nätavtal</v>
      </c>
      <c r="R737" s="45" t="str">
        <f ca="1" t="shared" si="856"/>
        <v>nej</v>
      </c>
      <c r="S737" s="45" t="str">
        <f ca="1" t="shared" si="857"/>
        <v/>
      </c>
      <c r="T737" s="45" t="str">
        <f ca="1" t="shared" si="858"/>
        <v/>
      </c>
      <c r="V737" s="33"/>
      <c r="W737" s="49" t="str">
        <f ca="1" t="shared" si="859"/>
        <v/>
      </c>
      <c r="X737" s="50" t="str">
        <f ca="1" t="shared" si="860"/>
        <v>Nej</v>
      </c>
      <c r="Y737" s="63" t="str">
        <f ca="1" t="shared" si="803"/>
        <v/>
      </c>
      <c r="Z737" s="63" t="str">
        <f ca="1" t="shared" si="804"/>
        <v/>
      </c>
      <c r="AA737" s="67"/>
      <c r="AB737" s="64" t="str">
        <f ca="1" t="shared" si="805"/>
        <v/>
      </c>
      <c r="AC737" s="73">
        <f ca="1">INDEX(Anslutningspunkt!$A$2:$A$108,RANDBETWEEN(2,108),1)</f>
        <v>0</v>
      </c>
      <c r="AD737" s="30"/>
      <c r="AE737" s="30" t="str">
        <f ca="1" t="shared" si="861"/>
        <v>Regionnät</v>
      </c>
      <c r="AF737" s="79"/>
      <c r="AG737" s="122"/>
      <c r="AH737" s="123"/>
      <c r="AI737" s="127"/>
      <c r="AL737" s="7"/>
      <c r="AM737" s="7">
        <f ca="1">VLOOKUP(AC737,Anslutningspunkt!A:B,2,0)+RANDBETWEEN(-10000,10000)</f>
        <v>6083967.672</v>
      </c>
      <c r="AN737" s="7">
        <f ca="1">VLOOKUP(AC737,Anslutningspunkt!A:C,3,0)+RANDBETWEEN(-10000,10000)</f>
        <v>409569.438</v>
      </c>
      <c r="AP737" s="7" t="str">
        <f ca="1" t="shared" si="806"/>
        <v>Nyanslutning</v>
      </c>
      <c r="AQ737" s="7" t="str">
        <f t="shared" si="807"/>
        <v>Konsumtion/Produktion</v>
      </c>
      <c r="AX737" s="31">
        <f ca="1" t="shared" si="808"/>
        <v>44821.7043893001</v>
      </c>
      <c r="AZ737" s="31">
        <f ca="1">IF(SUM(IF({"4.Projekteringsavtal","5.Anslutningsavtal","6.Nätavtal"}=Q737,1,0))&gt;0,EDATE(AX737,RANDBETWEEN(0,6)),"")</f>
        <v>45002</v>
      </c>
      <c r="BB737" s="21">
        <f ca="1">IF(SUM(IF({"5.Anslutningsavtal","6.Nätavtal"}=Q737,1,0))&gt;0,EDATE(AZ737,RANDBETWEEN(0,3)),"")</f>
        <v>45002</v>
      </c>
      <c r="BD737" s="21">
        <f ca="1" t="shared" si="809"/>
        <v>45002</v>
      </c>
    </row>
    <row r="738" spans="1:56">
      <c r="A738" s="33" t="s">
        <v>65</v>
      </c>
      <c r="B738" s="31">
        <f ca="1" t="shared" si="849"/>
        <v>43736</v>
      </c>
      <c r="C738" s="32">
        <f ca="1" t="shared" si="796"/>
        <v>44253</v>
      </c>
      <c r="D738" s="30" t="str">
        <f t="shared" si="797"/>
        <v>Project 4738</v>
      </c>
      <c r="E738" s="30" t="str">
        <f t="shared" si="798"/>
        <v>Company AB 5738</v>
      </c>
      <c r="F738" s="30" t="str">
        <f ca="1" t="shared" si="850"/>
        <v>Sala</v>
      </c>
      <c r="G738" s="37">
        <f ca="1" t="shared" si="851"/>
        <v>38</v>
      </c>
      <c r="H738" s="38" t="str">
        <f ca="1" t="shared" si="852"/>
        <v>Nej</v>
      </c>
      <c r="I738" s="30" t="str">
        <f ca="1" t="shared" si="853"/>
        <v>Flytt</v>
      </c>
      <c r="J738" s="30" t="s">
        <v>69</v>
      </c>
      <c r="K738" s="41">
        <f ca="1" t="shared" si="854"/>
        <v>130</v>
      </c>
      <c r="L738" s="41">
        <f ca="1" t="shared" si="799"/>
        <v>7</v>
      </c>
      <c r="N738" s="30" t="str">
        <f ca="1" t="shared" si="800"/>
        <v>Anders Erikson 738</v>
      </c>
      <c r="O738" s="30" t="str">
        <f ca="1" t="shared" si="801"/>
        <v>Sarah Anderson 738</v>
      </c>
      <c r="P738" s="30" t="str">
        <f ca="1" t="shared" si="802"/>
        <v>Lars Johnson 738</v>
      </c>
      <c r="Q738" s="30" t="str">
        <f ca="1" t="shared" si="855"/>
        <v>5.Anslutningsavtal</v>
      </c>
      <c r="R738" s="45" t="str">
        <f ca="1" t="shared" si="856"/>
        <v>?</v>
      </c>
      <c r="S738" s="45" t="str">
        <f ca="1" t="shared" si="857"/>
        <v/>
      </c>
      <c r="T738" s="45" t="str">
        <f ca="1" t="shared" si="858"/>
        <v/>
      </c>
      <c r="V738" s="33"/>
      <c r="W738" s="49" t="str">
        <f ca="1" t="shared" si="859"/>
        <v>Ansluts till LN 20 kV</v>
      </c>
      <c r="X738" s="50" t="str">
        <f ca="1" t="shared" si="860"/>
        <v/>
      </c>
      <c r="Y738" s="63" t="str">
        <f ca="1" t="shared" si="803"/>
        <v/>
      </c>
      <c r="Z738" s="63" t="str">
        <f ca="1" t="shared" si="804"/>
        <v/>
      </c>
      <c r="AA738" s="67"/>
      <c r="AB738" s="64" t="str">
        <f ca="1" t="shared" si="805"/>
        <v/>
      </c>
      <c r="AC738" s="73">
        <f ca="1">INDEX(Anslutningspunkt!$A$2:$A$108,RANDBETWEEN(2,108),1)</f>
        <v>0</v>
      </c>
      <c r="AD738" s="30"/>
      <c r="AE738" s="30" t="str">
        <f ca="1" t="shared" si="861"/>
        <v>Stamnät Regionnät</v>
      </c>
      <c r="AF738" s="79"/>
      <c r="AG738" s="122"/>
      <c r="AH738" s="123"/>
      <c r="AI738" s="127"/>
      <c r="AL738" s="7"/>
      <c r="AM738" s="7">
        <f ca="1">VLOOKUP(AC738,Anslutningspunkt!A:B,2,0)+RANDBETWEEN(-10000,10000)</f>
        <v>6071854.672</v>
      </c>
      <c r="AN738" s="7">
        <f ca="1">VLOOKUP(AC738,Anslutningspunkt!A:C,3,0)+RANDBETWEEN(-10000,10000)</f>
        <v>401072.438</v>
      </c>
      <c r="AP738" s="7" t="str">
        <f ca="1" t="shared" si="806"/>
        <v>Flytt</v>
      </c>
      <c r="AQ738" s="7" t="str">
        <f t="shared" si="807"/>
        <v>Konsumtion/Produktion</v>
      </c>
      <c r="AX738" s="31">
        <f ca="1" t="shared" si="808"/>
        <v>43979.8996774236</v>
      </c>
      <c r="AZ738" s="31">
        <f ca="1">IF(SUM(IF({"4.Projekteringsavtal","5.Anslutningsavtal","6.Nätavtal"}=Q738,1,0))&gt;0,EDATE(AX738,RANDBETWEEN(0,6)),"")</f>
        <v>44010</v>
      </c>
      <c r="BB738" s="21">
        <f ca="1">IF(SUM(IF({"5.Anslutningsavtal","6.Nätavtal"}=Q738,1,0))&gt;0,EDATE(AZ738,RANDBETWEEN(0,3)),"")</f>
        <v>44102</v>
      </c>
      <c r="BD738" s="21" t="str">
        <f ca="1" t="shared" si="809"/>
        <v/>
      </c>
    </row>
    <row r="739" spans="1:56">
      <c r="A739" s="33" t="s">
        <v>65</v>
      </c>
      <c r="B739" s="31">
        <f ca="1" t="shared" si="849"/>
        <v>43493</v>
      </c>
      <c r="C739" s="32">
        <f ca="1" t="shared" si="796"/>
        <v>43688</v>
      </c>
      <c r="D739" s="30" t="str">
        <f t="shared" si="797"/>
        <v>Project 4739</v>
      </c>
      <c r="E739" s="30" t="str">
        <f t="shared" si="798"/>
        <v>Company AB 5739</v>
      </c>
      <c r="F739" s="30" t="str">
        <f ca="1" t="shared" si="850"/>
        <v>Upplands Väsby</v>
      </c>
      <c r="G739" s="37">
        <f ca="1" t="shared" si="851"/>
        <v>31</v>
      </c>
      <c r="H739" s="38" t="str">
        <f ca="1" t="shared" si="852"/>
        <v>Nej</v>
      </c>
      <c r="I739" s="30" t="str">
        <f ca="1" t="shared" si="853"/>
        <v>Utökning</v>
      </c>
      <c r="J739" s="30" t="s">
        <v>69</v>
      </c>
      <c r="K739" s="41">
        <f ca="1" t="shared" si="854"/>
        <v>170</v>
      </c>
      <c r="L739" s="41">
        <f ca="1" t="shared" si="799"/>
        <v>79</v>
      </c>
      <c r="N739" s="30" t="str">
        <f ca="1" t="shared" si="800"/>
        <v>Erik Johanson 739</v>
      </c>
      <c r="O739" s="30" t="str">
        <f ca="1" t="shared" si="801"/>
        <v>Lars Johnson 739</v>
      </c>
      <c r="P739" s="30" t="str">
        <f ca="1" t="shared" si="802"/>
        <v>Sarah Anderson 739</v>
      </c>
      <c r="Q739" s="30" t="str">
        <f ca="1" t="shared" si="855"/>
        <v>2.Reservationsavtal</v>
      </c>
      <c r="R739" s="45" t="str">
        <f ca="1" t="shared" si="856"/>
        <v/>
      </c>
      <c r="S739" s="45" t="str">
        <f ca="1" t="shared" si="857"/>
        <v>x</v>
      </c>
      <c r="T739" s="45" t="str">
        <f ca="1" t="shared" si="858"/>
        <v/>
      </c>
      <c r="V739" s="33"/>
      <c r="W739" s="49" t="str">
        <f ca="1" t="shared" si="859"/>
        <v>Ansluts till LN 20 kV</v>
      </c>
      <c r="X739" s="50" t="str">
        <f ca="1" t="shared" si="860"/>
        <v>Ja</v>
      </c>
      <c r="Y739" s="63">
        <f ca="1" t="shared" si="803"/>
        <v>45559</v>
      </c>
      <c r="Z739" s="63">
        <f ca="1" t="shared" si="804"/>
        <v>45551</v>
      </c>
      <c r="AA739" s="67"/>
      <c r="AB739" s="64" t="str">
        <f ca="1" t="shared" si="805"/>
        <v/>
      </c>
      <c r="AC739" s="73">
        <f ca="1">INDEX(Anslutningspunkt!$A$2:$A$108,RANDBETWEEN(2,108),1)</f>
        <v>95</v>
      </c>
      <c r="AD739" s="30"/>
      <c r="AE739" s="30" t="str">
        <f ca="1" t="shared" si="861"/>
        <v>Regionnät</v>
      </c>
      <c r="AF739" s="79"/>
      <c r="AG739" s="122"/>
      <c r="AH739" s="123"/>
      <c r="AI739" s="127"/>
      <c r="AL739" s="7"/>
      <c r="AM739" s="7">
        <f ca="1">VLOOKUP(AC739,Anslutningspunkt!A:B,2,0)+RANDBETWEEN(-10000,10000)</f>
        <v>6158636.672</v>
      </c>
      <c r="AN739" s="7">
        <f ca="1">VLOOKUP(AC739,Anslutningspunkt!A:C,3,0)+RANDBETWEEN(-10000,10000)</f>
        <v>378808.438</v>
      </c>
      <c r="AP739" s="7" t="str">
        <f ca="1" t="shared" si="806"/>
        <v>Utökning</v>
      </c>
      <c r="AQ739" s="7" t="str">
        <f t="shared" si="807"/>
        <v>Konsumtion/Produktion</v>
      </c>
      <c r="AX739" s="31">
        <f ca="1" t="shared" si="808"/>
        <v>43638.3318875464</v>
      </c>
      <c r="AZ739" s="31" t="str">
        <f ca="1">IF(SUM(IF({"4.Projekteringsavtal","5.Anslutningsavtal","6.Nätavtal"}=Q739,1,0))&gt;0,EDATE(AX739,RANDBETWEEN(0,6)),"")</f>
        <v/>
      </c>
      <c r="BB739" s="21" t="str">
        <f ca="1">IF(SUM(IF({"5.Anslutningsavtal","6.Nätavtal"}=Q739,1,0))&gt;0,EDATE(AZ739,RANDBETWEEN(0,3)),"")</f>
        <v/>
      </c>
      <c r="BD739" s="21" t="str">
        <f ca="1" t="shared" si="809"/>
        <v/>
      </c>
    </row>
    <row r="740" spans="1:56">
      <c r="A740" s="33" t="s">
        <v>65</v>
      </c>
      <c r="B740" s="31">
        <f ca="1" t="shared" si="849"/>
        <v>43806</v>
      </c>
      <c r="C740" s="32">
        <f ca="1" t="shared" si="796"/>
        <v>45060</v>
      </c>
      <c r="D740" s="30" t="str">
        <f t="shared" si="797"/>
        <v>Project 4740</v>
      </c>
      <c r="E740" s="30" t="str">
        <f t="shared" si="798"/>
        <v>Company AB 5740</v>
      </c>
      <c r="F740" s="30" t="str">
        <f ca="1" t="shared" si="850"/>
        <v>Nykvarn</v>
      </c>
      <c r="G740" s="37">
        <f ca="1" t="shared" si="851"/>
        <v>36</v>
      </c>
      <c r="H740" s="38" t="str">
        <f ca="1" t="shared" si="852"/>
        <v>Ja</v>
      </c>
      <c r="I740" s="30" t="str">
        <f ca="1" t="shared" si="853"/>
        <v>Nyanslutning</v>
      </c>
      <c r="J740" s="30" t="s">
        <v>69</v>
      </c>
      <c r="K740" s="41">
        <f ca="1" t="shared" si="854"/>
        <v>370</v>
      </c>
      <c r="L740" s="41">
        <f ca="1" t="shared" si="799"/>
        <v>17</v>
      </c>
      <c r="N740" s="30" t="str">
        <f ca="1" t="shared" si="800"/>
        <v>Anders Erikson 740</v>
      </c>
      <c r="O740" s="30" t="str">
        <f ca="1" t="shared" si="801"/>
        <v>Sarah Anderson 740</v>
      </c>
      <c r="P740" s="30" t="str">
        <f ca="1" t="shared" si="802"/>
        <v>Anders Erikson 740</v>
      </c>
      <c r="Q740" s="30" t="str">
        <f ca="1" t="shared" si="855"/>
        <v>4.Projekteringsavtal</v>
      </c>
      <c r="R740" s="45" t="str">
        <f ca="1" t="shared" si="856"/>
        <v>nej</v>
      </c>
      <c r="S740" s="45" t="str">
        <f ca="1" t="shared" si="857"/>
        <v/>
      </c>
      <c r="T740" s="45" t="str">
        <f ca="1" t="shared" si="858"/>
        <v>x</v>
      </c>
      <c r="V740" s="33"/>
      <c r="W740" s="49" t="str">
        <f ca="1" t="shared" si="859"/>
        <v>Ansluts till LN 20 kV</v>
      </c>
      <c r="X740" s="50" t="str">
        <f ca="1" t="shared" si="860"/>
        <v>Ja</v>
      </c>
      <c r="Y740" s="63">
        <f ca="1" t="shared" si="803"/>
        <v>45513</v>
      </c>
      <c r="Z740" s="63">
        <f ca="1" t="shared" si="804"/>
        <v>45149</v>
      </c>
      <c r="AA740" s="67"/>
      <c r="AB740" s="64" t="str">
        <f ca="1" t="shared" si="805"/>
        <v/>
      </c>
      <c r="AC740" s="73">
        <f ca="1">INDEX(Anslutningspunkt!$A$2:$A$108,RANDBETWEEN(2,108),1)</f>
        <v>21</v>
      </c>
      <c r="AD740" s="30"/>
      <c r="AE740" s="30" t="str">
        <f ca="1" t="shared" si="861"/>
        <v>Stamnät Regionnät</v>
      </c>
      <c r="AF740" s="79"/>
      <c r="AG740" s="122"/>
      <c r="AH740" s="123"/>
      <c r="AI740" s="127"/>
      <c r="AL740" s="7"/>
      <c r="AM740" s="7">
        <f ca="1">VLOOKUP(AC740,Anslutningspunkt!A:B,2,0)+RANDBETWEEN(-10000,10000)</f>
        <v>6193930.672</v>
      </c>
      <c r="AN740" s="7">
        <f ca="1">VLOOKUP(AC740,Anslutningspunkt!A:C,3,0)+RANDBETWEEN(-10000,10000)</f>
        <v>304719.438</v>
      </c>
      <c r="AP740" s="7" t="str">
        <f ca="1" t="shared" si="806"/>
        <v>Nyanslutning</v>
      </c>
      <c r="AQ740" s="7" t="str">
        <f t="shared" si="807"/>
        <v>Konsumtion/Produktion</v>
      </c>
      <c r="AX740" s="31">
        <f ca="1" t="shared" si="808"/>
        <v>44745.3128835197</v>
      </c>
      <c r="AZ740" s="31">
        <f ca="1">IF(SUM(IF({"4.Projekteringsavtal","5.Anslutningsavtal","6.Nätavtal"}=Q740,1,0))&gt;0,EDATE(AX740,RANDBETWEEN(0,6)),"")</f>
        <v>44898</v>
      </c>
      <c r="BB740" s="21" t="str">
        <f ca="1">IF(SUM(IF({"5.Anslutningsavtal","6.Nätavtal"}=Q740,1,0))&gt;0,EDATE(AZ740,RANDBETWEEN(0,3)),"")</f>
        <v/>
      </c>
      <c r="BD740" s="21" t="str">
        <f ca="1" t="shared" si="809"/>
        <v/>
      </c>
    </row>
    <row r="741" spans="1:56">
      <c r="A741" s="33" t="s">
        <v>65</v>
      </c>
      <c r="B741" s="31">
        <f ca="1" t="shared" si="849"/>
        <v>44275</v>
      </c>
      <c r="C741" s="32">
        <f ca="1" t="shared" si="796"/>
        <v>45310</v>
      </c>
      <c r="D741" s="30" t="str">
        <f t="shared" si="797"/>
        <v>Project 4741</v>
      </c>
      <c r="E741" s="30" t="str">
        <f t="shared" si="798"/>
        <v>Company AB 5741</v>
      </c>
      <c r="F741" s="30" t="str">
        <f ca="1" t="shared" si="850"/>
        <v>Sigtuna</v>
      </c>
      <c r="G741" s="37">
        <f ca="1" t="shared" si="851"/>
        <v>30</v>
      </c>
      <c r="H741" s="38" t="str">
        <f ca="1" t="shared" si="852"/>
        <v>Nej</v>
      </c>
      <c r="I741" s="30" t="str">
        <f ca="1" t="shared" si="853"/>
        <v>Flytt</v>
      </c>
      <c r="J741" s="30" t="s">
        <v>69</v>
      </c>
      <c r="K741" s="41">
        <f ca="1" t="shared" si="854"/>
        <v>580</v>
      </c>
      <c r="L741" s="41">
        <f ca="1" t="shared" si="799"/>
        <v>300</v>
      </c>
      <c r="N741" s="30" t="str">
        <f ca="1" t="shared" si="800"/>
        <v>Lars Johnson 741</v>
      </c>
      <c r="O741" s="30" t="str">
        <f ca="1" t="shared" si="801"/>
        <v>Erik Johanson 741</v>
      </c>
      <c r="P741" s="30" t="str">
        <f ca="1" t="shared" si="802"/>
        <v>Sarah Anderson 741</v>
      </c>
      <c r="Q741" s="30" t="str">
        <f ca="1" t="shared" si="855"/>
        <v>5.Anslutningsavtal</v>
      </c>
      <c r="R741" s="45" t="str">
        <f ca="1" t="shared" si="856"/>
        <v>n</v>
      </c>
      <c r="S741" s="45" t="str">
        <f ca="1" t="shared" si="857"/>
        <v/>
      </c>
      <c r="T741" s="45" t="str">
        <f ca="1" t="shared" si="858"/>
        <v>x</v>
      </c>
      <c r="V741" s="33"/>
      <c r="W741" s="49" t="str">
        <f ca="1" t="shared" si="859"/>
        <v/>
      </c>
      <c r="X741" s="50" t="str">
        <f ca="1" t="shared" si="860"/>
        <v>Ja</v>
      </c>
      <c r="Y741" s="63">
        <f ca="1" t="shared" si="803"/>
        <v>45476</v>
      </c>
      <c r="Z741" s="63">
        <f ca="1" t="shared" si="804"/>
        <v>45455</v>
      </c>
      <c r="AA741" s="67"/>
      <c r="AB741" s="64" t="str">
        <f ca="1" t="shared" si="805"/>
        <v/>
      </c>
      <c r="AC741" s="73">
        <f ca="1">INDEX(Anslutningspunkt!$A$2:$A$108,RANDBETWEEN(2,108),1)</f>
        <v>102</v>
      </c>
      <c r="AD741" s="30"/>
      <c r="AE741" s="30" t="str">
        <f ca="1" t="shared" si="861"/>
        <v>Stamnät Regionnät</v>
      </c>
      <c r="AF741" s="79"/>
      <c r="AG741" s="122"/>
      <c r="AH741" s="123"/>
      <c r="AI741" s="127"/>
      <c r="AL741" s="7"/>
      <c r="AM741" s="7">
        <f ca="1">VLOOKUP(AC741,Anslutningspunkt!A:B,2,0)+RANDBETWEEN(-10000,10000)</f>
        <v>6057054.672</v>
      </c>
      <c r="AN741" s="7">
        <f ca="1">VLOOKUP(AC741,Anslutningspunkt!A:C,3,0)+RANDBETWEEN(-10000,10000)</f>
        <v>319958.438</v>
      </c>
      <c r="AP741" s="7" t="str">
        <f ca="1" t="shared" si="806"/>
        <v>Flytt</v>
      </c>
      <c r="AQ741" s="7" t="str">
        <f t="shared" si="807"/>
        <v>Konsumtion/Produktion</v>
      </c>
      <c r="AX741" s="31">
        <f ca="1" t="shared" si="808"/>
        <v>44920.6463723804</v>
      </c>
      <c r="AZ741" s="31">
        <f ca="1">IF(SUM(IF({"4.Projekteringsavtal","5.Anslutningsavtal","6.Nätavtal"}=Q741,1,0))&gt;0,EDATE(AX741,RANDBETWEEN(0,6)),"")</f>
        <v>44951</v>
      </c>
      <c r="BB741" s="21">
        <f ca="1">IF(SUM(IF({"5.Anslutningsavtal","6.Nätavtal"}=Q741,1,0))&gt;0,EDATE(AZ741,RANDBETWEEN(0,3)),"")</f>
        <v>45041</v>
      </c>
      <c r="BD741" s="21" t="str">
        <f ca="1" t="shared" si="809"/>
        <v/>
      </c>
    </row>
    <row r="742" spans="1:56">
      <c r="A742" s="33" t="s">
        <v>65</v>
      </c>
      <c r="B742" s="31">
        <f ca="1" t="shared" ref="B742:B751" si="862">RANDBETWEEN(DATE(2018,1,1),DATE(2022,10,20))</f>
        <v>44027</v>
      </c>
      <c r="C742" s="32">
        <f ca="1" t="shared" si="796"/>
        <v>45143</v>
      </c>
      <c r="D742" s="30" t="str">
        <f t="shared" si="797"/>
        <v>Project 4742</v>
      </c>
      <c r="E742" s="30" t="str">
        <f t="shared" si="798"/>
        <v>Company AB 5742</v>
      </c>
      <c r="F742" s="30" t="str">
        <f ca="1" t="shared" ref="F742:F751" si="86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Enköping</v>
      </c>
      <c r="G742" s="37">
        <f ca="1" t="shared" ref="G742:G751" si="864">RANDBETWEEN(30,38)</f>
        <v>30</v>
      </c>
      <c r="H742" s="38" t="str">
        <f ca="1" t="shared" ref="H742:H751" si="865">CHOOSE(RANDBETWEEN(1,3),"Ja","Nej","")</f>
        <v/>
      </c>
      <c r="I742" s="30" t="str">
        <f ca="1" t="shared" ref="I742:I751" si="866">CHOOSE(RANDBETWEEN(1,3),"Nyanslutning","Utökning","Flytt")</f>
        <v>Flytt</v>
      </c>
      <c r="J742" s="30" t="s">
        <v>69</v>
      </c>
      <c r="K742" s="41">
        <f ca="1" t="shared" ref="K742:K751" si="867">RANDBETWEEN(1,60)*10</f>
        <v>130</v>
      </c>
      <c r="L742" s="41">
        <f ca="1" t="shared" si="799"/>
        <v>20</v>
      </c>
      <c r="N742" s="30" t="str">
        <f ca="1" t="shared" si="800"/>
        <v>Sarah Anderson 742</v>
      </c>
      <c r="O742" s="30" t="str">
        <f ca="1" t="shared" si="801"/>
        <v>Lars Johnson 742</v>
      </c>
      <c r="P742" s="30" t="str">
        <f ca="1" t="shared" si="802"/>
        <v>Lars Johnson 742</v>
      </c>
      <c r="Q742" s="30" t="str">
        <f ca="1" t="shared" ref="Q742:Q751" si="868">CHOOSE(RANDBETWEEN(1,5),"5.Anslutningsavtal","4.Projekteringsavtal","6.Nätavtal","2.Reservationsavtal","1.Anslutningsmöjlighet")</f>
        <v>6.Nätavtal</v>
      </c>
      <c r="R742" s="45" t="str">
        <f ca="1" t="shared" ref="R742:R751" si="869">CHOOSE(RANDBETWEEN(1,8),"Ja","","","","n","nej","?","N/A")</f>
        <v>N/A</v>
      </c>
      <c r="S742" s="45" t="str">
        <f ca="1" t="shared" ref="S742:S751" si="870">CHOOSE(RANDBETWEEN(1,3),"x","","")</f>
        <v/>
      </c>
      <c r="T742" s="45" t="str">
        <f ca="1" t="shared" ref="T742:T751" si="871">CHOOSE(RANDBETWEEN(1,4),"x","","","")</f>
        <v/>
      </c>
      <c r="V742" s="33"/>
      <c r="W742" s="49" t="str">
        <f ca="1" t="shared" ref="W742:W751" si="872">CHOOSE(RANDBETWEEN(1,7),"Länk","","","","","Ansluts till LN 20 kV","Reservationsavtal ska tecknas")</f>
        <v/>
      </c>
      <c r="X742" s="50" t="str">
        <f ca="1" t="shared" ref="X742:X751" si="873">CHOOSE(RANDBETWEEN(1,4),"Ja","Ja","Nej","")</f>
        <v>Ja</v>
      </c>
      <c r="Y742" s="63">
        <f ca="1" t="shared" si="803"/>
        <v>45499</v>
      </c>
      <c r="Z742" s="63">
        <f ca="1" t="shared" si="804"/>
        <v>45248</v>
      </c>
      <c r="AA742" s="67"/>
      <c r="AB742" s="64" t="str">
        <f ca="1" t="shared" si="805"/>
        <v/>
      </c>
      <c r="AC742" s="73">
        <f ca="1">INDEX(Anslutningspunkt!$A$2:$A$108,RANDBETWEEN(2,108),1)</f>
        <v>65</v>
      </c>
      <c r="AD742" s="30"/>
      <c r="AE742" s="30" t="str">
        <f ca="1" t="shared" ref="AE742:AE751" si="874">CHOOSE(RANDBETWEEN(1,4),"Regionnät","Stamnät Regionnät","Stamnät","")</f>
        <v>Regionnät</v>
      </c>
      <c r="AF742" s="79"/>
      <c r="AG742" s="122"/>
      <c r="AH742" s="123"/>
      <c r="AI742" s="127"/>
      <c r="AL742" s="7"/>
      <c r="AM742" s="7">
        <f ca="1">VLOOKUP(AC742,Anslutningspunkt!A:B,2,0)+RANDBETWEEN(-10000,10000)</f>
        <v>6139194.672</v>
      </c>
      <c r="AN742" s="7">
        <f ca="1">VLOOKUP(AC742,Anslutningspunkt!A:C,3,0)+RANDBETWEEN(-10000,10000)</f>
        <v>334876.438</v>
      </c>
      <c r="AP742" s="7" t="str">
        <f ca="1" t="shared" si="806"/>
        <v>Flytt</v>
      </c>
      <c r="AQ742" s="7" t="str">
        <f t="shared" si="807"/>
        <v>Konsumtion/Produktion</v>
      </c>
      <c r="AX742" s="31">
        <f ca="1" t="shared" si="808"/>
        <v>45027.4165430773</v>
      </c>
      <c r="AZ742" s="31">
        <f ca="1">IF(SUM(IF({"4.Projekteringsavtal","5.Anslutningsavtal","6.Nätavtal"}=Q742,1,0))&gt;0,EDATE(AX742,RANDBETWEEN(0,6)),"")</f>
        <v>45180</v>
      </c>
      <c r="BB742" s="21">
        <f ca="1">IF(SUM(IF({"5.Anslutningsavtal","6.Nätavtal"}=Q742,1,0))&gt;0,EDATE(AZ742,RANDBETWEEN(0,3)),"")</f>
        <v>45271</v>
      </c>
      <c r="BD742" s="21">
        <f ca="1" t="shared" si="809"/>
        <v>45302</v>
      </c>
    </row>
    <row r="743" spans="1:56">
      <c r="A743" s="33" t="s">
        <v>65</v>
      </c>
      <c r="B743" s="31">
        <f ca="1" t="shared" si="862"/>
        <v>44137</v>
      </c>
      <c r="C743" s="32">
        <f ca="1" t="shared" si="796"/>
        <v>44830</v>
      </c>
      <c r="D743" s="30" t="str">
        <f t="shared" si="797"/>
        <v>Project 4743</v>
      </c>
      <c r="E743" s="30" t="str">
        <f t="shared" si="798"/>
        <v>Company AB 5743</v>
      </c>
      <c r="F743" s="30" t="str">
        <f ca="1" t="shared" si="863"/>
        <v>Upplans Bro</v>
      </c>
      <c r="G743" s="37">
        <f ca="1" t="shared" si="864"/>
        <v>36</v>
      </c>
      <c r="H743" s="38" t="str">
        <f ca="1" t="shared" si="865"/>
        <v>Ja</v>
      </c>
      <c r="I743" s="30" t="str">
        <f ca="1" t="shared" si="866"/>
        <v>Utökning</v>
      </c>
      <c r="J743" s="30" t="s">
        <v>69</v>
      </c>
      <c r="K743" s="41">
        <f ca="1" t="shared" si="867"/>
        <v>420</v>
      </c>
      <c r="L743" s="41">
        <f ca="1" t="shared" si="799"/>
        <v>401</v>
      </c>
      <c r="N743" s="30" t="str">
        <f ca="1" t="shared" si="800"/>
        <v>Anders Erikson 743</v>
      </c>
      <c r="O743" s="30" t="str">
        <f ca="1" t="shared" si="801"/>
        <v>Lars Johnson 743</v>
      </c>
      <c r="P743" s="30" t="str">
        <f ca="1" t="shared" si="802"/>
        <v>Anders Erikson 743</v>
      </c>
      <c r="Q743" s="30" t="str">
        <f ca="1" t="shared" si="868"/>
        <v>5.Anslutningsavtal</v>
      </c>
      <c r="R743" s="45" t="str">
        <f ca="1" t="shared" si="869"/>
        <v/>
      </c>
      <c r="S743" s="45" t="str">
        <f ca="1" t="shared" si="870"/>
        <v/>
      </c>
      <c r="T743" s="45" t="str">
        <f ca="1" t="shared" si="871"/>
        <v>x</v>
      </c>
      <c r="V743" s="33"/>
      <c r="W743" s="49" t="str">
        <f ca="1" t="shared" si="872"/>
        <v/>
      </c>
      <c r="X743" s="50" t="str">
        <f ca="1" t="shared" si="873"/>
        <v/>
      </c>
      <c r="Y743" s="63" t="str">
        <f ca="1" t="shared" si="803"/>
        <v/>
      </c>
      <c r="Z743" s="63" t="str">
        <f ca="1" t="shared" si="804"/>
        <v/>
      </c>
      <c r="AA743" s="67"/>
      <c r="AB743" s="64" t="str">
        <f ca="1" t="shared" si="805"/>
        <v/>
      </c>
      <c r="AC743" s="73">
        <f ca="1">INDEX(Anslutningspunkt!$A$2:$A$108,RANDBETWEEN(2,108),1)</f>
        <v>76</v>
      </c>
      <c r="AD743" s="30"/>
      <c r="AE743" s="30" t="str">
        <f ca="1" t="shared" si="874"/>
        <v>Regionnät</v>
      </c>
      <c r="AF743" s="79"/>
      <c r="AG743" s="122"/>
      <c r="AH743" s="123"/>
      <c r="AI743" s="127"/>
      <c r="AL743" s="7"/>
      <c r="AM743" s="7">
        <f ca="1">VLOOKUP(AC743,Anslutningspunkt!A:B,2,0)+RANDBETWEEN(-10000,10000)</f>
        <v>6162120.672</v>
      </c>
      <c r="AN743" s="7">
        <f ca="1">VLOOKUP(AC743,Anslutningspunkt!A:C,3,0)+RANDBETWEEN(-10000,10000)</f>
        <v>270376.438</v>
      </c>
      <c r="AP743" s="7" t="str">
        <f ca="1" t="shared" si="806"/>
        <v>Utökning</v>
      </c>
      <c r="AQ743" s="7" t="str">
        <f t="shared" si="807"/>
        <v>Konsumtion/Produktion</v>
      </c>
      <c r="AX743" s="31">
        <f ca="1" t="shared" si="808"/>
        <v>44579.4786768904</v>
      </c>
      <c r="AZ743" s="31">
        <f ca="1">IF(SUM(IF({"4.Projekteringsavtal","5.Anslutningsavtal","6.Nätavtal"}=Q743,1,0))&gt;0,EDATE(AX743,RANDBETWEEN(0,6)),"")</f>
        <v>44638</v>
      </c>
      <c r="BB743" s="21">
        <f ca="1">IF(SUM(IF({"5.Anslutningsavtal","6.Nätavtal"}=Q743,1,0))&gt;0,EDATE(AZ743,RANDBETWEEN(0,3)),"")</f>
        <v>44669</v>
      </c>
      <c r="BD743" s="21" t="str">
        <f ca="1" t="shared" si="809"/>
        <v/>
      </c>
    </row>
    <row r="744" spans="1:56">
      <c r="A744" s="33" t="s">
        <v>65</v>
      </c>
      <c r="B744" s="31">
        <f ca="1" t="shared" si="862"/>
        <v>43554</v>
      </c>
      <c r="C744" s="32">
        <f ca="1" t="shared" si="796"/>
        <v>45182</v>
      </c>
      <c r="D744" s="30" t="str">
        <f t="shared" si="797"/>
        <v>Project 4744</v>
      </c>
      <c r="E744" s="30" t="str">
        <f t="shared" si="798"/>
        <v>Company AB 5744</v>
      </c>
      <c r="F744" s="30" t="str">
        <f ca="1" t="shared" si="863"/>
        <v>Lindesberg</v>
      </c>
      <c r="G744" s="37">
        <f ca="1" t="shared" si="864"/>
        <v>37</v>
      </c>
      <c r="H744" s="38" t="str">
        <f ca="1" t="shared" si="865"/>
        <v>Ja</v>
      </c>
      <c r="I744" s="30" t="str">
        <f ca="1" t="shared" si="866"/>
        <v>Nyanslutning</v>
      </c>
      <c r="J744" s="30" t="s">
        <v>69</v>
      </c>
      <c r="K744" s="41">
        <f ca="1" t="shared" si="867"/>
        <v>460</v>
      </c>
      <c r="L744" s="41">
        <f ca="1" t="shared" si="799"/>
        <v>395</v>
      </c>
      <c r="N744" s="30" t="str">
        <f ca="1" t="shared" si="800"/>
        <v>Sarah Anderson 744</v>
      </c>
      <c r="O744" s="30" t="str">
        <f ca="1" t="shared" si="801"/>
        <v>Lars Johnson 744</v>
      </c>
      <c r="P744" s="30" t="str">
        <f ca="1" t="shared" si="802"/>
        <v>Lars Johnson 744</v>
      </c>
      <c r="Q744" s="30" t="str">
        <f ca="1" t="shared" si="868"/>
        <v>1.Anslutningsmöjlighet</v>
      </c>
      <c r="R744" s="45" t="str">
        <f ca="1" t="shared" si="869"/>
        <v>N/A</v>
      </c>
      <c r="S744" s="45" t="str">
        <f ca="1" t="shared" si="870"/>
        <v>x</v>
      </c>
      <c r="T744" s="45" t="str">
        <f ca="1" t="shared" si="871"/>
        <v/>
      </c>
      <c r="V744" s="33"/>
      <c r="W744" s="49" t="str">
        <f ca="1" t="shared" si="872"/>
        <v/>
      </c>
      <c r="X744" s="50" t="str">
        <f ca="1" t="shared" si="873"/>
        <v/>
      </c>
      <c r="Y744" s="63" t="str">
        <f ca="1" t="shared" si="803"/>
        <v/>
      </c>
      <c r="Z744" s="63" t="str">
        <f ca="1" t="shared" si="804"/>
        <v/>
      </c>
      <c r="AA744" s="67"/>
      <c r="AB744" s="64">
        <f ca="1" t="shared" si="805"/>
        <v>44145.332216845</v>
      </c>
      <c r="AC744" s="73">
        <f ca="1">INDEX(Anslutningspunkt!$A$2:$A$108,RANDBETWEEN(2,108),1)</f>
        <v>91</v>
      </c>
      <c r="AD744" s="30"/>
      <c r="AE744" s="30" t="str">
        <f ca="1" t="shared" si="874"/>
        <v>Stamnät</v>
      </c>
      <c r="AF744" s="79"/>
      <c r="AG744" s="122"/>
      <c r="AH744" s="123"/>
      <c r="AI744" s="127"/>
      <c r="AL744" s="7"/>
      <c r="AM744" s="7">
        <f ca="1">VLOOKUP(AC744,Anslutningspunkt!A:B,2,0)+RANDBETWEEN(-10000,10000)</f>
        <v>6159773.672</v>
      </c>
      <c r="AN744" s="7">
        <f ca="1">VLOOKUP(AC744,Anslutningspunkt!A:C,3,0)+RANDBETWEEN(-10000,10000)</f>
        <v>449715.438</v>
      </c>
      <c r="AP744" s="7" t="str">
        <f ca="1" t="shared" si="806"/>
        <v>Nyanslutning</v>
      </c>
      <c r="AQ744" s="7" t="str">
        <f t="shared" si="807"/>
        <v>Konsumtion/Produktion</v>
      </c>
      <c r="AX744" s="31" t="str">
        <f ca="1" t="shared" si="808"/>
        <v/>
      </c>
      <c r="AZ744" s="31" t="str">
        <f ca="1">IF(SUM(IF({"4.Projekteringsavtal","5.Anslutningsavtal","6.Nätavtal"}=Q744,1,0))&gt;0,EDATE(AX744,RANDBETWEEN(0,6)),"")</f>
        <v/>
      </c>
      <c r="BB744" s="21" t="str">
        <f ca="1">IF(SUM(IF({"5.Anslutningsavtal","6.Nätavtal"}=Q744,1,0))&gt;0,EDATE(AZ744,RANDBETWEEN(0,3)),"")</f>
        <v/>
      </c>
      <c r="BD744" s="21" t="str">
        <f ca="1" t="shared" si="809"/>
        <v/>
      </c>
    </row>
    <row r="745" spans="1:56">
      <c r="A745" s="33" t="s">
        <v>65</v>
      </c>
      <c r="B745" s="31">
        <f ca="1" t="shared" si="862"/>
        <v>43596</v>
      </c>
      <c r="C745" s="32">
        <f ca="1" t="shared" si="796"/>
        <v>45098</v>
      </c>
      <c r="D745" s="30" t="str">
        <f t="shared" si="797"/>
        <v>Project 4745</v>
      </c>
      <c r="E745" s="30" t="str">
        <f t="shared" si="798"/>
        <v>Company AB 5745</v>
      </c>
      <c r="F745" s="30" t="str">
        <f ca="1" t="shared" si="863"/>
        <v>Gävle/Sandviken</v>
      </c>
      <c r="G745" s="37">
        <f ca="1" t="shared" si="864"/>
        <v>38</v>
      </c>
      <c r="H745" s="38" t="str">
        <f ca="1" t="shared" si="865"/>
        <v>Nej</v>
      </c>
      <c r="I745" s="30" t="str">
        <f ca="1" t="shared" si="866"/>
        <v>Nyanslutning</v>
      </c>
      <c r="J745" s="30" t="s">
        <v>69</v>
      </c>
      <c r="K745" s="41">
        <f ca="1" t="shared" si="867"/>
        <v>140</v>
      </c>
      <c r="L745" s="41">
        <f ca="1" t="shared" si="799"/>
        <v>87</v>
      </c>
      <c r="N745" s="30" t="str">
        <f ca="1" t="shared" si="800"/>
        <v>Erik Johanson 745</v>
      </c>
      <c r="O745" s="30" t="str">
        <f ca="1" t="shared" si="801"/>
        <v>Lars Johnson 745</v>
      </c>
      <c r="P745" s="30" t="str">
        <f ca="1" t="shared" si="802"/>
        <v>Erik Johanson 745</v>
      </c>
      <c r="Q745" s="30" t="str">
        <f ca="1" t="shared" si="868"/>
        <v>5.Anslutningsavtal</v>
      </c>
      <c r="R745" s="45" t="str">
        <f ca="1" t="shared" si="869"/>
        <v>nej</v>
      </c>
      <c r="S745" s="45" t="str">
        <f ca="1" t="shared" si="870"/>
        <v>x</v>
      </c>
      <c r="T745" s="45" t="str">
        <f ca="1" t="shared" si="871"/>
        <v/>
      </c>
      <c r="V745" s="33"/>
      <c r="W745" s="49" t="str">
        <f ca="1" t="shared" si="872"/>
        <v>Länk</v>
      </c>
      <c r="X745" s="50" t="str">
        <f ca="1" t="shared" si="873"/>
        <v>Ja</v>
      </c>
      <c r="Y745" s="63">
        <f ca="1" t="shared" si="803"/>
        <v>45384</v>
      </c>
      <c r="Z745" s="63">
        <f ca="1" t="shared" si="804"/>
        <v>45303</v>
      </c>
      <c r="AA745" s="67"/>
      <c r="AB745" s="64" t="str">
        <f ca="1" t="shared" si="805"/>
        <v/>
      </c>
      <c r="AC745" s="73">
        <f ca="1">INDEX(Anslutningspunkt!$A$2:$A$108,RANDBETWEEN(2,108),1)</f>
        <v>101</v>
      </c>
      <c r="AD745" s="30"/>
      <c r="AE745" s="30" t="str">
        <f ca="1" t="shared" si="874"/>
        <v/>
      </c>
      <c r="AF745" s="79"/>
      <c r="AG745" s="122"/>
      <c r="AH745" s="123"/>
      <c r="AI745" s="127"/>
      <c r="AL745" s="7"/>
      <c r="AM745" s="7">
        <f ca="1">VLOOKUP(AC745,Anslutningspunkt!A:B,2,0)+RANDBETWEEN(-10000,10000)</f>
        <v>6157910.672</v>
      </c>
      <c r="AN745" s="7">
        <f ca="1">VLOOKUP(AC745,Anslutningspunkt!A:C,3,0)+RANDBETWEEN(-10000,10000)</f>
        <v>377438.438</v>
      </c>
      <c r="AP745" s="7" t="str">
        <f ca="1" t="shared" si="806"/>
        <v>Nyanslutning</v>
      </c>
      <c r="AQ745" s="7" t="str">
        <f t="shared" si="807"/>
        <v>Konsumtion/Produktion</v>
      </c>
      <c r="AX745" s="31">
        <f ca="1" t="shared" si="808"/>
        <v>43627.8481946522</v>
      </c>
      <c r="AZ745" s="31">
        <f ca="1">IF(SUM(IF({"4.Projekteringsavtal","5.Anslutningsavtal","6.Nätavtal"}=Q745,1,0))&gt;0,EDATE(AX745,RANDBETWEEN(0,6)),"")</f>
        <v>43780</v>
      </c>
      <c r="BB745" s="21">
        <f ca="1">IF(SUM(IF({"5.Anslutningsavtal","6.Nätavtal"}=Q745,1,0))&gt;0,EDATE(AZ745,RANDBETWEEN(0,3)),"")</f>
        <v>43810</v>
      </c>
      <c r="BD745" s="21" t="str">
        <f ca="1" t="shared" si="809"/>
        <v/>
      </c>
    </row>
    <row r="746" spans="1:56">
      <c r="A746" s="33" t="s">
        <v>65</v>
      </c>
      <c r="B746" s="31">
        <f ca="1" t="shared" si="862"/>
        <v>43471</v>
      </c>
      <c r="C746" s="32">
        <f ca="1" t="shared" si="796"/>
        <v>45092</v>
      </c>
      <c r="D746" s="30" t="str">
        <f t="shared" si="797"/>
        <v>Project 4746</v>
      </c>
      <c r="E746" s="30" t="str">
        <f t="shared" si="798"/>
        <v>Company AB 5746</v>
      </c>
      <c r="F746" s="30" t="str">
        <f ca="1" t="shared" si="863"/>
        <v>Stockholm</v>
      </c>
      <c r="G746" s="37">
        <f ca="1" t="shared" si="864"/>
        <v>36</v>
      </c>
      <c r="H746" s="38" t="str">
        <f ca="1" t="shared" si="865"/>
        <v>Ja</v>
      </c>
      <c r="I746" s="30" t="str">
        <f ca="1" t="shared" si="866"/>
        <v>Nyanslutning</v>
      </c>
      <c r="J746" s="30" t="s">
        <v>69</v>
      </c>
      <c r="K746" s="41">
        <f ca="1" t="shared" si="867"/>
        <v>250</v>
      </c>
      <c r="L746" s="41">
        <f ca="1" t="shared" si="799"/>
        <v>199</v>
      </c>
      <c r="N746" s="30" t="str">
        <f ca="1" t="shared" si="800"/>
        <v>Sarah Anderson 746</v>
      </c>
      <c r="O746" s="30" t="str">
        <f ca="1" t="shared" si="801"/>
        <v>Sarah Anderson 746</v>
      </c>
      <c r="P746" s="30" t="str">
        <f ca="1" t="shared" si="802"/>
        <v>Anders Erikson 746</v>
      </c>
      <c r="Q746" s="30" t="str">
        <f ca="1" t="shared" si="868"/>
        <v>1.Anslutningsmöjlighet</v>
      </c>
      <c r="R746" s="45" t="str">
        <f ca="1" t="shared" si="869"/>
        <v>?</v>
      </c>
      <c r="S746" s="45" t="str">
        <f ca="1" t="shared" si="870"/>
        <v/>
      </c>
      <c r="T746" s="45" t="str">
        <f ca="1" t="shared" si="871"/>
        <v>x</v>
      </c>
      <c r="V746" s="33"/>
      <c r="W746" s="49" t="str">
        <f ca="1" t="shared" si="872"/>
        <v>Länk</v>
      </c>
      <c r="X746" s="50" t="str">
        <f ca="1" t="shared" si="873"/>
        <v>Ja</v>
      </c>
      <c r="Y746" s="63">
        <f ca="1" t="shared" si="803"/>
        <v>45363</v>
      </c>
      <c r="Z746" s="63">
        <f ca="1" t="shared" si="804"/>
        <v>45191</v>
      </c>
      <c r="AA746" s="67"/>
      <c r="AB746" s="64" t="str">
        <f ca="1" t="shared" si="805"/>
        <v/>
      </c>
      <c r="AC746" s="73">
        <f ca="1">INDEX(Anslutningspunkt!$A$2:$A$108,RANDBETWEEN(2,108),1)</f>
        <v>101</v>
      </c>
      <c r="AD746" s="30"/>
      <c r="AE746" s="30" t="str">
        <f ca="1" t="shared" si="874"/>
        <v/>
      </c>
      <c r="AF746" s="79"/>
      <c r="AG746" s="122"/>
      <c r="AH746" s="123"/>
      <c r="AI746" s="127"/>
      <c r="AL746" s="7"/>
      <c r="AM746" s="7">
        <f ca="1">VLOOKUP(AC746,Anslutningspunkt!A:B,2,0)+RANDBETWEEN(-10000,10000)</f>
        <v>6164833.672</v>
      </c>
      <c r="AN746" s="7">
        <f ca="1">VLOOKUP(AC746,Anslutningspunkt!A:C,3,0)+RANDBETWEEN(-10000,10000)</f>
        <v>374147.438</v>
      </c>
      <c r="AP746" s="7" t="str">
        <f ca="1" t="shared" si="806"/>
        <v>Nyanslutning</v>
      </c>
      <c r="AQ746" s="7" t="str">
        <f t="shared" si="807"/>
        <v>Konsumtion/Produktion</v>
      </c>
      <c r="AX746" s="31" t="str">
        <f ca="1" t="shared" si="808"/>
        <v/>
      </c>
      <c r="AZ746" s="31" t="str">
        <f ca="1">IF(SUM(IF({"4.Projekteringsavtal","5.Anslutningsavtal","6.Nätavtal"}=Q746,1,0))&gt;0,EDATE(AX746,RANDBETWEEN(0,6)),"")</f>
        <v/>
      </c>
      <c r="BB746" s="21" t="str">
        <f ca="1">IF(SUM(IF({"5.Anslutningsavtal","6.Nätavtal"}=Q746,1,0))&gt;0,EDATE(AZ746,RANDBETWEEN(0,3)),"")</f>
        <v/>
      </c>
      <c r="BD746" s="21" t="str">
        <f ca="1" t="shared" si="809"/>
        <v/>
      </c>
    </row>
    <row r="747" spans="1:56">
      <c r="A747" s="33" t="s">
        <v>65</v>
      </c>
      <c r="B747" s="31">
        <f ca="1" t="shared" si="862"/>
        <v>44183</v>
      </c>
      <c r="C747" s="32">
        <f ca="1" t="shared" si="796"/>
        <v>45488</v>
      </c>
      <c r="D747" s="30" t="str">
        <f t="shared" si="797"/>
        <v>Project 4747</v>
      </c>
      <c r="E747" s="30" t="str">
        <f t="shared" si="798"/>
        <v>Company AB 5747</v>
      </c>
      <c r="F747" s="30" t="str">
        <f ca="1" t="shared" si="863"/>
        <v>Strängnäs</v>
      </c>
      <c r="G747" s="37">
        <f ca="1" t="shared" si="864"/>
        <v>33</v>
      </c>
      <c r="H747" s="38" t="str">
        <f ca="1" t="shared" si="865"/>
        <v>Nej</v>
      </c>
      <c r="I747" s="30" t="str">
        <f ca="1" t="shared" si="866"/>
        <v>Flytt</v>
      </c>
      <c r="J747" s="30" t="s">
        <v>69</v>
      </c>
      <c r="K747" s="41">
        <f ca="1" t="shared" si="867"/>
        <v>410</v>
      </c>
      <c r="L747" s="41">
        <f ca="1" t="shared" si="799"/>
        <v>43</v>
      </c>
      <c r="N747" s="30" t="str">
        <f ca="1" t="shared" si="800"/>
        <v>Lars Johnson 747</v>
      </c>
      <c r="O747" s="30" t="str">
        <f ca="1" t="shared" si="801"/>
        <v>Erik Johanson 747</v>
      </c>
      <c r="P747" s="30" t="str">
        <f ca="1" t="shared" si="802"/>
        <v>Lars Johnson 747</v>
      </c>
      <c r="Q747" s="30" t="str">
        <f ca="1" t="shared" si="868"/>
        <v>1.Anslutningsmöjlighet</v>
      </c>
      <c r="R747" s="45" t="str">
        <f ca="1" t="shared" si="869"/>
        <v/>
      </c>
      <c r="S747" s="45" t="str">
        <f ca="1" t="shared" si="870"/>
        <v>x</v>
      </c>
      <c r="T747" s="45" t="str">
        <f ca="1" t="shared" si="871"/>
        <v>x</v>
      </c>
      <c r="V747" s="33"/>
      <c r="W747" s="49" t="str">
        <f ca="1" t="shared" si="872"/>
        <v>Länk</v>
      </c>
      <c r="X747" s="50" t="str">
        <f ca="1" t="shared" si="873"/>
        <v>Ja</v>
      </c>
      <c r="Y747" s="63">
        <f ca="1" t="shared" si="803"/>
        <v>45582</v>
      </c>
      <c r="Z747" s="63">
        <f ca="1" t="shared" si="804"/>
        <v>45551</v>
      </c>
      <c r="AA747" s="67"/>
      <c r="AB747" s="64" t="str">
        <f ca="1" t="shared" si="805"/>
        <v/>
      </c>
      <c r="AC747" s="73">
        <f ca="1">INDEX(Anslutningspunkt!$A$2:$A$108,RANDBETWEEN(2,108),1)</f>
        <v>27</v>
      </c>
      <c r="AD747" s="30"/>
      <c r="AE747" s="30" t="str">
        <f ca="1" t="shared" si="874"/>
        <v/>
      </c>
      <c r="AF747" s="79"/>
      <c r="AG747" s="122"/>
      <c r="AH747" s="123"/>
      <c r="AI747" s="127"/>
      <c r="AL747" s="7"/>
      <c r="AM747" s="7">
        <f ca="1">VLOOKUP(AC747,Anslutningspunkt!A:B,2,0)+RANDBETWEEN(-10000,10000)</f>
        <v>6042949.672</v>
      </c>
      <c r="AN747" s="7">
        <f ca="1">VLOOKUP(AC747,Anslutningspunkt!A:C,3,0)+RANDBETWEEN(-10000,10000)</f>
        <v>385994.438</v>
      </c>
      <c r="AP747" s="7" t="str">
        <f ca="1" t="shared" si="806"/>
        <v>Flytt</v>
      </c>
      <c r="AQ747" s="7" t="str">
        <f t="shared" si="807"/>
        <v>Konsumtion/Produktion</v>
      </c>
      <c r="AX747" s="31" t="str">
        <f ca="1" t="shared" si="808"/>
        <v/>
      </c>
      <c r="AZ747" s="31" t="str">
        <f ca="1">IF(SUM(IF({"4.Projekteringsavtal","5.Anslutningsavtal","6.Nätavtal"}=Q747,1,0))&gt;0,EDATE(AX747,RANDBETWEEN(0,6)),"")</f>
        <v/>
      </c>
      <c r="BB747" s="21" t="str">
        <f ca="1">IF(SUM(IF({"5.Anslutningsavtal","6.Nätavtal"}=Q747,1,0))&gt;0,EDATE(AZ747,RANDBETWEEN(0,3)),"")</f>
        <v/>
      </c>
      <c r="BD747" s="21" t="str">
        <f ca="1" t="shared" si="809"/>
        <v/>
      </c>
    </row>
    <row r="748" spans="1:56">
      <c r="A748" s="33" t="s">
        <v>65</v>
      </c>
      <c r="B748" s="31">
        <f ca="1" t="shared" si="862"/>
        <v>43737</v>
      </c>
      <c r="C748" s="32">
        <f ca="1" t="shared" si="796"/>
        <v>44082</v>
      </c>
      <c r="D748" s="30" t="str">
        <f t="shared" si="797"/>
        <v>Project 4748</v>
      </c>
      <c r="E748" s="30" t="str">
        <f t="shared" si="798"/>
        <v>Company AB 5748</v>
      </c>
      <c r="F748" s="30" t="str">
        <f ca="1" t="shared" si="863"/>
        <v>Nynäshamn</v>
      </c>
      <c r="G748" s="37">
        <f ca="1" t="shared" si="864"/>
        <v>32</v>
      </c>
      <c r="H748" s="38" t="str">
        <f ca="1" t="shared" si="865"/>
        <v>Nej</v>
      </c>
      <c r="I748" s="30" t="str">
        <f ca="1" t="shared" si="866"/>
        <v>Utökning</v>
      </c>
      <c r="J748" s="30" t="s">
        <v>69</v>
      </c>
      <c r="K748" s="41">
        <f ca="1" t="shared" si="867"/>
        <v>210</v>
      </c>
      <c r="L748" s="41">
        <f ca="1" t="shared" si="799"/>
        <v>28</v>
      </c>
      <c r="N748" s="30" t="str">
        <f ca="1" t="shared" si="800"/>
        <v>Lars Johnson 748</v>
      </c>
      <c r="O748" s="30" t="str">
        <f ca="1" t="shared" si="801"/>
        <v>Sarah Anderson 748</v>
      </c>
      <c r="P748" s="30" t="str">
        <f ca="1" t="shared" si="802"/>
        <v>Erik Johanson 748</v>
      </c>
      <c r="Q748" s="30" t="str">
        <f ca="1" t="shared" si="868"/>
        <v>6.Nätavtal</v>
      </c>
      <c r="R748" s="45" t="str">
        <f ca="1" t="shared" si="869"/>
        <v/>
      </c>
      <c r="S748" s="45" t="str">
        <f ca="1" t="shared" si="870"/>
        <v/>
      </c>
      <c r="T748" s="45" t="str">
        <f ca="1" t="shared" si="871"/>
        <v/>
      </c>
      <c r="V748" s="33"/>
      <c r="W748" s="49" t="str">
        <f ca="1" t="shared" si="872"/>
        <v/>
      </c>
      <c r="X748" s="50" t="str">
        <f ca="1" t="shared" si="873"/>
        <v/>
      </c>
      <c r="Y748" s="63" t="str">
        <f ca="1" t="shared" si="803"/>
        <v/>
      </c>
      <c r="Z748" s="63" t="str">
        <f ca="1" t="shared" si="804"/>
        <v/>
      </c>
      <c r="AA748" s="67"/>
      <c r="AB748" s="64" t="str">
        <f ca="1" t="shared" si="805"/>
        <v/>
      </c>
      <c r="AC748" s="73">
        <f ca="1">INDEX(Anslutningspunkt!$A$2:$A$108,RANDBETWEEN(2,108),1)</f>
        <v>92</v>
      </c>
      <c r="AD748" s="30"/>
      <c r="AE748" s="30" t="str">
        <f ca="1" t="shared" si="874"/>
        <v/>
      </c>
      <c r="AF748" s="79"/>
      <c r="AG748" s="122"/>
      <c r="AH748" s="123"/>
      <c r="AI748" s="127"/>
      <c r="AL748" s="7"/>
      <c r="AM748" s="7">
        <f ca="1">VLOOKUP(AC748,Anslutningspunkt!A:B,2,0)+RANDBETWEEN(-10000,10000)</f>
        <v>6018241.672</v>
      </c>
      <c r="AN748" s="7">
        <f ca="1">VLOOKUP(AC748,Anslutningspunkt!A:C,3,0)+RANDBETWEEN(-10000,10000)</f>
        <v>451057.438</v>
      </c>
      <c r="AP748" s="7" t="str">
        <f ca="1" t="shared" si="806"/>
        <v>Utökning</v>
      </c>
      <c r="AQ748" s="7" t="str">
        <f t="shared" si="807"/>
        <v>Konsumtion/Produktion</v>
      </c>
      <c r="AX748" s="31">
        <f ca="1" t="shared" si="808"/>
        <v>43845.2550286348</v>
      </c>
      <c r="AZ748" s="31">
        <f ca="1">IF(SUM(IF({"4.Projekteringsavtal","5.Anslutningsavtal","6.Nätavtal"}=Q748,1,0))&gt;0,EDATE(AX748,RANDBETWEEN(0,6)),"")</f>
        <v>43876</v>
      </c>
      <c r="BB748" s="21">
        <f ca="1">IF(SUM(IF({"5.Anslutningsavtal","6.Nätavtal"}=Q748,1,0))&gt;0,EDATE(AZ748,RANDBETWEEN(0,3)),"")</f>
        <v>43876</v>
      </c>
      <c r="BD748" s="21">
        <f ca="1" t="shared" si="809"/>
        <v>43966</v>
      </c>
    </row>
    <row r="749" spans="1:56">
      <c r="A749" s="33" t="s">
        <v>65</v>
      </c>
      <c r="B749" s="31">
        <f ca="1" t="shared" si="862"/>
        <v>44700</v>
      </c>
      <c r="C749" s="32">
        <f ca="1" t="shared" si="796"/>
        <v>45358</v>
      </c>
      <c r="D749" s="30" t="str">
        <f t="shared" si="797"/>
        <v>Project 4749</v>
      </c>
      <c r="E749" s="30" t="str">
        <f t="shared" si="798"/>
        <v>Company AB 5749</v>
      </c>
      <c r="F749" s="30" t="str">
        <f ca="1" t="shared" si="863"/>
        <v>Tierp</v>
      </c>
      <c r="G749" s="37">
        <f ca="1" t="shared" si="864"/>
        <v>30</v>
      </c>
      <c r="H749" s="38" t="str">
        <f ca="1" t="shared" si="865"/>
        <v/>
      </c>
      <c r="I749" s="30" t="str">
        <f ca="1" t="shared" si="866"/>
        <v>Utökning</v>
      </c>
      <c r="J749" s="30" t="s">
        <v>69</v>
      </c>
      <c r="K749" s="41">
        <f ca="1" t="shared" si="867"/>
        <v>570</v>
      </c>
      <c r="L749" s="41">
        <f ca="1" t="shared" si="799"/>
        <v>82</v>
      </c>
      <c r="N749" s="30" t="str">
        <f ca="1" t="shared" si="800"/>
        <v>Anders Erikson 749</v>
      </c>
      <c r="O749" s="30" t="str">
        <f ca="1" t="shared" si="801"/>
        <v>Sarah Anderson 749</v>
      </c>
      <c r="P749" s="30" t="str">
        <f ca="1" t="shared" si="802"/>
        <v>Sarah Anderson 749</v>
      </c>
      <c r="Q749" s="30" t="str">
        <f ca="1" t="shared" si="868"/>
        <v>2.Reservationsavtal</v>
      </c>
      <c r="R749" s="45" t="str">
        <f ca="1" t="shared" si="869"/>
        <v>Ja</v>
      </c>
      <c r="S749" s="45" t="str">
        <f ca="1" t="shared" si="870"/>
        <v/>
      </c>
      <c r="T749" s="45" t="str">
        <f ca="1" t="shared" si="871"/>
        <v>x</v>
      </c>
      <c r="V749" s="33"/>
      <c r="W749" s="49" t="str">
        <f ca="1" t="shared" si="872"/>
        <v>Länk</v>
      </c>
      <c r="X749" s="50" t="str">
        <f ca="1" t="shared" si="873"/>
        <v/>
      </c>
      <c r="Y749" s="63" t="str">
        <f ca="1" t="shared" si="803"/>
        <v/>
      </c>
      <c r="Z749" s="63" t="str">
        <f ca="1" t="shared" si="804"/>
        <v/>
      </c>
      <c r="AA749" s="67"/>
      <c r="AB749" s="64" t="str">
        <f ca="1" t="shared" si="805"/>
        <v/>
      </c>
      <c r="AC749" s="73">
        <f ca="1">INDEX(Anslutningspunkt!$A$2:$A$108,RANDBETWEEN(2,108),1)</f>
        <v>53</v>
      </c>
      <c r="AD749" s="30"/>
      <c r="AE749" s="30" t="str">
        <f ca="1" t="shared" si="874"/>
        <v/>
      </c>
      <c r="AF749" s="79"/>
      <c r="AG749" s="122"/>
      <c r="AH749" s="123"/>
      <c r="AI749" s="127"/>
      <c r="AL749" s="7"/>
      <c r="AM749" s="7">
        <f ca="1">VLOOKUP(AC749,Anslutningspunkt!A:B,2,0)+RANDBETWEEN(-10000,10000)</f>
        <v>6174164.672</v>
      </c>
      <c r="AN749" s="7">
        <f ca="1">VLOOKUP(AC749,Anslutningspunkt!A:C,3,0)+RANDBETWEEN(-10000,10000)</f>
        <v>396260.438</v>
      </c>
      <c r="AP749" s="7" t="str">
        <f ca="1" t="shared" si="806"/>
        <v>Utökning</v>
      </c>
      <c r="AQ749" s="7" t="str">
        <f t="shared" si="807"/>
        <v>Konsumtion/Produktion</v>
      </c>
      <c r="AX749" s="31">
        <f ca="1" t="shared" si="808"/>
        <v>44847.212923867</v>
      </c>
      <c r="AZ749" s="31" t="str">
        <f ca="1">IF(SUM(IF({"4.Projekteringsavtal","5.Anslutningsavtal","6.Nätavtal"}=Q749,1,0))&gt;0,EDATE(AX749,RANDBETWEEN(0,6)),"")</f>
        <v/>
      </c>
      <c r="BB749" s="21" t="str">
        <f ca="1">IF(SUM(IF({"5.Anslutningsavtal","6.Nätavtal"}=Q749,1,0))&gt;0,EDATE(AZ749,RANDBETWEEN(0,3)),"")</f>
        <v/>
      </c>
      <c r="BD749" s="21" t="str">
        <f ca="1" t="shared" si="809"/>
        <v/>
      </c>
    </row>
    <row r="750" spans="1:56">
      <c r="A750" s="33" t="s">
        <v>65</v>
      </c>
      <c r="B750" s="31">
        <f ca="1" t="shared" si="862"/>
        <v>43553</v>
      </c>
      <c r="C750" s="32">
        <f ca="1" t="shared" si="796"/>
        <v>45477</v>
      </c>
      <c r="D750" s="30" t="str">
        <f t="shared" si="797"/>
        <v>Project 4750</v>
      </c>
      <c r="E750" s="30" t="str">
        <f t="shared" si="798"/>
        <v>Company AB 5750</v>
      </c>
      <c r="F750" s="30" t="str">
        <f ca="1" t="shared" si="863"/>
        <v>Eskilstuna</v>
      </c>
      <c r="G750" s="37">
        <f ca="1" t="shared" si="864"/>
        <v>30</v>
      </c>
      <c r="H750" s="38" t="str">
        <f ca="1" t="shared" si="865"/>
        <v/>
      </c>
      <c r="I750" s="30" t="str">
        <f ca="1" t="shared" si="866"/>
        <v>Nyanslutning</v>
      </c>
      <c r="J750" s="30" t="s">
        <v>69</v>
      </c>
      <c r="K750" s="41">
        <f ca="1" t="shared" si="867"/>
        <v>520</v>
      </c>
      <c r="L750" s="41">
        <f ca="1" t="shared" si="799"/>
        <v>327</v>
      </c>
      <c r="N750" s="30" t="str">
        <f ca="1" t="shared" si="800"/>
        <v>Lars Johnson 750</v>
      </c>
      <c r="O750" s="30" t="str">
        <f ca="1" t="shared" si="801"/>
        <v>Anders Erikson 750</v>
      </c>
      <c r="P750" s="30" t="str">
        <f ca="1" t="shared" si="802"/>
        <v>Anders Erikson 750</v>
      </c>
      <c r="Q750" s="30" t="str">
        <f ca="1" t="shared" si="868"/>
        <v>6.Nätavtal</v>
      </c>
      <c r="R750" s="45" t="str">
        <f ca="1" t="shared" si="869"/>
        <v/>
      </c>
      <c r="S750" s="45" t="str">
        <f ca="1" t="shared" si="870"/>
        <v/>
      </c>
      <c r="T750" s="45" t="str">
        <f ca="1" t="shared" si="871"/>
        <v/>
      </c>
      <c r="V750" s="33"/>
      <c r="W750" s="49" t="str">
        <f ca="1" t="shared" si="872"/>
        <v>Länk</v>
      </c>
      <c r="X750" s="50" t="str">
        <f ca="1" t="shared" si="873"/>
        <v>Ja</v>
      </c>
      <c r="Y750" s="63">
        <f ca="1" t="shared" si="803"/>
        <v>45516</v>
      </c>
      <c r="Z750" s="63">
        <f ca="1" t="shared" si="804"/>
        <v>45505</v>
      </c>
      <c r="AA750" s="67"/>
      <c r="AB750" s="64" t="str">
        <f ca="1" t="shared" si="805"/>
        <v/>
      </c>
      <c r="AC750" s="73">
        <f ca="1">INDEX(Anslutningspunkt!$A$2:$A$108,RANDBETWEEN(2,108),1)</f>
        <v>34</v>
      </c>
      <c r="AD750" s="30"/>
      <c r="AE750" s="30" t="str">
        <f ca="1" t="shared" si="874"/>
        <v>Stamnät</v>
      </c>
      <c r="AF750" s="79"/>
      <c r="AG750" s="122"/>
      <c r="AH750" s="123"/>
      <c r="AI750" s="127"/>
      <c r="AL750" s="7"/>
      <c r="AM750" s="7">
        <f ca="1">VLOOKUP(AC750,Anslutningspunkt!A:B,2,0)+RANDBETWEEN(-10000,10000)</f>
        <v>6087418.672</v>
      </c>
      <c r="AN750" s="7">
        <f ca="1">VLOOKUP(AC750,Anslutningspunkt!A:C,3,0)+RANDBETWEEN(-10000,10000)</f>
        <v>325073.438</v>
      </c>
      <c r="AP750" s="7" t="str">
        <f ca="1" t="shared" si="806"/>
        <v>Nyanslutning</v>
      </c>
      <c r="AQ750" s="7" t="str">
        <f t="shared" si="807"/>
        <v>Konsumtion/Produktion</v>
      </c>
      <c r="AX750" s="31">
        <f ca="1" t="shared" si="808"/>
        <v>45365.5351406972</v>
      </c>
      <c r="AZ750" s="31">
        <f ca="1">IF(SUM(IF({"4.Projekteringsavtal","5.Anslutningsavtal","6.Nätavtal"}=Q750,1,0))&gt;0,EDATE(AX750,RANDBETWEEN(0,6)),"")</f>
        <v>45396</v>
      </c>
      <c r="BB750" s="21">
        <f ca="1">IF(SUM(IF({"5.Anslutningsavtal","6.Nätavtal"}=Q750,1,0))&gt;0,EDATE(AZ750,RANDBETWEEN(0,3)),"")</f>
        <v>45457</v>
      </c>
      <c r="BD750" s="21">
        <f ca="1" t="shared" si="809"/>
        <v>45549</v>
      </c>
    </row>
    <row r="751" spans="1:56">
      <c r="A751" s="33" t="s">
        <v>65</v>
      </c>
      <c r="B751" s="31">
        <f ca="1" t="shared" si="862"/>
        <v>44592</v>
      </c>
      <c r="C751" s="32">
        <f ca="1" t="shared" si="796"/>
        <v>45207</v>
      </c>
      <c r="D751" s="30" t="str">
        <f t="shared" si="797"/>
        <v>Project 4751</v>
      </c>
      <c r="E751" s="30" t="str">
        <f t="shared" si="798"/>
        <v>Company AB 5751</v>
      </c>
      <c r="F751" s="30" t="str">
        <f ca="1" t="shared" si="863"/>
        <v>Stockholm</v>
      </c>
      <c r="G751" s="37">
        <f ca="1" t="shared" si="864"/>
        <v>38</v>
      </c>
      <c r="H751" s="38" t="str">
        <f ca="1" t="shared" si="865"/>
        <v/>
      </c>
      <c r="I751" s="30" t="str">
        <f ca="1" t="shared" si="866"/>
        <v>Utökning</v>
      </c>
      <c r="J751" s="30" t="s">
        <v>69</v>
      </c>
      <c r="K751" s="41">
        <f ca="1" t="shared" si="867"/>
        <v>400</v>
      </c>
      <c r="L751" s="41">
        <f ca="1" t="shared" si="799"/>
        <v>299</v>
      </c>
      <c r="N751" s="30" t="str">
        <f ca="1" t="shared" si="800"/>
        <v>Erik Johanson 751</v>
      </c>
      <c r="O751" s="30" t="str">
        <f ca="1" t="shared" si="801"/>
        <v>Erik Johanson 751</v>
      </c>
      <c r="P751" s="30" t="str">
        <f ca="1" t="shared" si="802"/>
        <v>Lars Johnson 751</v>
      </c>
      <c r="Q751" s="30" t="str">
        <f ca="1" t="shared" si="868"/>
        <v>4.Projekteringsavtal</v>
      </c>
      <c r="R751" s="45" t="str">
        <f ca="1" t="shared" si="869"/>
        <v/>
      </c>
      <c r="S751" s="45" t="str">
        <f ca="1" t="shared" si="870"/>
        <v>x</v>
      </c>
      <c r="T751" s="45" t="str">
        <f ca="1" t="shared" si="871"/>
        <v/>
      </c>
      <c r="V751" s="33"/>
      <c r="W751" s="49" t="str">
        <f ca="1" t="shared" si="872"/>
        <v/>
      </c>
      <c r="X751" s="50" t="str">
        <f ca="1" t="shared" si="873"/>
        <v>Ja</v>
      </c>
      <c r="Y751" s="63">
        <f ca="1" t="shared" si="803"/>
        <v>45489</v>
      </c>
      <c r="Z751" s="63">
        <f ca="1" t="shared" si="804"/>
        <v>45487</v>
      </c>
      <c r="AA751" s="67"/>
      <c r="AB751" s="64" t="str">
        <f ca="1" t="shared" si="805"/>
        <v/>
      </c>
      <c r="AC751" s="73">
        <f ca="1">INDEX(Anslutningspunkt!$A$2:$A$108,RANDBETWEEN(2,108),1)</f>
        <v>47</v>
      </c>
      <c r="AD751" s="30"/>
      <c r="AE751" s="30" t="str">
        <f ca="1" t="shared" si="874"/>
        <v/>
      </c>
      <c r="AF751" s="79"/>
      <c r="AG751" s="122"/>
      <c r="AH751" s="123"/>
      <c r="AI751" s="127"/>
      <c r="AL751" s="7"/>
      <c r="AM751" s="7">
        <f ca="1">VLOOKUP(AC751,Anslutningspunkt!A:B,2,0)+RANDBETWEEN(-10000,10000)</f>
        <v>6015857.672</v>
      </c>
      <c r="AN751" s="7">
        <f ca="1">VLOOKUP(AC751,Anslutningspunkt!A:C,3,0)+RANDBETWEEN(-10000,10000)</f>
        <v>450172.438</v>
      </c>
      <c r="AP751" s="7" t="str">
        <f ca="1" t="shared" si="806"/>
        <v>Utökning</v>
      </c>
      <c r="AQ751" s="7" t="str">
        <f t="shared" si="807"/>
        <v>Konsumtion/Produktion</v>
      </c>
      <c r="AX751" s="31">
        <f ca="1" t="shared" si="808"/>
        <v>45171.8112359842</v>
      </c>
      <c r="AZ751" s="31">
        <f ca="1">IF(SUM(IF({"4.Projekteringsavtal","5.Anslutningsavtal","6.Nätavtal"}=Q751,1,0))&gt;0,EDATE(AX751,RANDBETWEEN(0,6)),"")</f>
        <v>45232</v>
      </c>
      <c r="BB751" s="21" t="str">
        <f ca="1">IF(SUM(IF({"5.Anslutningsavtal","6.Nätavtal"}=Q751,1,0))&gt;0,EDATE(AZ751,RANDBETWEEN(0,3)),"")</f>
        <v/>
      </c>
      <c r="BD751" s="21" t="str">
        <f ca="1" t="shared" si="809"/>
        <v/>
      </c>
    </row>
    <row r="752" spans="1:56">
      <c r="A752" s="33" t="s">
        <v>65</v>
      </c>
      <c r="B752" s="31">
        <f ca="1" t="shared" ref="B752:B761" si="875">RANDBETWEEN(DATE(2018,1,1),DATE(2022,10,20))</f>
        <v>43923</v>
      </c>
      <c r="C752" s="32">
        <f ca="1" t="shared" si="796"/>
        <v>44617</v>
      </c>
      <c r="D752" s="30" t="str">
        <f t="shared" si="797"/>
        <v>Project 4752</v>
      </c>
      <c r="E752" s="30" t="str">
        <f t="shared" si="798"/>
        <v>Company AB 5752</v>
      </c>
      <c r="F752" s="30" t="str">
        <f ca="1" t="shared" ref="F752:F761" si="87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Surahammar</v>
      </c>
      <c r="G752" s="37">
        <f ca="1" t="shared" ref="G752:G761" si="877">RANDBETWEEN(30,38)</f>
        <v>37</v>
      </c>
      <c r="H752" s="38" t="str">
        <f ca="1" t="shared" ref="H752:H761" si="878">CHOOSE(RANDBETWEEN(1,3),"Ja","Nej","")</f>
        <v/>
      </c>
      <c r="I752" s="30" t="str">
        <f ca="1" t="shared" ref="I752:I761" si="879">CHOOSE(RANDBETWEEN(1,3),"Nyanslutning","Utökning","Flytt")</f>
        <v>Utökning</v>
      </c>
      <c r="J752" s="30" t="s">
        <v>69</v>
      </c>
      <c r="K752" s="41">
        <f ca="1" t="shared" ref="K752:K761" si="880">RANDBETWEEN(1,60)*10</f>
        <v>100</v>
      </c>
      <c r="L752" s="41">
        <f ca="1" t="shared" si="799"/>
        <v>91</v>
      </c>
      <c r="N752" s="30" t="str">
        <f ca="1" t="shared" si="800"/>
        <v>Anders Erikson 752</v>
      </c>
      <c r="O752" s="30" t="str">
        <f ca="1" t="shared" si="801"/>
        <v>Lars Johnson 752</v>
      </c>
      <c r="P752" s="30" t="str">
        <f ca="1" t="shared" si="802"/>
        <v>Anders Erikson 752</v>
      </c>
      <c r="Q752" s="30" t="str">
        <f ca="1" t="shared" ref="Q752:Q761" si="881">CHOOSE(RANDBETWEEN(1,5),"5.Anslutningsavtal","4.Projekteringsavtal","6.Nätavtal","2.Reservationsavtal","1.Anslutningsmöjlighet")</f>
        <v>4.Projekteringsavtal</v>
      </c>
      <c r="R752" s="45" t="str">
        <f ca="1" t="shared" ref="R752:R761" si="882">CHOOSE(RANDBETWEEN(1,8),"Ja","","","","n","nej","?","N/A")</f>
        <v>N/A</v>
      </c>
      <c r="S752" s="45" t="str">
        <f ca="1" t="shared" ref="S752:S761" si="883">CHOOSE(RANDBETWEEN(1,3),"x","","")</f>
        <v/>
      </c>
      <c r="T752" s="45" t="str">
        <f ca="1" t="shared" ref="T752:T761" si="884">CHOOSE(RANDBETWEEN(1,4),"x","","","")</f>
        <v/>
      </c>
      <c r="V752" s="33"/>
      <c r="W752" s="49" t="str">
        <f ca="1" t="shared" ref="W752:W761" si="885">CHOOSE(RANDBETWEEN(1,7),"Länk","","","","","Ansluts till LN 20 kV","Reservationsavtal ska tecknas")</f>
        <v/>
      </c>
      <c r="X752" s="50" t="str">
        <f ca="1" t="shared" ref="X752:X761" si="886">CHOOSE(RANDBETWEEN(1,4),"Ja","Ja","Nej","")</f>
        <v>Nej</v>
      </c>
      <c r="Y752" s="63" t="str">
        <f ca="1" t="shared" si="803"/>
        <v/>
      </c>
      <c r="Z752" s="63" t="str">
        <f ca="1" t="shared" si="804"/>
        <v/>
      </c>
      <c r="AA752" s="67"/>
      <c r="AB752" s="64" t="str">
        <f ca="1" t="shared" si="805"/>
        <v/>
      </c>
      <c r="AC752" s="73">
        <f ca="1">INDEX(Anslutningspunkt!$A$2:$A$108,RANDBETWEEN(2,108),1)</f>
        <v>93</v>
      </c>
      <c r="AD752" s="30"/>
      <c r="AE752" s="30" t="str">
        <f ca="1" t="shared" ref="AE752:AE761" si="887">CHOOSE(RANDBETWEEN(1,4),"Regionnät","Stamnät Regionnät","Stamnät","")</f>
        <v>Stamnät</v>
      </c>
      <c r="AF752" s="79"/>
      <c r="AG752" s="122"/>
      <c r="AH752" s="123"/>
      <c r="AI752" s="127"/>
      <c r="AL752" s="7"/>
      <c r="AM752" s="7">
        <f ca="1">VLOOKUP(AC752,Anslutningspunkt!A:B,2,0)+RANDBETWEEN(-10000,10000)</f>
        <v>6133593.672</v>
      </c>
      <c r="AN752" s="7">
        <f ca="1">VLOOKUP(AC752,Anslutningspunkt!A:C,3,0)+RANDBETWEEN(-10000,10000)</f>
        <v>405169.438</v>
      </c>
      <c r="AP752" s="7" t="str">
        <f ca="1" t="shared" si="806"/>
        <v>Utökning</v>
      </c>
      <c r="AQ752" s="7" t="str">
        <f t="shared" si="807"/>
        <v>Konsumtion/Produktion</v>
      </c>
      <c r="AX752" s="31">
        <f ca="1" t="shared" si="808"/>
        <v>44593.0125160281</v>
      </c>
      <c r="AZ752" s="31">
        <f ca="1">IF(SUM(IF({"4.Projekteringsavtal","5.Anslutningsavtal","6.Nätavtal"}=Q752,1,0))&gt;0,EDATE(AX752,RANDBETWEEN(0,6)),"")</f>
        <v>44593</v>
      </c>
      <c r="BB752" s="21" t="str">
        <f ca="1">IF(SUM(IF({"5.Anslutningsavtal","6.Nätavtal"}=Q752,1,0))&gt;0,EDATE(AZ752,RANDBETWEEN(0,3)),"")</f>
        <v/>
      </c>
      <c r="BD752" s="21" t="str">
        <f ca="1" t="shared" si="809"/>
        <v/>
      </c>
    </row>
    <row r="753" spans="1:56">
      <c r="A753" s="33" t="s">
        <v>65</v>
      </c>
      <c r="B753" s="31">
        <f ca="1" t="shared" si="875"/>
        <v>44846</v>
      </c>
      <c r="C753" s="32">
        <f ca="1" t="shared" si="796"/>
        <v>45216</v>
      </c>
      <c r="D753" s="30" t="str">
        <f t="shared" si="797"/>
        <v>Project 4753</v>
      </c>
      <c r="E753" s="30" t="str">
        <f t="shared" si="798"/>
        <v>Company AB 5753</v>
      </c>
      <c r="F753" s="30" t="str">
        <f ca="1" t="shared" si="876"/>
        <v>Eskiltuna</v>
      </c>
      <c r="G753" s="37">
        <f ca="1" t="shared" si="877"/>
        <v>37</v>
      </c>
      <c r="H753" s="38" t="str">
        <f ca="1" t="shared" si="878"/>
        <v>Ja</v>
      </c>
      <c r="I753" s="30" t="str">
        <f ca="1" t="shared" si="879"/>
        <v>Flytt</v>
      </c>
      <c r="J753" s="30" t="s">
        <v>69</v>
      </c>
      <c r="K753" s="41">
        <f ca="1" t="shared" si="880"/>
        <v>460</v>
      </c>
      <c r="L753" s="41">
        <f ca="1" t="shared" si="799"/>
        <v>224</v>
      </c>
      <c r="N753" s="30" t="str">
        <f ca="1" t="shared" si="800"/>
        <v>Anders Erikson 753</v>
      </c>
      <c r="O753" s="30" t="str">
        <f ca="1" t="shared" si="801"/>
        <v>Sarah Anderson 753</v>
      </c>
      <c r="P753" s="30" t="str">
        <f ca="1" t="shared" si="802"/>
        <v>Lars Johnson 753</v>
      </c>
      <c r="Q753" s="30" t="str">
        <f ca="1" t="shared" si="881"/>
        <v>5.Anslutningsavtal</v>
      </c>
      <c r="R753" s="45" t="str">
        <f ca="1" t="shared" si="882"/>
        <v>n</v>
      </c>
      <c r="S753" s="45" t="str">
        <f ca="1" t="shared" si="883"/>
        <v/>
      </c>
      <c r="T753" s="45" t="str">
        <f ca="1" t="shared" si="884"/>
        <v/>
      </c>
      <c r="V753" s="33"/>
      <c r="W753" s="49" t="str">
        <f ca="1" t="shared" si="885"/>
        <v>Reservationsavtal ska tecknas</v>
      </c>
      <c r="X753" s="50" t="str">
        <f ca="1" t="shared" si="886"/>
        <v>Ja</v>
      </c>
      <c r="Y753" s="63">
        <f ca="1" t="shared" si="803"/>
        <v>45580</v>
      </c>
      <c r="Z753" s="63">
        <f ca="1" t="shared" si="804"/>
        <v>45375</v>
      </c>
      <c r="AA753" s="67"/>
      <c r="AB753" s="64" t="str">
        <f ca="1" t="shared" si="805"/>
        <v/>
      </c>
      <c r="AC753" s="73">
        <f ca="1">INDEX(Anslutningspunkt!$A$2:$A$108,RANDBETWEEN(2,108),1)</f>
        <v>24</v>
      </c>
      <c r="AD753" s="30"/>
      <c r="AE753" s="30" t="str">
        <f ca="1" t="shared" si="887"/>
        <v>Regionnät</v>
      </c>
      <c r="AF753" s="79"/>
      <c r="AG753" s="122"/>
      <c r="AH753" s="123"/>
      <c r="AI753" s="127"/>
      <c r="AL753" s="7"/>
      <c r="AM753" s="7">
        <f ca="1">VLOOKUP(AC753,Anslutningspunkt!A:B,2,0)+RANDBETWEEN(-10000,10000)</f>
        <v>6026395.672</v>
      </c>
      <c r="AN753" s="7">
        <f ca="1">VLOOKUP(AC753,Anslutningspunkt!A:C,3,0)+RANDBETWEEN(-10000,10000)</f>
        <v>347257.438</v>
      </c>
      <c r="AP753" s="7" t="str">
        <f ca="1" t="shared" si="806"/>
        <v>Flytt</v>
      </c>
      <c r="AQ753" s="7" t="str">
        <f t="shared" si="807"/>
        <v>Konsumtion/Produktion</v>
      </c>
      <c r="AX753" s="31">
        <f ca="1" t="shared" si="808"/>
        <v>44861.3815079818</v>
      </c>
      <c r="AZ753" s="31">
        <f ca="1">IF(SUM(IF({"4.Projekteringsavtal","5.Anslutningsavtal","6.Nätavtal"}=Q753,1,0))&gt;0,EDATE(AX753,RANDBETWEEN(0,6)),"")</f>
        <v>44892</v>
      </c>
      <c r="BB753" s="21">
        <f ca="1">IF(SUM(IF({"5.Anslutningsavtal","6.Nätavtal"}=Q753,1,0))&gt;0,EDATE(AZ753,RANDBETWEEN(0,3)),"")</f>
        <v>44892</v>
      </c>
      <c r="BD753" s="21" t="str">
        <f ca="1" t="shared" si="809"/>
        <v/>
      </c>
    </row>
    <row r="754" spans="1:56">
      <c r="A754" s="33" t="s">
        <v>65</v>
      </c>
      <c r="B754" s="31">
        <f ca="1" t="shared" si="875"/>
        <v>43394</v>
      </c>
      <c r="C754" s="32">
        <f ca="1" t="shared" si="796"/>
        <v>44910</v>
      </c>
      <c r="D754" s="30" t="str">
        <f t="shared" si="797"/>
        <v>Project 4754</v>
      </c>
      <c r="E754" s="30" t="str">
        <f t="shared" si="798"/>
        <v>Company AB 5754</v>
      </c>
      <c r="F754" s="30" t="str">
        <f ca="1" t="shared" si="876"/>
        <v>Älvkarleby</v>
      </c>
      <c r="G754" s="37">
        <f ca="1" t="shared" si="877"/>
        <v>37</v>
      </c>
      <c r="H754" s="38" t="str">
        <f ca="1" t="shared" si="878"/>
        <v>Nej</v>
      </c>
      <c r="I754" s="30" t="str">
        <f ca="1" t="shared" si="879"/>
        <v>Utökning</v>
      </c>
      <c r="J754" s="30" t="s">
        <v>69</v>
      </c>
      <c r="K754" s="41">
        <f ca="1" t="shared" si="880"/>
        <v>520</v>
      </c>
      <c r="L754" s="41">
        <f ca="1" t="shared" si="799"/>
        <v>340</v>
      </c>
      <c r="N754" s="30" t="str">
        <f ca="1" t="shared" si="800"/>
        <v>Anders Erikson 754</v>
      </c>
      <c r="O754" s="30" t="str">
        <f ca="1" t="shared" si="801"/>
        <v>Lars Johnson 754</v>
      </c>
      <c r="P754" s="30" t="str">
        <f ca="1" t="shared" si="802"/>
        <v>Lars Johnson 754</v>
      </c>
      <c r="Q754" s="30" t="str">
        <f ca="1" t="shared" si="881"/>
        <v>1.Anslutningsmöjlighet</v>
      </c>
      <c r="R754" s="45" t="str">
        <f ca="1" t="shared" si="882"/>
        <v>Ja</v>
      </c>
      <c r="S754" s="45" t="str">
        <f ca="1" t="shared" si="883"/>
        <v/>
      </c>
      <c r="T754" s="45" t="str">
        <f ca="1" t="shared" si="884"/>
        <v>x</v>
      </c>
      <c r="V754" s="33"/>
      <c r="W754" s="49" t="str">
        <f ca="1" t="shared" si="885"/>
        <v/>
      </c>
      <c r="X754" s="50" t="str">
        <f ca="1" t="shared" si="886"/>
        <v>Ja</v>
      </c>
      <c r="Y754" s="63">
        <f ca="1" t="shared" si="803"/>
        <v>45394</v>
      </c>
      <c r="Z754" s="63">
        <f ca="1" t="shared" si="804"/>
        <v>45239</v>
      </c>
      <c r="AA754" s="67"/>
      <c r="AB754" s="64" t="str">
        <f ca="1" t="shared" si="805"/>
        <v/>
      </c>
      <c r="AC754" s="73">
        <f ca="1">INDEX(Anslutningspunkt!$A$2:$A$108,RANDBETWEEN(2,108),1)</f>
        <v>69</v>
      </c>
      <c r="AD754" s="30"/>
      <c r="AE754" s="30" t="str">
        <f ca="1" t="shared" si="887"/>
        <v>Stamnät</v>
      </c>
      <c r="AF754" s="79"/>
      <c r="AG754" s="122"/>
      <c r="AH754" s="123"/>
      <c r="AI754" s="127"/>
      <c r="AL754" s="7"/>
      <c r="AM754" s="7">
        <f ca="1">VLOOKUP(AC754,Anslutningspunkt!A:B,2,0)+RANDBETWEEN(-10000,10000)</f>
        <v>6094232.672</v>
      </c>
      <c r="AN754" s="7">
        <f ca="1">VLOOKUP(AC754,Anslutningspunkt!A:C,3,0)+RANDBETWEEN(-10000,10000)</f>
        <v>441070.438</v>
      </c>
      <c r="AP754" s="7" t="str">
        <f ca="1" t="shared" si="806"/>
        <v>Utökning</v>
      </c>
      <c r="AQ754" s="7" t="str">
        <f t="shared" si="807"/>
        <v>Konsumtion/Produktion</v>
      </c>
      <c r="AX754" s="31" t="str">
        <f ca="1" t="shared" si="808"/>
        <v/>
      </c>
      <c r="AZ754" s="31" t="str">
        <f ca="1">IF(SUM(IF({"4.Projekteringsavtal","5.Anslutningsavtal","6.Nätavtal"}=Q754,1,0))&gt;0,EDATE(AX754,RANDBETWEEN(0,6)),"")</f>
        <v/>
      </c>
      <c r="BB754" s="21" t="str">
        <f ca="1">IF(SUM(IF({"5.Anslutningsavtal","6.Nätavtal"}=Q754,1,0))&gt;0,EDATE(AZ754,RANDBETWEEN(0,3)),"")</f>
        <v/>
      </c>
      <c r="BD754" s="21" t="str">
        <f ca="1" t="shared" si="809"/>
        <v/>
      </c>
    </row>
    <row r="755" spans="1:56">
      <c r="A755" s="33" t="s">
        <v>65</v>
      </c>
      <c r="B755" s="31">
        <f ca="1" t="shared" si="875"/>
        <v>44704</v>
      </c>
      <c r="C755" s="32">
        <f ca="1" t="shared" si="796"/>
        <v>45499</v>
      </c>
      <c r="D755" s="30" t="str">
        <f t="shared" si="797"/>
        <v>Project 4755</v>
      </c>
      <c r="E755" s="30" t="str">
        <f t="shared" si="798"/>
        <v>Company AB 5755</v>
      </c>
      <c r="F755" s="30" t="str">
        <f ca="1" t="shared" si="876"/>
        <v>Uppsala</v>
      </c>
      <c r="G755" s="37">
        <f ca="1" t="shared" si="877"/>
        <v>38</v>
      </c>
      <c r="H755" s="38" t="str">
        <f ca="1" t="shared" si="878"/>
        <v>Nej</v>
      </c>
      <c r="I755" s="30" t="str">
        <f ca="1" t="shared" si="879"/>
        <v>Nyanslutning</v>
      </c>
      <c r="J755" s="30" t="s">
        <v>69</v>
      </c>
      <c r="K755" s="41">
        <f ca="1" t="shared" si="880"/>
        <v>140</v>
      </c>
      <c r="L755" s="41">
        <f ca="1" t="shared" si="799"/>
        <v>71</v>
      </c>
      <c r="N755" s="30" t="str">
        <f ca="1" t="shared" si="800"/>
        <v>Erik Johanson 755</v>
      </c>
      <c r="O755" s="30" t="str">
        <f ca="1" t="shared" si="801"/>
        <v>Erik Johanson 755</v>
      </c>
      <c r="P755" s="30" t="str">
        <f ca="1" t="shared" si="802"/>
        <v>Lars Johnson 755</v>
      </c>
      <c r="Q755" s="30" t="str">
        <f ca="1" t="shared" si="881"/>
        <v>5.Anslutningsavtal</v>
      </c>
      <c r="R755" s="45" t="str">
        <f ca="1" t="shared" si="882"/>
        <v/>
      </c>
      <c r="S755" s="45" t="str">
        <f ca="1" t="shared" si="883"/>
        <v>x</v>
      </c>
      <c r="T755" s="45" t="str">
        <f ca="1" t="shared" si="884"/>
        <v/>
      </c>
      <c r="V755" s="33"/>
      <c r="W755" s="49" t="str">
        <f ca="1" t="shared" si="885"/>
        <v/>
      </c>
      <c r="X755" s="50" t="str">
        <f ca="1" t="shared" si="886"/>
        <v>Ja</v>
      </c>
      <c r="Y755" s="63">
        <f ca="1" t="shared" si="803"/>
        <v>45582</v>
      </c>
      <c r="Z755" s="63">
        <f ca="1" t="shared" si="804"/>
        <v>45530</v>
      </c>
      <c r="AA755" s="67"/>
      <c r="AB755" s="64" t="str">
        <f ca="1" t="shared" si="805"/>
        <v/>
      </c>
      <c r="AC755" s="73">
        <f ca="1">INDEX(Anslutningspunkt!$A$2:$A$108,RANDBETWEEN(2,108),1)</f>
        <v>54</v>
      </c>
      <c r="AD755" s="30"/>
      <c r="AE755" s="30" t="str">
        <f ca="1" t="shared" si="887"/>
        <v/>
      </c>
      <c r="AF755" s="79"/>
      <c r="AG755" s="122"/>
      <c r="AH755" s="123"/>
      <c r="AI755" s="127"/>
      <c r="AL755" s="7"/>
      <c r="AM755" s="7">
        <f ca="1">VLOOKUP(AC755,Anslutningspunkt!A:B,2,0)+RANDBETWEEN(-10000,10000)</f>
        <v>6116047.672</v>
      </c>
      <c r="AN755" s="7">
        <f ca="1">VLOOKUP(AC755,Anslutningspunkt!A:C,3,0)+RANDBETWEEN(-10000,10000)</f>
        <v>446808.438</v>
      </c>
      <c r="AP755" s="7" t="str">
        <f ca="1" t="shared" si="806"/>
        <v>Nyanslutning</v>
      </c>
      <c r="AQ755" s="7" t="str">
        <f t="shared" si="807"/>
        <v>Konsumtion/Produktion</v>
      </c>
      <c r="AX755" s="31">
        <f ca="1" t="shared" si="808"/>
        <v>45062.0073136913</v>
      </c>
      <c r="AZ755" s="31">
        <f ca="1">IF(SUM(IF({"4.Projekteringsavtal","5.Anslutningsavtal","6.Nätavtal"}=Q755,1,0))&gt;0,EDATE(AX755,RANDBETWEEN(0,6)),"")</f>
        <v>45062</v>
      </c>
      <c r="BB755" s="21">
        <f ca="1">IF(SUM(IF({"5.Anslutningsavtal","6.Nätavtal"}=Q755,1,0))&gt;0,EDATE(AZ755,RANDBETWEEN(0,3)),"")</f>
        <v>45123</v>
      </c>
      <c r="BD755" s="21" t="str">
        <f ca="1" t="shared" si="809"/>
        <v/>
      </c>
    </row>
    <row r="756" spans="1:56">
      <c r="A756" s="33" t="s">
        <v>65</v>
      </c>
      <c r="B756" s="31">
        <f ca="1" t="shared" si="875"/>
        <v>44518</v>
      </c>
      <c r="C756" s="32">
        <f ca="1" t="shared" si="796"/>
        <v>45282</v>
      </c>
      <c r="D756" s="30" t="str">
        <f t="shared" si="797"/>
        <v>Project 4756</v>
      </c>
      <c r="E756" s="30" t="str">
        <f t="shared" si="798"/>
        <v>Company AB 5756</v>
      </c>
      <c r="F756" s="30" t="str">
        <f ca="1" t="shared" si="876"/>
        <v>Hofors</v>
      </c>
      <c r="G756" s="37">
        <f ca="1" t="shared" si="877"/>
        <v>31</v>
      </c>
      <c r="H756" s="38" t="str">
        <f ca="1" t="shared" si="878"/>
        <v/>
      </c>
      <c r="I756" s="30" t="str">
        <f ca="1" t="shared" si="879"/>
        <v>Utökning</v>
      </c>
      <c r="J756" s="30" t="s">
        <v>69</v>
      </c>
      <c r="K756" s="41">
        <f ca="1" t="shared" si="880"/>
        <v>370</v>
      </c>
      <c r="L756" s="41">
        <f ca="1" t="shared" si="799"/>
        <v>272</v>
      </c>
      <c r="N756" s="30" t="str">
        <f ca="1" t="shared" si="800"/>
        <v>Sarah Anderson 756</v>
      </c>
      <c r="O756" s="30" t="str">
        <f ca="1" t="shared" si="801"/>
        <v>Lars Johnson 756</v>
      </c>
      <c r="P756" s="30" t="str">
        <f ca="1" t="shared" si="802"/>
        <v>Anders Erikson 756</v>
      </c>
      <c r="Q756" s="30" t="str">
        <f ca="1" t="shared" si="881"/>
        <v>1.Anslutningsmöjlighet</v>
      </c>
      <c r="R756" s="45" t="str">
        <f ca="1" t="shared" si="882"/>
        <v>nej</v>
      </c>
      <c r="S756" s="45" t="str">
        <f ca="1" t="shared" si="883"/>
        <v>x</v>
      </c>
      <c r="T756" s="45" t="str">
        <f ca="1" t="shared" si="884"/>
        <v/>
      </c>
      <c r="V756" s="33"/>
      <c r="W756" s="49" t="str">
        <f ca="1" t="shared" si="885"/>
        <v/>
      </c>
      <c r="X756" s="50" t="str">
        <f ca="1" t="shared" si="886"/>
        <v>Ja</v>
      </c>
      <c r="Y756" s="63">
        <f ca="1" t="shared" si="803"/>
        <v>45348</v>
      </c>
      <c r="Z756" s="63">
        <f ca="1" t="shared" si="804"/>
        <v>45329</v>
      </c>
      <c r="AA756" s="67"/>
      <c r="AB756" s="64">
        <f ca="1" t="shared" si="805"/>
        <v>44679.4534147566</v>
      </c>
      <c r="AC756" s="73">
        <f ca="1">INDEX(Anslutningspunkt!$A$2:$A$108,RANDBETWEEN(2,108),1)</f>
        <v>92</v>
      </c>
      <c r="AD756" s="30"/>
      <c r="AE756" s="30" t="str">
        <f ca="1" t="shared" si="887"/>
        <v>Regionnät</v>
      </c>
      <c r="AF756" s="79"/>
      <c r="AG756" s="122"/>
      <c r="AH756" s="123"/>
      <c r="AI756" s="127"/>
      <c r="AL756" s="7"/>
      <c r="AM756" s="7">
        <f ca="1">VLOOKUP(AC756,Anslutningspunkt!A:B,2,0)+RANDBETWEEN(-10000,10000)</f>
        <v>6026619.672</v>
      </c>
      <c r="AN756" s="7">
        <f ca="1">VLOOKUP(AC756,Anslutningspunkt!A:C,3,0)+RANDBETWEEN(-10000,10000)</f>
        <v>454787.438</v>
      </c>
      <c r="AP756" s="7" t="str">
        <f ca="1" t="shared" si="806"/>
        <v>Utökning</v>
      </c>
      <c r="AQ756" s="7" t="str">
        <f t="shared" si="807"/>
        <v>Konsumtion/Produktion</v>
      </c>
      <c r="AX756" s="31" t="str">
        <f ca="1" t="shared" si="808"/>
        <v/>
      </c>
      <c r="AZ756" s="31" t="str">
        <f ca="1">IF(SUM(IF({"4.Projekteringsavtal","5.Anslutningsavtal","6.Nätavtal"}=Q756,1,0))&gt;0,EDATE(AX756,RANDBETWEEN(0,6)),"")</f>
        <v/>
      </c>
      <c r="BB756" s="21" t="str">
        <f ca="1">IF(SUM(IF({"5.Anslutningsavtal","6.Nätavtal"}=Q756,1,0))&gt;0,EDATE(AZ756,RANDBETWEEN(0,3)),"")</f>
        <v/>
      </c>
      <c r="BD756" s="21" t="str">
        <f ca="1" t="shared" si="809"/>
        <v/>
      </c>
    </row>
    <row r="757" spans="1:56">
      <c r="A757" s="33" t="s">
        <v>65</v>
      </c>
      <c r="B757" s="31">
        <f ca="1" t="shared" si="875"/>
        <v>43625</v>
      </c>
      <c r="C757" s="32">
        <f ca="1" t="shared" si="796"/>
        <v>44804</v>
      </c>
      <c r="D757" s="30" t="str">
        <f t="shared" si="797"/>
        <v>Project 4757</v>
      </c>
      <c r="E757" s="30" t="str">
        <f t="shared" si="798"/>
        <v>Company AB 5757</v>
      </c>
      <c r="F757" s="30" t="str">
        <f ca="1" t="shared" si="876"/>
        <v>Arboga</v>
      </c>
      <c r="G757" s="37">
        <f ca="1" t="shared" si="877"/>
        <v>35</v>
      </c>
      <c r="H757" s="38" t="str">
        <f ca="1" t="shared" si="878"/>
        <v/>
      </c>
      <c r="I757" s="30" t="str">
        <f ca="1" t="shared" si="879"/>
        <v>Nyanslutning</v>
      </c>
      <c r="J757" s="30" t="s">
        <v>69</v>
      </c>
      <c r="K757" s="41">
        <f ca="1" t="shared" si="880"/>
        <v>60</v>
      </c>
      <c r="L757" s="41">
        <f ca="1" t="shared" si="799"/>
        <v>22</v>
      </c>
      <c r="N757" s="30" t="str">
        <f ca="1" t="shared" si="800"/>
        <v>Lars Johnson 757</v>
      </c>
      <c r="O757" s="30" t="str">
        <f ca="1" t="shared" si="801"/>
        <v>Lars Johnson 757</v>
      </c>
      <c r="P757" s="30" t="str">
        <f ca="1" t="shared" si="802"/>
        <v>Anders Erikson 757</v>
      </c>
      <c r="Q757" s="30" t="str">
        <f ca="1" t="shared" si="881"/>
        <v>4.Projekteringsavtal</v>
      </c>
      <c r="R757" s="45" t="str">
        <f ca="1" t="shared" si="882"/>
        <v>nej</v>
      </c>
      <c r="S757" s="45" t="str">
        <f ca="1" t="shared" si="883"/>
        <v/>
      </c>
      <c r="T757" s="45" t="str">
        <f ca="1" t="shared" si="884"/>
        <v/>
      </c>
      <c r="V757" s="33"/>
      <c r="W757" s="49" t="str">
        <f ca="1" t="shared" si="885"/>
        <v/>
      </c>
      <c r="X757" s="50" t="str">
        <f ca="1" t="shared" si="886"/>
        <v>Ja</v>
      </c>
      <c r="Y757" s="63">
        <f ca="1" t="shared" si="803"/>
        <v>45542</v>
      </c>
      <c r="Z757" s="63">
        <f ca="1" t="shared" si="804"/>
        <v>45373</v>
      </c>
      <c r="AA757" s="67"/>
      <c r="AB757" s="64" t="str">
        <f ca="1" t="shared" si="805"/>
        <v/>
      </c>
      <c r="AC757" s="73">
        <f ca="1">INDEX(Anslutningspunkt!$A$2:$A$108,RANDBETWEEN(2,108),1)</f>
        <v>61</v>
      </c>
      <c r="AD757" s="30"/>
      <c r="AE757" s="30" t="str">
        <f ca="1" t="shared" si="887"/>
        <v>Regionnät</v>
      </c>
      <c r="AF757" s="79"/>
      <c r="AG757" s="122"/>
      <c r="AH757" s="123"/>
      <c r="AI757" s="127"/>
      <c r="AL757" s="7"/>
      <c r="AM757" s="7">
        <f ca="1">VLOOKUP(AC757,Anslutningspunkt!A:B,2,0)+RANDBETWEEN(-10000,10000)</f>
        <v>6130180.672</v>
      </c>
      <c r="AN757" s="7">
        <f ca="1">VLOOKUP(AC757,Anslutningspunkt!A:C,3,0)+RANDBETWEEN(-10000,10000)</f>
        <v>331645.438</v>
      </c>
      <c r="AP757" s="7" t="str">
        <f ca="1" t="shared" si="806"/>
        <v>Nyanslutning</v>
      </c>
      <c r="AQ757" s="7" t="str">
        <f t="shared" si="807"/>
        <v>Konsumtion/Produktion</v>
      </c>
      <c r="AX757" s="31">
        <f ca="1" t="shared" si="808"/>
        <v>44352.4488263235</v>
      </c>
      <c r="AZ757" s="31">
        <f ca="1">IF(SUM(IF({"4.Projekteringsavtal","5.Anslutningsavtal","6.Nätavtal"}=Q757,1,0))&gt;0,EDATE(AX757,RANDBETWEEN(0,6)),"")</f>
        <v>44352</v>
      </c>
      <c r="BB757" s="21" t="str">
        <f ca="1">IF(SUM(IF({"5.Anslutningsavtal","6.Nätavtal"}=Q757,1,0))&gt;0,EDATE(AZ757,RANDBETWEEN(0,3)),"")</f>
        <v/>
      </c>
      <c r="BD757" s="21" t="str">
        <f ca="1" t="shared" si="809"/>
        <v/>
      </c>
    </row>
    <row r="758" spans="1:56">
      <c r="A758" s="33" t="s">
        <v>65</v>
      </c>
      <c r="B758" s="31">
        <f ca="1" t="shared" si="875"/>
        <v>43497</v>
      </c>
      <c r="C758" s="32">
        <f ca="1" t="shared" si="796"/>
        <v>45147</v>
      </c>
      <c r="D758" s="30" t="str">
        <f t="shared" si="797"/>
        <v>Project 4758</v>
      </c>
      <c r="E758" s="30" t="str">
        <f t="shared" si="798"/>
        <v>Company AB 5758</v>
      </c>
      <c r="F758" s="30" t="str">
        <f ca="1" t="shared" si="876"/>
        <v>Sandviken</v>
      </c>
      <c r="G758" s="37">
        <f ca="1" t="shared" si="877"/>
        <v>32</v>
      </c>
      <c r="H758" s="38" t="str">
        <f ca="1" t="shared" si="878"/>
        <v>Nej</v>
      </c>
      <c r="I758" s="30" t="str">
        <f ca="1" t="shared" si="879"/>
        <v>Nyanslutning</v>
      </c>
      <c r="J758" s="30" t="s">
        <v>69</v>
      </c>
      <c r="K758" s="41">
        <f ca="1" t="shared" si="880"/>
        <v>20</v>
      </c>
      <c r="L758" s="41">
        <f ca="1" t="shared" si="799"/>
        <v>11</v>
      </c>
      <c r="N758" s="30" t="str">
        <f ca="1" t="shared" si="800"/>
        <v>Lars Johnson 758</v>
      </c>
      <c r="O758" s="30" t="str">
        <f ca="1" t="shared" si="801"/>
        <v>Erik Johanson 758</v>
      </c>
      <c r="P758" s="30" t="str">
        <f ca="1" t="shared" si="802"/>
        <v>Anders Erikson 758</v>
      </c>
      <c r="Q758" s="30" t="str">
        <f ca="1" t="shared" si="881"/>
        <v>1.Anslutningsmöjlighet</v>
      </c>
      <c r="R758" s="45" t="str">
        <f ca="1" t="shared" si="882"/>
        <v>N/A</v>
      </c>
      <c r="S758" s="45" t="str">
        <f ca="1" t="shared" si="883"/>
        <v/>
      </c>
      <c r="T758" s="45" t="str">
        <f ca="1" t="shared" si="884"/>
        <v/>
      </c>
      <c r="V758" s="33"/>
      <c r="W758" s="49" t="str">
        <f ca="1" t="shared" si="885"/>
        <v>Reservationsavtal ska tecknas</v>
      </c>
      <c r="X758" s="50" t="str">
        <f ca="1" t="shared" si="886"/>
        <v>Ja</v>
      </c>
      <c r="Y758" s="63">
        <f ca="1" t="shared" si="803"/>
        <v>45566</v>
      </c>
      <c r="Z758" s="63">
        <f ca="1" t="shared" si="804"/>
        <v>45352</v>
      </c>
      <c r="AA758" s="67"/>
      <c r="AB758" s="64" t="str">
        <f ca="1" t="shared" si="805"/>
        <v/>
      </c>
      <c r="AC758" s="73">
        <f ca="1">INDEX(Anslutningspunkt!$A$2:$A$108,RANDBETWEEN(2,108),1)</f>
        <v>61</v>
      </c>
      <c r="AD758" s="30"/>
      <c r="AE758" s="30" t="str">
        <f ca="1" t="shared" si="887"/>
        <v/>
      </c>
      <c r="AF758" s="79"/>
      <c r="AG758" s="122"/>
      <c r="AH758" s="123"/>
      <c r="AI758" s="127"/>
      <c r="AL758" s="7"/>
      <c r="AM758" s="7">
        <f ca="1">VLOOKUP(AC758,Anslutningspunkt!A:B,2,0)+RANDBETWEEN(-10000,10000)</f>
        <v>6131470.672</v>
      </c>
      <c r="AN758" s="7">
        <f ca="1">VLOOKUP(AC758,Anslutningspunkt!A:C,3,0)+RANDBETWEEN(-10000,10000)</f>
        <v>341716.438</v>
      </c>
      <c r="AP758" s="7" t="str">
        <f ca="1" t="shared" si="806"/>
        <v>Nyanslutning</v>
      </c>
      <c r="AQ758" s="7" t="str">
        <f t="shared" si="807"/>
        <v>Konsumtion/Produktion</v>
      </c>
      <c r="AX758" s="31" t="str">
        <f ca="1" t="shared" si="808"/>
        <v/>
      </c>
      <c r="AZ758" s="31" t="str">
        <f ca="1">IF(SUM(IF({"4.Projekteringsavtal","5.Anslutningsavtal","6.Nätavtal"}=Q758,1,0))&gt;0,EDATE(AX758,RANDBETWEEN(0,6)),"")</f>
        <v/>
      </c>
      <c r="BB758" s="21" t="str">
        <f ca="1">IF(SUM(IF({"5.Anslutningsavtal","6.Nätavtal"}=Q758,1,0))&gt;0,EDATE(AZ758,RANDBETWEEN(0,3)),"")</f>
        <v/>
      </c>
      <c r="BD758" s="21" t="str">
        <f ca="1" t="shared" si="809"/>
        <v/>
      </c>
    </row>
    <row r="759" spans="1:56">
      <c r="A759" s="33" t="s">
        <v>65</v>
      </c>
      <c r="B759" s="31">
        <f ca="1" t="shared" si="875"/>
        <v>43440</v>
      </c>
      <c r="C759" s="32">
        <f ca="1" t="shared" si="796"/>
        <v>43813</v>
      </c>
      <c r="D759" s="30" t="str">
        <f t="shared" si="797"/>
        <v>Project 4759</v>
      </c>
      <c r="E759" s="30" t="str">
        <f t="shared" si="798"/>
        <v>Company AB 5759</v>
      </c>
      <c r="F759" s="30" t="str">
        <f ca="1" t="shared" si="876"/>
        <v>Sala</v>
      </c>
      <c r="G759" s="37">
        <f ca="1" t="shared" si="877"/>
        <v>35</v>
      </c>
      <c r="H759" s="38" t="str">
        <f ca="1" t="shared" si="878"/>
        <v/>
      </c>
      <c r="I759" s="30" t="str">
        <f ca="1" t="shared" si="879"/>
        <v>Utökning</v>
      </c>
      <c r="J759" s="30" t="s">
        <v>69</v>
      </c>
      <c r="K759" s="41">
        <f ca="1" t="shared" si="880"/>
        <v>420</v>
      </c>
      <c r="L759" s="41">
        <f ca="1" t="shared" si="799"/>
        <v>394</v>
      </c>
      <c r="N759" s="30" t="str">
        <f ca="1" t="shared" si="800"/>
        <v>Erik Johanson 759</v>
      </c>
      <c r="O759" s="30" t="str">
        <f ca="1" t="shared" si="801"/>
        <v>Sarah Anderson 759</v>
      </c>
      <c r="P759" s="30" t="str">
        <f ca="1" t="shared" si="802"/>
        <v>Anders Erikson 759</v>
      </c>
      <c r="Q759" s="30" t="str">
        <f ca="1" t="shared" si="881"/>
        <v>1.Anslutningsmöjlighet</v>
      </c>
      <c r="R759" s="45" t="str">
        <f ca="1" t="shared" si="882"/>
        <v>n</v>
      </c>
      <c r="S759" s="45" t="str">
        <f ca="1" t="shared" si="883"/>
        <v>x</v>
      </c>
      <c r="T759" s="45" t="str">
        <f ca="1" t="shared" si="884"/>
        <v>x</v>
      </c>
      <c r="V759" s="33"/>
      <c r="W759" s="49" t="str">
        <f ca="1" t="shared" si="885"/>
        <v/>
      </c>
      <c r="X759" s="50" t="str">
        <f ca="1" t="shared" si="886"/>
        <v/>
      </c>
      <c r="Y759" s="63" t="str">
        <f ca="1" t="shared" si="803"/>
        <v/>
      </c>
      <c r="Z759" s="63" t="str">
        <f ca="1" t="shared" si="804"/>
        <v/>
      </c>
      <c r="AA759" s="67"/>
      <c r="AB759" s="64" t="str">
        <f ca="1" t="shared" si="805"/>
        <v/>
      </c>
      <c r="AC759" s="73">
        <f ca="1">INDEX(Anslutningspunkt!$A$2:$A$108,RANDBETWEEN(2,108),1)</f>
        <v>22</v>
      </c>
      <c r="AD759" s="30"/>
      <c r="AE759" s="30" t="str">
        <f ca="1" t="shared" si="887"/>
        <v>Stamnät Regionnät</v>
      </c>
      <c r="AF759" s="79"/>
      <c r="AG759" s="122"/>
      <c r="AH759" s="123"/>
      <c r="AI759" s="127"/>
      <c r="AL759" s="7"/>
      <c r="AM759" s="7">
        <f ca="1">VLOOKUP(AC759,Anslutningspunkt!A:B,2,0)+RANDBETWEEN(-10000,10000)</f>
        <v>6040477.672</v>
      </c>
      <c r="AN759" s="7">
        <f ca="1">VLOOKUP(AC759,Anslutningspunkt!A:C,3,0)+RANDBETWEEN(-10000,10000)</f>
        <v>276002.438</v>
      </c>
      <c r="AP759" s="7" t="str">
        <f ca="1" t="shared" si="806"/>
        <v>Utökning</v>
      </c>
      <c r="AQ759" s="7" t="str">
        <f t="shared" si="807"/>
        <v>Konsumtion/Produktion</v>
      </c>
      <c r="AX759" s="31" t="str">
        <f ca="1" t="shared" si="808"/>
        <v/>
      </c>
      <c r="AZ759" s="31" t="str">
        <f ca="1">IF(SUM(IF({"4.Projekteringsavtal","5.Anslutningsavtal","6.Nätavtal"}=Q759,1,0))&gt;0,EDATE(AX759,RANDBETWEEN(0,6)),"")</f>
        <v/>
      </c>
      <c r="BB759" s="21" t="str">
        <f ca="1">IF(SUM(IF({"5.Anslutningsavtal","6.Nätavtal"}=Q759,1,0))&gt;0,EDATE(AZ759,RANDBETWEEN(0,3)),"")</f>
        <v/>
      </c>
      <c r="BD759" s="21" t="str">
        <f ca="1" t="shared" si="809"/>
        <v/>
      </c>
    </row>
    <row r="760" spans="1:56">
      <c r="A760" s="33" t="s">
        <v>65</v>
      </c>
      <c r="B760" s="31">
        <f ca="1" t="shared" si="875"/>
        <v>43227</v>
      </c>
      <c r="C760" s="32">
        <f ca="1" t="shared" si="796"/>
        <v>44434</v>
      </c>
      <c r="D760" s="30" t="str">
        <f t="shared" si="797"/>
        <v>Project 4760</v>
      </c>
      <c r="E760" s="30" t="str">
        <f t="shared" si="798"/>
        <v>Company AB 5760</v>
      </c>
      <c r="F760" s="30" t="str">
        <f ca="1" t="shared" si="876"/>
        <v>Strängnäs</v>
      </c>
      <c r="G760" s="37">
        <f ca="1" t="shared" si="877"/>
        <v>32</v>
      </c>
      <c r="H760" s="38" t="str">
        <f ca="1" t="shared" si="878"/>
        <v>Ja</v>
      </c>
      <c r="I760" s="30" t="str">
        <f ca="1" t="shared" si="879"/>
        <v>Utökning</v>
      </c>
      <c r="J760" s="30" t="s">
        <v>69</v>
      </c>
      <c r="K760" s="41">
        <f ca="1" t="shared" si="880"/>
        <v>120</v>
      </c>
      <c r="L760" s="41">
        <f ca="1" t="shared" si="799"/>
        <v>51</v>
      </c>
      <c r="N760" s="30" t="str">
        <f ca="1" t="shared" si="800"/>
        <v>Erik Johanson 760</v>
      </c>
      <c r="O760" s="30" t="str">
        <f ca="1" t="shared" si="801"/>
        <v>Lars Johnson 760</v>
      </c>
      <c r="P760" s="30" t="str">
        <f ca="1" t="shared" si="802"/>
        <v>Erik Johanson 760</v>
      </c>
      <c r="Q760" s="30" t="str">
        <f ca="1" t="shared" si="881"/>
        <v>2.Reservationsavtal</v>
      </c>
      <c r="R760" s="45" t="str">
        <f ca="1" t="shared" si="882"/>
        <v>N/A</v>
      </c>
      <c r="S760" s="45" t="str">
        <f ca="1" t="shared" si="883"/>
        <v/>
      </c>
      <c r="T760" s="45" t="str">
        <f ca="1" t="shared" si="884"/>
        <v/>
      </c>
      <c r="V760" s="33"/>
      <c r="W760" s="49" t="str">
        <f ca="1" t="shared" si="885"/>
        <v>Ansluts till LN 20 kV</v>
      </c>
      <c r="X760" s="50" t="str">
        <f ca="1" t="shared" si="886"/>
        <v>Ja</v>
      </c>
      <c r="Y760" s="63">
        <f ca="1" t="shared" si="803"/>
        <v>45227</v>
      </c>
      <c r="Z760" s="63">
        <f ca="1" t="shared" si="804"/>
        <v>45128</v>
      </c>
      <c r="AA760" s="67"/>
      <c r="AB760" s="64" t="str">
        <f ca="1" t="shared" si="805"/>
        <v/>
      </c>
      <c r="AC760" s="73">
        <f ca="1">INDEX(Anslutningspunkt!$A$2:$A$108,RANDBETWEEN(2,108),1)</f>
        <v>35</v>
      </c>
      <c r="AD760" s="30"/>
      <c r="AE760" s="30" t="str">
        <f ca="1" t="shared" si="887"/>
        <v>Stamnät</v>
      </c>
      <c r="AF760" s="79"/>
      <c r="AG760" s="122"/>
      <c r="AH760" s="123"/>
      <c r="AI760" s="127"/>
      <c r="AL760" s="7"/>
      <c r="AM760" s="7">
        <f ca="1">VLOOKUP(AC760,Anslutningspunkt!A:B,2,0)+RANDBETWEEN(-10000,10000)</f>
        <v>6045177.672</v>
      </c>
      <c r="AN760" s="7">
        <f ca="1">VLOOKUP(AC760,Anslutningspunkt!A:C,3,0)+RANDBETWEEN(-10000,10000)</f>
        <v>356341.438</v>
      </c>
      <c r="AP760" s="7" t="str">
        <f ca="1" t="shared" si="806"/>
        <v>Utökning</v>
      </c>
      <c r="AQ760" s="7" t="str">
        <f t="shared" si="807"/>
        <v>Konsumtion/Produktion</v>
      </c>
      <c r="AX760" s="31">
        <f ca="1" t="shared" si="808"/>
        <v>43551.2653160791</v>
      </c>
      <c r="AZ760" s="31" t="str">
        <f ca="1">IF(SUM(IF({"4.Projekteringsavtal","5.Anslutningsavtal","6.Nätavtal"}=Q760,1,0))&gt;0,EDATE(AX760,RANDBETWEEN(0,6)),"")</f>
        <v/>
      </c>
      <c r="BB760" s="21" t="str">
        <f ca="1">IF(SUM(IF({"5.Anslutningsavtal","6.Nätavtal"}=Q760,1,0))&gt;0,EDATE(AZ760,RANDBETWEEN(0,3)),"")</f>
        <v/>
      </c>
      <c r="BD760" s="21" t="str">
        <f ca="1" t="shared" si="809"/>
        <v/>
      </c>
    </row>
    <row r="761" spans="1:56">
      <c r="A761" s="33" t="s">
        <v>65</v>
      </c>
      <c r="B761" s="31">
        <f ca="1" t="shared" si="875"/>
        <v>44195</v>
      </c>
      <c r="C761" s="32">
        <f ca="1" t="shared" si="796"/>
        <v>45328</v>
      </c>
      <c r="D761" s="30" t="str">
        <f t="shared" si="797"/>
        <v>Project 4761</v>
      </c>
      <c r="E761" s="30" t="str">
        <f t="shared" si="798"/>
        <v>Company AB 5761</v>
      </c>
      <c r="F761" s="30" t="str">
        <f ca="1" t="shared" si="876"/>
        <v>Arboga</v>
      </c>
      <c r="G761" s="37">
        <f ca="1" t="shared" si="877"/>
        <v>37</v>
      </c>
      <c r="H761" s="38" t="str">
        <f ca="1" t="shared" si="878"/>
        <v>Nej</v>
      </c>
      <c r="I761" s="30" t="str">
        <f ca="1" t="shared" si="879"/>
        <v>Utökning</v>
      </c>
      <c r="J761" s="30" t="s">
        <v>69</v>
      </c>
      <c r="K761" s="41">
        <f ca="1" t="shared" si="880"/>
        <v>510</v>
      </c>
      <c r="L761" s="41">
        <f ca="1" t="shared" si="799"/>
        <v>247</v>
      </c>
      <c r="N761" s="30" t="str">
        <f ca="1" t="shared" si="800"/>
        <v>Anders Erikson 761</v>
      </c>
      <c r="O761" s="30" t="str">
        <f ca="1" t="shared" si="801"/>
        <v>Erik Johanson 761</v>
      </c>
      <c r="P761" s="30" t="str">
        <f ca="1" t="shared" si="802"/>
        <v>Erik Johanson 761</v>
      </c>
      <c r="Q761" s="30" t="str">
        <f ca="1" t="shared" si="881"/>
        <v>1.Anslutningsmöjlighet</v>
      </c>
      <c r="R761" s="45" t="str">
        <f ca="1" t="shared" si="882"/>
        <v>n</v>
      </c>
      <c r="S761" s="45" t="str">
        <f ca="1" t="shared" si="883"/>
        <v/>
      </c>
      <c r="T761" s="45" t="str">
        <f ca="1" t="shared" si="884"/>
        <v>x</v>
      </c>
      <c r="V761" s="33"/>
      <c r="W761" s="49" t="str">
        <f ca="1" t="shared" si="885"/>
        <v>Ansluts till LN 20 kV</v>
      </c>
      <c r="X761" s="50" t="str">
        <f ca="1" t="shared" si="886"/>
        <v/>
      </c>
      <c r="Y761" s="63" t="str">
        <f ca="1" t="shared" si="803"/>
        <v/>
      </c>
      <c r="Z761" s="63" t="str">
        <f ca="1" t="shared" si="804"/>
        <v/>
      </c>
      <c r="AA761" s="67"/>
      <c r="AB761" s="64" t="str">
        <f ca="1" t="shared" si="805"/>
        <v/>
      </c>
      <c r="AC761" s="73">
        <f ca="1">INDEX(Anslutningspunkt!$A$2:$A$108,RANDBETWEEN(2,108),1)</f>
        <v>78</v>
      </c>
      <c r="AD761" s="30"/>
      <c r="AE761" s="30" t="str">
        <f ca="1" t="shared" si="887"/>
        <v>Regionnät</v>
      </c>
      <c r="AF761" s="79"/>
      <c r="AG761" s="122"/>
      <c r="AH761" s="123"/>
      <c r="AI761" s="127"/>
      <c r="AL761" s="7"/>
      <c r="AM761" s="7">
        <f ca="1">VLOOKUP(AC761,Anslutningspunkt!A:B,2,0)+RANDBETWEEN(-10000,10000)</f>
        <v>6066565.672</v>
      </c>
      <c r="AN761" s="7">
        <f ca="1">VLOOKUP(AC761,Anslutningspunkt!A:C,3,0)+RANDBETWEEN(-10000,10000)</f>
        <v>322567.438</v>
      </c>
      <c r="AP761" s="7" t="str">
        <f ca="1" t="shared" si="806"/>
        <v>Utökning</v>
      </c>
      <c r="AQ761" s="7" t="str">
        <f t="shared" si="807"/>
        <v>Konsumtion/Produktion</v>
      </c>
      <c r="AX761" s="31" t="str">
        <f ca="1" t="shared" si="808"/>
        <v/>
      </c>
      <c r="AZ761" s="31" t="str">
        <f ca="1">IF(SUM(IF({"4.Projekteringsavtal","5.Anslutningsavtal","6.Nätavtal"}=Q761,1,0))&gt;0,EDATE(AX761,RANDBETWEEN(0,6)),"")</f>
        <v/>
      </c>
      <c r="BB761" s="21" t="str">
        <f ca="1">IF(SUM(IF({"5.Anslutningsavtal","6.Nätavtal"}=Q761,1,0))&gt;0,EDATE(AZ761,RANDBETWEEN(0,3)),"")</f>
        <v/>
      </c>
      <c r="BD761" s="21" t="str">
        <f ca="1" t="shared" si="809"/>
        <v/>
      </c>
    </row>
    <row r="762" spans="1:56">
      <c r="A762" s="33" t="s">
        <v>65</v>
      </c>
      <c r="B762" s="31">
        <f ca="1" t="shared" ref="B762:B771" si="888">RANDBETWEEN(DATE(2018,1,1),DATE(2022,10,20))</f>
        <v>43221</v>
      </c>
      <c r="C762" s="32">
        <f ca="1" t="shared" si="796"/>
        <v>45023</v>
      </c>
      <c r="D762" s="30" t="str">
        <f t="shared" si="797"/>
        <v>Project 4762</v>
      </c>
      <c r="E762" s="30" t="str">
        <f t="shared" si="798"/>
        <v>Company AB 5762</v>
      </c>
      <c r="F762" s="30" t="str">
        <f ca="1" t="shared" ref="F762:F771" si="88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Älvkarleby</v>
      </c>
      <c r="G762" s="37">
        <f ca="1" t="shared" ref="G762:G771" si="890">RANDBETWEEN(30,38)</f>
        <v>35</v>
      </c>
      <c r="H762" s="38" t="str">
        <f ca="1" t="shared" ref="H762:H771" si="891">CHOOSE(RANDBETWEEN(1,3),"Ja","Nej","")</f>
        <v/>
      </c>
      <c r="I762" s="30" t="str">
        <f ca="1" t="shared" ref="I762:I771" si="892">CHOOSE(RANDBETWEEN(1,3),"Nyanslutning","Utökning","Flytt")</f>
        <v>Flytt</v>
      </c>
      <c r="J762" s="30" t="s">
        <v>69</v>
      </c>
      <c r="K762" s="41">
        <f ca="1" t="shared" ref="K762:K771" si="893">RANDBETWEEN(1,60)*10</f>
        <v>200</v>
      </c>
      <c r="L762" s="41">
        <f ca="1" t="shared" si="799"/>
        <v>179</v>
      </c>
      <c r="N762" s="30" t="str">
        <f ca="1" t="shared" si="800"/>
        <v>Anders Erikson 762</v>
      </c>
      <c r="O762" s="30" t="str">
        <f ca="1" t="shared" si="801"/>
        <v>Sarah Anderson 762</v>
      </c>
      <c r="P762" s="30" t="str">
        <f ca="1" t="shared" si="802"/>
        <v>Lars Johnson 762</v>
      </c>
      <c r="Q762" s="30" t="str">
        <f ca="1" t="shared" ref="Q762:Q771" si="894">CHOOSE(RANDBETWEEN(1,5),"5.Anslutningsavtal","4.Projekteringsavtal","6.Nätavtal","2.Reservationsavtal","1.Anslutningsmöjlighet")</f>
        <v>5.Anslutningsavtal</v>
      </c>
      <c r="R762" s="45" t="str">
        <f ca="1" t="shared" ref="R762:R771" si="895">CHOOSE(RANDBETWEEN(1,8),"Ja","","","","n","nej","?","N/A")</f>
        <v/>
      </c>
      <c r="S762" s="45" t="str">
        <f ca="1" t="shared" ref="S762:S771" si="896">CHOOSE(RANDBETWEEN(1,3),"x","","")</f>
        <v/>
      </c>
      <c r="T762" s="45" t="str">
        <f ca="1" t="shared" ref="T762:T771" si="897">CHOOSE(RANDBETWEEN(1,4),"x","","","")</f>
        <v/>
      </c>
      <c r="V762" s="33"/>
      <c r="W762" s="49" t="str">
        <f ca="1" t="shared" ref="W762:W771" si="898">CHOOSE(RANDBETWEEN(1,7),"Länk","","","","","Ansluts till LN 20 kV","Reservationsavtal ska tecknas")</f>
        <v>Länk</v>
      </c>
      <c r="X762" s="50" t="str">
        <f ca="1" t="shared" ref="X762:X771" si="899">CHOOSE(RANDBETWEEN(1,4),"Ja","Ja","Nej","")</f>
        <v>Ja</v>
      </c>
      <c r="Y762" s="63">
        <f ca="1" t="shared" si="803"/>
        <v>45564</v>
      </c>
      <c r="Z762" s="63">
        <f ca="1" t="shared" si="804"/>
        <v>45147</v>
      </c>
      <c r="AA762" s="67"/>
      <c r="AB762" s="64" t="str">
        <f ca="1" t="shared" si="805"/>
        <v/>
      </c>
      <c r="AC762" s="73">
        <f ca="1">INDEX(Anslutningspunkt!$A$2:$A$108,RANDBETWEEN(2,108),1)</f>
        <v>67</v>
      </c>
      <c r="AD762" s="30"/>
      <c r="AE762" s="30" t="str">
        <f ca="1" t="shared" ref="AE762:AE771" si="900">CHOOSE(RANDBETWEEN(1,4),"Regionnät","Stamnät Regionnät","Stamnät","")</f>
        <v/>
      </c>
      <c r="AF762" s="79"/>
      <c r="AG762" s="122"/>
      <c r="AH762" s="123"/>
      <c r="AI762" s="127"/>
      <c r="AL762" s="7"/>
      <c r="AM762" s="7">
        <f ca="1">VLOOKUP(AC762,Anslutningspunkt!A:B,2,0)+RANDBETWEEN(-10000,10000)</f>
        <v>6132305.672</v>
      </c>
      <c r="AN762" s="7">
        <f ca="1">VLOOKUP(AC762,Anslutningspunkt!A:C,3,0)+RANDBETWEEN(-10000,10000)</f>
        <v>387737.438</v>
      </c>
      <c r="AP762" s="7" t="str">
        <f ca="1" t="shared" si="806"/>
        <v>Flytt</v>
      </c>
      <c r="AQ762" s="7" t="str">
        <f t="shared" si="807"/>
        <v>Konsumtion/Produktion</v>
      </c>
      <c r="AX762" s="31">
        <f ca="1" t="shared" si="808"/>
        <v>44585.8899823678</v>
      </c>
      <c r="AZ762" s="31">
        <f ca="1">IF(SUM(IF({"4.Projekteringsavtal","5.Anslutningsavtal","6.Nätavtal"}=Q762,1,0))&gt;0,EDATE(AX762,RANDBETWEEN(0,6)),"")</f>
        <v>44766</v>
      </c>
      <c r="BB762" s="21">
        <f ca="1">IF(SUM(IF({"5.Anslutningsavtal","6.Nätavtal"}=Q762,1,0))&gt;0,EDATE(AZ762,RANDBETWEEN(0,3)),"")</f>
        <v>44828</v>
      </c>
      <c r="BD762" s="21" t="str">
        <f ca="1" t="shared" si="809"/>
        <v/>
      </c>
    </row>
    <row r="763" spans="1:56">
      <c r="A763" s="33" t="s">
        <v>65</v>
      </c>
      <c r="B763" s="31">
        <f ca="1" t="shared" si="888"/>
        <v>43373</v>
      </c>
      <c r="C763" s="32">
        <f ca="1" t="shared" si="796"/>
        <v>44224</v>
      </c>
      <c r="D763" s="30" t="str">
        <f t="shared" si="797"/>
        <v>Project 4763</v>
      </c>
      <c r="E763" s="30" t="str">
        <f t="shared" si="798"/>
        <v>Company AB 5763</v>
      </c>
      <c r="F763" s="30" t="str">
        <f ca="1" t="shared" si="889"/>
        <v>Upplands Bro</v>
      </c>
      <c r="G763" s="37">
        <f ca="1" t="shared" si="890"/>
        <v>35</v>
      </c>
      <c r="H763" s="38" t="str">
        <f ca="1" t="shared" si="891"/>
        <v/>
      </c>
      <c r="I763" s="30" t="str">
        <f ca="1" t="shared" si="892"/>
        <v>Flytt</v>
      </c>
      <c r="J763" s="30" t="s">
        <v>69</v>
      </c>
      <c r="K763" s="41">
        <f ca="1" t="shared" si="893"/>
        <v>140</v>
      </c>
      <c r="L763" s="41">
        <f ca="1" t="shared" si="799"/>
        <v>109</v>
      </c>
      <c r="N763" s="30" t="str">
        <f ca="1" t="shared" si="800"/>
        <v>Anders Erikson 763</v>
      </c>
      <c r="O763" s="30" t="str">
        <f ca="1" t="shared" si="801"/>
        <v>Lars Johnson 763</v>
      </c>
      <c r="P763" s="30" t="str">
        <f ca="1" t="shared" si="802"/>
        <v>Anders Erikson 763</v>
      </c>
      <c r="Q763" s="30" t="str">
        <f ca="1" t="shared" si="894"/>
        <v>5.Anslutningsavtal</v>
      </c>
      <c r="R763" s="45" t="str">
        <f ca="1" t="shared" si="895"/>
        <v>?</v>
      </c>
      <c r="S763" s="45" t="str">
        <f ca="1" t="shared" si="896"/>
        <v/>
      </c>
      <c r="T763" s="45" t="str">
        <f ca="1" t="shared" si="897"/>
        <v/>
      </c>
      <c r="V763" s="33"/>
      <c r="W763" s="49" t="str">
        <f ca="1" t="shared" si="898"/>
        <v/>
      </c>
      <c r="X763" s="50" t="str">
        <f ca="1" t="shared" si="899"/>
        <v>Nej</v>
      </c>
      <c r="Y763" s="63" t="str">
        <f ca="1" t="shared" si="803"/>
        <v/>
      </c>
      <c r="Z763" s="63" t="str">
        <f ca="1" t="shared" si="804"/>
        <v/>
      </c>
      <c r="AA763" s="67"/>
      <c r="AB763" s="64" t="str">
        <f ca="1" t="shared" si="805"/>
        <v/>
      </c>
      <c r="AC763" s="73">
        <f ca="1">INDEX(Anslutningspunkt!$A$2:$A$108,RANDBETWEEN(2,108),1)</f>
        <v>58</v>
      </c>
      <c r="AD763" s="30"/>
      <c r="AE763" s="30" t="str">
        <f ca="1" t="shared" si="900"/>
        <v>Stamnät Regionnät</v>
      </c>
      <c r="AF763" s="79"/>
      <c r="AG763" s="122"/>
      <c r="AH763" s="123"/>
      <c r="AI763" s="127"/>
      <c r="AL763" s="7"/>
      <c r="AM763" s="7">
        <f ca="1">VLOOKUP(AC763,Anslutningspunkt!A:B,2,0)+RANDBETWEEN(-10000,10000)</f>
        <v>6089645.672</v>
      </c>
      <c r="AN763" s="7">
        <f ca="1">VLOOKUP(AC763,Anslutningspunkt!A:C,3,0)+RANDBETWEEN(-10000,10000)</f>
        <v>354415.438</v>
      </c>
      <c r="AP763" s="7" t="str">
        <f ca="1" t="shared" si="806"/>
        <v>Flytt</v>
      </c>
      <c r="AQ763" s="7" t="str">
        <f t="shared" si="807"/>
        <v>Konsumtion/Produktion</v>
      </c>
      <c r="AX763" s="31">
        <f ca="1" t="shared" si="808"/>
        <v>43382.4697889991</v>
      </c>
      <c r="AZ763" s="31">
        <f ca="1">IF(SUM(IF({"4.Projekteringsavtal","5.Anslutningsavtal","6.Nätavtal"}=Q763,1,0))&gt;0,EDATE(AX763,RANDBETWEEN(0,6)),"")</f>
        <v>43505</v>
      </c>
      <c r="BB763" s="21">
        <f ca="1">IF(SUM(IF({"5.Anslutningsavtal","6.Nätavtal"}=Q763,1,0))&gt;0,EDATE(AZ763,RANDBETWEEN(0,3)),"")</f>
        <v>43505</v>
      </c>
      <c r="BD763" s="21" t="str">
        <f ca="1" t="shared" si="809"/>
        <v/>
      </c>
    </row>
    <row r="764" spans="1:56">
      <c r="A764" s="33" t="s">
        <v>65</v>
      </c>
      <c r="B764" s="31">
        <f ca="1" t="shared" si="888"/>
        <v>43714</v>
      </c>
      <c r="C764" s="32">
        <f ca="1" t="shared" ref="C764:C827" si="901">RANDBETWEEN(B764,DATE(2024,10,20))</f>
        <v>44649</v>
      </c>
      <c r="D764" s="30" t="str">
        <f t="shared" ref="D764:D827" si="902">_xlfn.CONCAT("Project ",COLUMN(D764),ROW(D764))</f>
        <v>Project 4764</v>
      </c>
      <c r="E764" s="30" t="str">
        <f t="shared" ref="E764:E827" si="903">_xlfn.CONCAT("Company AB ",COLUMN(E764),ROW(E764))</f>
        <v>Company AB 5764</v>
      </c>
      <c r="F764" s="30" t="str">
        <f ca="1" t="shared" si="889"/>
        <v>Katrineholm</v>
      </c>
      <c r="G764" s="37">
        <f ca="1" t="shared" si="890"/>
        <v>32</v>
      </c>
      <c r="H764" s="38" t="str">
        <f ca="1" t="shared" si="891"/>
        <v>Ja</v>
      </c>
      <c r="I764" s="30" t="str">
        <f ca="1" t="shared" si="892"/>
        <v>Flytt</v>
      </c>
      <c r="J764" s="30" t="s">
        <v>69</v>
      </c>
      <c r="K764" s="41">
        <f ca="1" t="shared" si="893"/>
        <v>200</v>
      </c>
      <c r="L764" s="41">
        <f ca="1" t="shared" ref="L764:L827" si="904">RANDBETWEEN(1,K764)</f>
        <v>109</v>
      </c>
      <c r="N764" s="30" t="str">
        <f ca="1" t="shared" ref="N764:N827" si="905">_xlfn.CONCAT(CHOOSE(RANDBETWEEN(1,4),"Anders Erikson","Erik Johanson","Sarah Anderson","Lars Johnson")," ",ROW(N764))</f>
        <v>Sarah Anderson 764</v>
      </c>
      <c r="O764" s="30" t="str">
        <f ca="1" t="shared" ref="O764:O827" si="906">_xlfn.CONCAT(CHOOSE(RANDBETWEEN(1,4),"Anders Erikson","Erik Johanson","Sarah Anderson","Lars Johnson")," ",ROW(O764))</f>
        <v>Anders Erikson 764</v>
      </c>
      <c r="P764" s="30" t="str">
        <f ca="1" t="shared" ref="P764:P827" si="907">_xlfn.CONCAT(CHOOSE(RANDBETWEEN(1,4),"Anders Erikson","Erik Johanson","Sarah Anderson","Lars Johnson")," ",ROW(P764))</f>
        <v>Erik Johanson 764</v>
      </c>
      <c r="Q764" s="30" t="str">
        <f ca="1" t="shared" si="894"/>
        <v>4.Projekteringsavtal</v>
      </c>
      <c r="R764" s="45" t="str">
        <f ca="1" t="shared" si="895"/>
        <v/>
      </c>
      <c r="S764" s="45" t="str">
        <f ca="1" t="shared" si="896"/>
        <v/>
      </c>
      <c r="T764" s="45" t="str">
        <f ca="1" t="shared" si="897"/>
        <v/>
      </c>
      <c r="V764" s="33"/>
      <c r="W764" s="49" t="str">
        <f ca="1" t="shared" si="898"/>
        <v/>
      </c>
      <c r="X764" s="50" t="str">
        <f ca="1" t="shared" si="899"/>
        <v>Ja</v>
      </c>
      <c r="Y764" s="63">
        <f ca="1" t="shared" ref="Y764:Y827" si="908">IF(Z764&lt;&gt;"",RANDBETWEEN(Z764,DATE(2024,10,20)),"")</f>
        <v>45396</v>
      </c>
      <c r="Z764" s="63">
        <f ca="1" t="shared" ref="Z764:Z827" si="909">IF(X764="Ja",RANDBETWEEN(C764,DATE(2024,10,20)),"")</f>
        <v>44733</v>
      </c>
      <c r="AA764" s="67"/>
      <c r="AB764" s="64" t="str">
        <f ca="1" t="shared" ref="AB764:AB827" si="910">IF(Q764="1.Anslutningsmöjlighet",IF(RAND()*10&lt;3,B764+RAND()*(EDATE(C764,1)-B764),""),"")</f>
        <v/>
      </c>
      <c r="AC764" s="73">
        <f ca="1">INDEX(Anslutningspunkt!$A$2:$A$108,RANDBETWEEN(2,108),1)</f>
        <v>72</v>
      </c>
      <c r="AD764" s="30"/>
      <c r="AE764" s="30" t="str">
        <f ca="1" t="shared" si="900"/>
        <v>Stamnät</v>
      </c>
      <c r="AF764" s="79"/>
      <c r="AG764" s="122"/>
      <c r="AH764" s="123"/>
      <c r="AI764" s="127"/>
      <c r="AL764" s="7"/>
      <c r="AM764" s="7">
        <f ca="1">VLOOKUP(AC764,Anslutningspunkt!A:B,2,0)+RANDBETWEEN(-10000,10000)</f>
        <v>6138009.672</v>
      </c>
      <c r="AN764" s="7">
        <f ca="1">VLOOKUP(AC764,Anslutningspunkt!A:C,3,0)+RANDBETWEEN(-10000,10000)</f>
        <v>270350.438</v>
      </c>
      <c r="AP764" s="7" t="str">
        <f ca="1" t="shared" ref="AP764:AP827" si="911">I764</f>
        <v>Flytt</v>
      </c>
      <c r="AQ764" s="7" t="str">
        <f t="shared" ref="AQ764:AQ827" si="912">J764</f>
        <v>Konsumtion/Produktion</v>
      </c>
      <c r="AX764" s="31">
        <f ca="1" t="shared" ref="AX764:AX827" si="913">IF(Q764&lt;&gt;"1.Anslutningsmöjlighet",B764+RAND()*(EDATE(C764,1)-B764),"")</f>
        <v>44286.2197590928</v>
      </c>
      <c r="AZ764" s="31">
        <f ca="1">IF(SUM(IF({"4.Projekteringsavtal","5.Anslutningsavtal","6.Nätavtal"}=Q764,1,0))&gt;0,EDATE(AX764,RANDBETWEEN(0,6)),"")</f>
        <v>44408</v>
      </c>
      <c r="BB764" s="21" t="str">
        <f ca="1">IF(SUM(IF({"5.Anslutningsavtal","6.Nätavtal"}=Q764,1,0))&gt;0,EDATE(AZ764,RANDBETWEEN(0,3)),"")</f>
        <v/>
      </c>
      <c r="BD764" s="21" t="str">
        <f ca="1" t="shared" ref="BD764:BD827" si="914">IF("6.Nätavtal"=Q764,EDATE(BB764,RANDBETWEEN(0,3)),"")</f>
        <v/>
      </c>
    </row>
    <row r="765" spans="1:56">
      <c r="A765" s="33" t="s">
        <v>65</v>
      </c>
      <c r="B765" s="31">
        <f ca="1" t="shared" si="888"/>
        <v>43963</v>
      </c>
      <c r="C765" s="32">
        <f ca="1" t="shared" si="901"/>
        <v>45144</v>
      </c>
      <c r="D765" s="30" t="str">
        <f t="shared" si="902"/>
        <v>Project 4765</v>
      </c>
      <c r="E765" s="30" t="str">
        <f t="shared" si="903"/>
        <v>Company AB 5765</v>
      </c>
      <c r="F765" s="30" t="str">
        <f ca="1" t="shared" si="889"/>
        <v>Botkyrka</v>
      </c>
      <c r="G765" s="37">
        <f ca="1" t="shared" si="890"/>
        <v>34</v>
      </c>
      <c r="H765" s="38" t="str">
        <f ca="1" t="shared" si="891"/>
        <v/>
      </c>
      <c r="I765" s="30" t="str">
        <f ca="1" t="shared" si="892"/>
        <v>Utökning</v>
      </c>
      <c r="J765" s="30" t="s">
        <v>69</v>
      </c>
      <c r="K765" s="41">
        <f ca="1" t="shared" si="893"/>
        <v>360</v>
      </c>
      <c r="L765" s="41">
        <f ca="1" t="shared" si="904"/>
        <v>139</v>
      </c>
      <c r="N765" s="30" t="str">
        <f ca="1" t="shared" si="905"/>
        <v>Sarah Anderson 765</v>
      </c>
      <c r="O765" s="30" t="str">
        <f ca="1" t="shared" si="906"/>
        <v>Erik Johanson 765</v>
      </c>
      <c r="P765" s="30" t="str">
        <f ca="1" t="shared" si="907"/>
        <v>Anders Erikson 765</v>
      </c>
      <c r="Q765" s="30" t="str">
        <f ca="1" t="shared" si="894"/>
        <v>4.Projekteringsavtal</v>
      </c>
      <c r="R765" s="45" t="str">
        <f ca="1" t="shared" si="895"/>
        <v/>
      </c>
      <c r="S765" s="45" t="str">
        <f ca="1" t="shared" si="896"/>
        <v/>
      </c>
      <c r="T765" s="45" t="str">
        <f ca="1" t="shared" si="897"/>
        <v/>
      </c>
      <c r="V765" s="33"/>
      <c r="W765" s="49" t="str">
        <f ca="1" t="shared" si="898"/>
        <v/>
      </c>
      <c r="X765" s="50" t="str">
        <f ca="1" t="shared" si="899"/>
        <v/>
      </c>
      <c r="Y765" s="63" t="str">
        <f ca="1" t="shared" si="908"/>
        <v/>
      </c>
      <c r="Z765" s="63" t="str">
        <f ca="1" t="shared" si="909"/>
        <v/>
      </c>
      <c r="AA765" s="67"/>
      <c r="AB765" s="64" t="str">
        <f ca="1" t="shared" si="910"/>
        <v/>
      </c>
      <c r="AC765" s="73">
        <f ca="1">INDEX(Anslutningspunkt!$A$2:$A$108,RANDBETWEEN(2,108),1)</f>
        <v>1</v>
      </c>
      <c r="AD765" s="30"/>
      <c r="AE765" s="30" t="str">
        <f ca="1" t="shared" si="900"/>
        <v/>
      </c>
      <c r="AF765" s="79"/>
      <c r="AG765" s="122"/>
      <c r="AH765" s="123"/>
      <c r="AI765" s="127"/>
      <c r="AL765" s="7"/>
      <c r="AM765" s="7">
        <f ca="1">VLOOKUP(AC765,Anslutningspunkt!A:B,2,0)+RANDBETWEEN(-10000,10000)</f>
        <v>6014404.672</v>
      </c>
      <c r="AN765" s="7">
        <f ca="1">VLOOKUP(AC765,Anslutningspunkt!A:C,3,0)+RANDBETWEEN(-10000,10000)</f>
        <v>290240.438</v>
      </c>
      <c r="AP765" s="7" t="str">
        <f ca="1" t="shared" si="911"/>
        <v>Utökning</v>
      </c>
      <c r="AQ765" s="7" t="str">
        <f t="shared" si="912"/>
        <v>Konsumtion/Produktion</v>
      </c>
      <c r="AX765" s="31">
        <f ca="1" t="shared" si="913"/>
        <v>44928.7333371644</v>
      </c>
      <c r="AZ765" s="31">
        <f ca="1">IF(SUM(IF({"4.Projekteringsavtal","5.Anslutningsavtal","6.Nätavtal"}=Q765,1,0))&gt;0,EDATE(AX765,RANDBETWEEN(0,6)),"")</f>
        <v>44928</v>
      </c>
      <c r="BB765" s="21" t="str">
        <f ca="1">IF(SUM(IF({"5.Anslutningsavtal","6.Nätavtal"}=Q765,1,0))&gt;0,EDATE(AZ765,RANDBETWEEN(0,3)),"")</f>
        <v/>
      </c>
      <c r="BD765" s="21" t="str">
        <f ca="1" t="shared" si="914"/>
        <v/>
      </c>
    </row>
    <row r="766" spans="1:56">
      <c r="A766" s="33" t="s">
        <v>65</v>
      </c>
      <c r="B766" s="31">
        <f ca="1" t="shared" si="888"/>
        <v>44217</v>
      </c>
      <c r="C766" s="32">
        <f ca="1" t="shared" si="901"/>
        <v>45498</v>
      </c>
      <c r="D766" s="30" t="str">
        <f t="shared" si="902"/>
        <v>Project 4766</v>
      </c>
      <c r="E766" s="30" t="str">
        <f t="shared" si="903"/>
        <v>Company AB 5766</v>
      </c>
      <c r="F766" s="30" t="str">
        <f ca="1" t="shared" si="889"/>
        <v>Horndal</v>
      </c>
      <c r="G766" s="37">
        <f ca="1" t="shared" si="890"/>
        <v>30</v>
      </c>
      <c r="H766" s="38" t="str">
        <f ca="1" t="shared" si="891"/>
        <v/>
      </c>
      <c r="I766" s="30" t="str">
        <f ca="1" t="shared" si="892"/>
        <v>Utökning</v>
      </c>
      <c r="J766" s="30" t="s">
        <v>69</v>
      </c>
      <c r="K766" s="41">
        <f ca="1" t="shared" si="893"/>
        <v>260</v>
      </c>
      <c r="L766" s="41">
        <f ca="1" t="shared" si="904"/>
        <v>4</v>
      </c>
      <c r="N766" s="30" t="str">
        <f ca="1" t="shared" si="905"/>
        <v>Lars Johnson 766</v>
      </c>
      <c r="O766" s="30" t="str">
        <f ca="1" t="shared" si="906"/>
        <v>Lars Johnson 766</v>
      </c>
      <c r="P766" s="30" t="str">
        <f ca="1" t="shared" si="907"/>
        <v>Anders Erikson 766</v>
      </c>
      <c r="Q766" s="30" t="str">
        <f ca="1" t="shared" si="894"/>
        <v>5.Anslutningsavtal</v>
      </c>
      <c r="R766" s="45" t="str">
        <f ca="1" t="shared" si="895"/>
        <v>nej</v>
      </c>
      <c r="S766" s="45" t="str">
        <f ca="1" t="shared" si="896"/>
        <v/>
      </c>
      <c r="T766" s="45" t="str">
        <f ca="1" t="shared" si="897"/>
        <v/>
      </c>
      <c r="V766" s="33"/>
      <c r="W766" s="49" t="str">
        <f ca="1" t="shared" si="898"/>
        <v/>
      </c>
      <c r="X766" s="50" t="str">
        <f ca="1" t="shared" si="899"/>
        <v>Ja</v>
      </c>
      <c r="Y766" s="63">
        <f ca="1" t="shared" si="908"/>
        <v>45570</v>
      </c>
      <c r="Z766" s="63">
        <f ca="1" t="shared" si="909"/>
        <v>45547</v>
      </c>
      <c r="AA766" s="67"/>
      <c r="AB766" s="64" t="str">
        <f ca="1" t="shared" si="910"/>
        <v/>
      </c>
      <c r="AC766" s="73">
        <f ca="1">INDEX(Anslutningspunkt!$A$2:$A$108,RANDBETWEEN(2,108),1)</f>
        <v>19</v>
      </c>
      <c r="AD766" s="30"/>
      <c r="AE766" s="30" t="str">
        <f ca="1" t="shared" si="900"/>
        <v>Stamnät</v>
      </c>
      <c r="AF766" s="79"/>
      <c r="AG766" s="122"/>
      <c r="AH766" s="123"/>
      <c r="AI766" s="127"/>
      <c r="AL766" s="7"/>
      <c r="AM766" s="7">
        <f ca="1">VLOOKUP(AC766,Anslutningspunkt!A:B,2,0)+RANDBETWEEN(-10000,10000)</f>
        <v>6025063.672</v>
      </c>
      <c r="AN766" s="7">
        <f ca="1">VLOOKUP(AC766,Anslutningspunkt!A:C,3,0)+RANDBETWEEN(-10000,10000)</f>
        <v>349037.438</v>
      </c>
      <c r="AP766" s="7" t="str">
        <f ca="1" t="shared" si="911"/>
        <v>Utökning</v>
      </c>
      <c r="AQ766" s="7" t="str">
        <f t="shared" si="912"/>
        <v>Konsumtion/Produktion</v>
      </c>
      <c r="AX766" s="31">
        <f ca="1" t="shared" si="913"/>
        <v>45465.8787556478</v>
      </c>
      <c r="AZ766" s="31">
        <f ca="1">IF(SUM(IF({"4.Projekteringsavtal","5.Anslutningsavtal","6.Nätavtal"}=Q766,1,0))&gt;0,EDATE(AX766,RANDBETWEEN(0,6)),"")</f>
        <v>45587</v>
      </c>
      <c r="BB766" s="21">
        <f ca="1">IF(SUM(IF({"5.Anslutningsavtal","6.Nätavtal"}=Q766,1,0))&gt;0,EDATE(AZ766,RANDBETWEEN(0,3)),"")</f>
        <v>45618</v>
      </c>
      <c r="BD766" s="21" t="str">
        <f ca="1" t="shared" si="914"/>
        <v/>
      </c>
    </row>
    <row r="767" spans="1:56">
      <c r="A767" s="33" t="s">
        <v>65</v>
      </c>
      <c r="B767" s="31">
        <f ca="1" t="shared" si="888"/>
        <v>43527</v>
      </c>
      <c r="C767" s="32">
        <f ca="1" t="shared" si="901"/>
        <v>44939</v>
      </c>
      <c r="D767" s="30" t="str">
        <f t="shared" si="902"/>
        <v>Project 4767</v>
      </c>
      <c r="E767" s="30" t="str">
        <f t="shared" si="903"/>
        <v>Company AB 5767</v>
      </c>
      <c r="F767" s="30" t="str">
        <f ca="1" t="shared" si="889"/>
        <v>Eskilstuna</v>
      </c>
      <c r="G767" s="37">
        <f ca="1" t="shared" si="890"/>
        <v>38</v>
      </c>
      <c r="H767" s="38" t="str">
        <f ca="1" t="shared" si="891"/>
        <v>Nej</v>
      </c>
      <c r="I767" s="30" t="str">
        <f ca="1" t="shared" si="892"/>
        <v>Nyanslutning</v>
      </c>
      <c r="J767" s="30" t="s">
        <v>69</v>
      </c>
      <c r="K767" s="41">
        <f ca="1" t="shared" si="893"/>
        <v>530</v>
      </c>
      <c r="L767" s="41">
        <f ca="1" t="shared" si="904"/>
        <v>135</v>
      </c>
      <c r="N767" s="30" t="str">
        <f ca="1" t="shared" si="905"/>
        <v>Sarah Anderson 767</v>
      </c>
      <c r="O767" s="30" t="str">
        <f ca="1" t="shared" si="906"/>
        <v>Lars Johnson 767</v>
      </c>
      <c r="P767" s="30" t="str">
        <f ca="1" t="shared" si="907"/>
        <v>Erik Johanson 767</v>
      </c>
      <c r="Q767" s="30" t="str">
        <f ca="1" t="shared" si="894"/>
        <v>2.Reservationsavtal</v>
      </c>
      <c r="R767" s="45" t="str">
        <f ca="1" t="shared" si="895"/>
        <v>?</v>
      </c>
      <c r="S767" s="45" t="str">
        <f ca="1" t="shared" si="896"/>
        <v/>
      </c>
      <c r="T767" s="45" t="str">
        <f ca="1" t="shared" si="897"/>
        <v/>
      </c>
      <c r="V767" s="33"/>
      <c r="W767" s="49" t="str">
        <f ca="1" t="shared" si="898"/>
        <v>Länk</v>
      </c>
      <c r="X767" s="50" t="str">
        <f ca="1" t="shared" si="899"/>
        <v>Ja</v>
      </c>
      <c r="Y767" s="63">
        <f ca="1" t="shared" si="908"/>
        <v>45447</v>
      </c>
      <c r="Z767" s="63">
        <f ca="1" t="shared" si="909"/>
        <v>44998</v>
      </c>
      <c r="AA767" s="67"/>
      <c r="AB767" s="64" t="str">
        <f ca="1" t="shared" si="910"/>
        <v/>
      </c>
      <c r="AC767" s="73">
        <f ca="1">INDEX(Anslutningspunkt!$A$2:$A$108,RANDBETWEEN(2,108),1)</f>
        <v>80</v>
      </c>
      <c r="AD767" s="30"/>
      <c r="AE767" s="30" t="str">
        <f ca="1" t="shared" si="900"/>
        <v>Stamnät</v>
      </c>
      <c r="AF767" s="79"/>
      <c r="AG767" s="122"/>
      <c r="AH767" s="123"/>
      <c r="AI767" s="127"/>
      <c r="AL767" s="7"/>
      <c r="AM767" s="7">
        <f ca="1">VLOOKUP(AC767,Anslutningspunkt!A:B,2,0)+RANDBETWEEN(-10000,10000)</f>
        <v>6083710.672</v>
      </c>
      <c r="AN767" s="7">
        <f ca="1">VLOOKUP(AC767,Anslutningspunkt!A:C,3,0)+RANDBETWEEN(-10000,10000)</f>
        <v>328529.438</v>
      </c>
      <c r="AP767" s="7" t="str">
        <f ca="1" t="shared" si="911"/>
        <v>Nyanslutning</v>
      </c>
      <c r="AQ767" s="7" t="str">
        <f t="shared" si="912"/>
        <v>Konsumtion/Produktion</v>
      </c>
      <c r="AX767" s="31">
        <f ca="1" t="shared" si="913"/>
        <v>43609.5508760701</v>
      </c>
      <c r="AZ767" s="31" t="str">
        <f ca="1">IF(SUM(IF({"4.Projekteringsavtal","5.Anslutningsavtal","6.Nätavtal"}=Q767,1,0))&gt;0,EDATE(AX767,RANDBETWEEN(0,6)),"")</f>
        <v/>
      </c>
      <c r="BB767" s="21" t="str">
        <f ca="1">IF(SUM(IF({"5.Anslutningsavtal","6.Nätavtal"}=Q767,1,0))&gt;0,EDATE(AZ767,RANDBETWEEN(0,3)),"")</f>
        <v/>
      </c>
      <c r="BD767" s="21" t="str">
        <f ca="1" t="shared" si="914"/>
        <v/>
      </c>
    </row>
    <row r="768" spans="1:56">
      <c r="A768" s="33" t="s">
        <v>65</v>
      </c>
      <c r="B768" s="31">
        <f ca="1" t="shared" si="888"/>
        <v>43641</v>
      </c>
      <c r="C768" s="32">
        <f ca="1" t="shared" si="901"/>
        <v>45463</v>
      </c>
      <c r="D768" s="30" t="str">
        <f t="shared" si="902"/>
        <v>Project 4768</v>
      </c>
      <c r="E768" s="30" t="str">
        <f t="shared" si="903"/>
        <v>Company AB 5768</v>
      </c>
      <c r="F768" s="30" t="str">
        <f ca="1" t="shared" si="889"/>
        <v>Surahammar</v>
      </c>
      <c r="G768" s="37">
        <f ca="1" t="shared" si="890"/>
        <v>33</v>
      </c>
      <c r="H768" s="38" t="str">
        <f ca="1" t="shared" si="891"/>
        <v>Nej</v>
      </c>
      <c r="I768" s="30" t="str">
        <f ca="1" t="shared" si="892"/>
        <v>Utökning</v>
      </c>
      <c r="J768" s="30" t="s">
        <v>69</v>
      </c>
      <c r="K768" s="41">
        <f ca="1" t="shared" si="893"/>
        <v>230</v>
      </c>
      <c r="L768" s="41">
        <f ca="1" t="shared" si="904"/>
        <v>67</v>
      </c>
      <c r="N768" s="30" t="str">
        <f ca="1" t="shared" si="905"/>
        <v>Lars Johnson 768</v>
      </c>
      <c r="O768" s="30" t="str">
        <f ca="1" t="shared" si="906"/>
        <v>Sarah Anderson 768</v>
      </c>
      <c r="P768" s="30" t="str">
        <f ca="1" t="shared" si="907"/>
        <v>Lars Johnson 768</v>
      </c>
      <c r="Q768" s="30" t="str">
        <f ca="1" t="shared" si="894"/>
        <v>5.Anslutningsavtal</v>
      </c>
      <c r="R768" s="45" t="str">
        <f ca="1" t="shared" si="895"/>
        <v>nej</v>
      </c>
      <c r="S768" s="45" t="str">
        <f ca="1" t="shared" si="896"/>
        <v/>
      </c>
      <c r="T768" s="45" t="str">
        <f ca="1" t="shared" si="897"/>
        <v>x</v>
      </c>
      <c r="V768" s="33"/>
      <c r="W768" s="49" t="str">
        <f ca="1" t="shared" si="898"/>
        <v/>
      </c>
      <c r="X768" s="50" t="str">
        <f ca="1" t="shared" si="899"/>
        <v>Ja</v>
      </c>
      <c r="Y768" s="63">
        <f ca="1" t="shared" si="908"/>
        <v>45579</v>
      </c>
      <c r="Z768" s="63">
        <f ca="1" t="shared" si="909"/>
        <v>45494</v>
      </c>
      <c r="AA768" s="67"/>
      <c r="AB768" s="64" t="str">
        <f ca="1" t="shared" si="910"/>
        <v/>
      </c>
      <c r="AC768" s="73">
        <f ca="1">INDEX(Anslutningspunkt!$A$2:$A$108,RANDBETWEEN(2,108),1)</f>
        <v>69</v>
      </c>
      <c r="AD768" s="30"/>
      <c r="AE768" s="30" t="str">
        <f ca="1" t="shared" si="900"/>
        <v>Stamnät Regionnät</v>
      </c>
      <c r="AF768" s="79"/>
      <c r="AG768" s="122"/>
      <c r="AH768" s="123"/>
      <c r="AI768" s="127"/>
      <c r="AL768" s="7"/>
      <c r="AM768" s="7">
        <f ca="1">VLOOKUP(AC768,Anslutningspunkt!A:B,2,0)+RANDBETWEEN(-10000,10000)</f>
        <v>6081115.672</v>
      </c>
      <c r="AN768" s="7">
        <f ca="1">VLOOKUP(AC768,Anslutningspunkt!A:C,3,0)+RANDBETWEEN(-10000,10000)</f>
        <v>422851.438</v>
      </c>
      <c r="AP768" s="7" t="str">
        <f ca="1" t="shared" si="911"/>
        <v>Utökning</v>
      </c>
      <c r="AQ768" s="7" t="str">
        <f t="shared" si="912"/>
        <v>Konsumtion/Produktion</v>
      </c>
      <c r="AX768" s="31">
        <f ca="1" t="shared" si="913"/>
        <v>45338.0607402477</v>
      </c>
      <c r="AZ768" s="31">
        <f ca="1">IF(SUM(IF({"4.Projekteringsavtal","5.Anslutningsavtal","6.Nätavtal"}=Q768,1,0))&gt;0,EDATE(AX768,RANDBETWEEN(0,6)),"")</f>
        <v>45338</v>
      </c>
      <c r="BB768" s="21">
        <f ca="1">IF(SUM(IF({"5.Anslutningsavtal","6.Nätavtal"}=Q768,1,0))&gt;0,EDATE(AZ768,RANDBETWEEN(0,3)),"")</f>
        <v>45428</v>
      </c>
      <c r="BD768" s="21" t="str">
        <f ca="1" t="shared" si="914"/>
        <v/>
      </c>
    </row>
    <row r="769" spans="1:56">
      <c r="A769" s="33" t="s">
        <v>65</v>
      </c>
      <c r="B769" s="31">
        <f ca="1" t="shared" si="888"/>
        <v>44143</v>
      </c>
      <c r="C769" s="32">
        <f ca="1" t="shared" si="901"/>
        <v>44757</v>
      </c>
      <c r="D769" s="30" t="str">
        <f t="shared" si="902"/>
        <v>Project 4769</v>
      </c>
      <c r="E769" s="30" t="str">
        <f t="shared" si="903"/>
        <v>Company AB 5769</v>
      </c>
      <c r="F769" s="30" t="str">
        <f ca="1" t="shared" si="889"/>
        <v>Sala</v>
      </c>
      <c r="G769" s="37">
        <f ca="1" t="shared" si="890"/>
        <v>37</v>
      </c>
      <c r="H769" s="38" t="str">
        <f ca="1" t="shared" si="891"/>
        <v/>
      </c>
      <c r="I769" s="30" t="str">
        <f ca="1" t="shared" si="892"/>
        <v>Flytt</v>
      </c>
      <c r="J769" s="30" t="s">
        <v>69</v>
      </c>
      <c r="K769" s="41">
        <f ca="1" t="shared" si="893"/>
        <v>150</v>
      </c>
      <c r="L769" s="41">
        <f ca="1" t="shared" si="904"/>
        <v>150</v>
      </c>
      <c r="N769" s="30" t="str">
        <f ca="1" t="shared" si="905"/>
        <v>Lars Johnson 769</v>
      </c>
      <c r="O769" s="30" t="str">
        <f ca="1" t="shared" si="906"/>
        <v>Anders Erikson 769</v>
      </c>
      <c r="P769" s="30" t="str">
        <f ca="1" t="shared" si="907"/>
        <v>Sarah Anderson 769</v>
      </c>
      <c r="Q769" s="30" t="str">
        <f ca="1" t="shared" si="894"/>
        <v>6.Nätavtal</v>
      </c>
      <c r="R769" s="45" t="str">
        <f ca="1" t="shared" si="895"/>
        <v>Ja</v>
      </c>
      <c r="S769" s="45" t="str">
        <f ca="1" t="shared" si="896"/>
        <v>x</v>
      </c>
      <c r="T769" s="45" t="str">
        <f ca="1" t="shared" si="897"/>
        <v/>
      </c>
      <c r="V769" s="33"/>
      <c r="W769" s="49" t="str">
        <f ca="1" t="shared" si="898"/>
        <v>Länk</v>
      </c>
      <c r="X769" s="50" t="str">
        <f ca="1" t="shared" si="899"/>
        <v>Nej</v>
      </c>
      <c r="Y769" s="63" t="str">
        <f ca="1" t="shared" si="908"/>
        <v/>
      </c>
      <c r="Z769" s="63" t="str">
        <f ca="1" t="shared" si="909"/>
        <v/>
      </c>
      <c r="AA769" s="67"/>
      <c r="AB769" s="64" t="str">
        <f ca="1" t="shared" si="910"/>
        <v/>
      </c>
      <c r="AC769" s="73">
        <f ca="1">INDEX(Anslutningspunkt!$A$2:$A$108,RANDBETWEEN(2,108),1)</f>
        <v>88</v>
      </c>
      <c r="AD769" s="30"/>
      <c r="AE769" s="30" t="str">
        <f ca="1" t="shared" si="900"/>
        <v>Regionnät</v>
      </c>
      <c r="AF769" s="79"/>
      <c r="AG769" s="122"/>
      <c r="AH769" s="123"/>
      <c r="AI769" s="127"/>
      <c r="AL769" s="7"/>
      <c r="AM769" s="7">
        <f ca="1">VLOOKUP(AC769,Anslutningspunkt!A:B,2,0)+RANDBETWEEN(-10000,10000)</f>
        <v>6124914.672</v>
      </c>
      <c r="AN769" s="7">
        <f ca="1">VLOOKUP(AC769,Anslutningspunkt!A:C,3,0)+RANDBETWEEN(-10000,10000)</f>
        <v>359241.438</v>
      </c>
      <c r="AP769" s="7" t="str">
        <f ca="1" t="shared" si="911"/>
        <v>Flytt</v>
      </c>
      <c r="AQ769" s="7" t="str">
        <f t="shared" si="912"/>
        <v>Konsumtion/Produktion</v>
      </c>
      <c r="AX769" s="31">
        <f ca="1" t="shared" si="913"/>
        <v>44147.2528933883</v>
      </c>
      <c r="AZ769" s="31">
        <f ca="1">IF(SUM(IF({"4.Projekteringsavtal","5.Anslutningsavtal","6.Nätavtal"}=Q769,1,0))&gt;0,EDATE(AX769,RANDBETWEEN(0,6)),"")</f>
        <v>44208</v>
      </c>
      <c r="BB769" s="21">
        <f ca="1">IF(SUM(IF({"5.Anslutningsavtal","6.Nätavtal"}=Q769,1,0))&gt;0,EDATE(AZ769,RANDBETWEEN(0,3)),"")</f>
        <v>44267</v>
      </c>
      <c r="BD769" s="21">
        <f ca="1" t="shared" si="914"/>
        <v>44328</v>
      </c>
    </row>
    <row r="770" spans="1:56">
      <c r="A770" s="33" t="s">
        <v>65</v>
      </c>
      <c r="B770" s="31">
        <f ca="1" t="shared" si="888"/>
        <v>44262</v>
      </c>
      <c r="C770" s="32">
        <f ca="1" t="shared" si="901"/>
        <v>44648</v>
      </c>
      <c r="D770" s="30" t="str">
        <f t="shared" si="902"/>
        <v>Project 4770</v>
      </c>
      <c r="E770" s="30" t="str">
        <f t="shared" si="903"/>
        <v>Company AB 5770</v>
      </c>
      <c r="F770" s="30" t="str">
        <f ca="1" t="shared" si="889"/>
        <v>Långshyttan</v>
      </c>
      <c r="G770" s="37">
        <f ca="1" t="shared" si="890"/>
        <v>38</v>
      </c>
      <c r="H770" s="38" t="str">
        <f ca="1" t="shared" si="891"/>
        <v/>
      </c>
      <c r="I770" s="30" t="str">
        <f ca="1" t="shared" si="892"/>
        <v>Nyanslutning</v>
      </c>
      <c r="J770" s="30" t="s">
        <v>69</v>
      </c>
      <c r="K770" s="41">
        <f ca="1" t="shared" si="893"/>
        <v>140</v>
      </c>
      <c r="L770" s="41">
        <f ca="1" t="shared" si="904"/>
        <v>36</v>
      </c>
      <c r="N770" s="30" t="str">
        <f ca="1" t="shared" si="905"/>
        <v>Lars Johnson 770</v>
      </c>
      <c r="O770" s="30" t="str">
        <f ca="1" t="shared" si="906"/>
        <v>Lars Johnson 770</v>
      </c>
      <c r="P770" s="30" t="str">
        <f ca="1" t="shared" si="907"/>
        <v>Sarah Anderson 770</v>
      </c>
      <c r="Q770" s="30" t="str">
        <f ca="1" t="shared" si="894"/>
        <v>6.Nätavtal</v>
      </c>
      <c r="R770" s="45" t="str">
        <f ca="1" t="shared" si="895"/>
        <v>Ja</v>
      </c>
      <c r="S770" s="45" t="str">
        <f ca="1" t="shared" si="896"/>
        <v>x</v>
      </c>
      <c r="T770" s="45" t="str">
        <f ca="1" t="shared" si="897"/>
        <v>x</v>
      </c>
      <c r="V770" s="33"/>
      <c r="W770" s="49" t="str">
        <f ca="1" t="shared" si="898"/>
        <v>Länk</v>
      </c>
      <c r="X770" s="50" t="str">
        <f ca="1" t="shared" si="899"/>
        <v>Nej</v>
      </c>
      <c r="Y770" s="63" t="str">
        <f ca="1" t="shared" si="908"/>
        <v/>
      </c>
      <c r="Z770" s="63" t="str">
        <f ca="1" t="shared" si="909"/>
        <v/>
      </c>
      <c r="AA770" s="67"/>
      <c r="AB770" s="64" t="str">
        <f ca="1" t="shared" si="910"/>
        <v/>
      </c>
      <c r="AC770" s="73">
        <f ca="1">INDEX(Anslutningspunkt!$A$2:$A$108,RANDBETWEEN(2,108),1)</f>
        <v>75</v>
      </c>
      <c r="AD770" s="30"/>
      <c r="AE770" s="30" t="str">
        <f ca="1" t="shared" si="900"/>
        <v>Regionnät</v>
      </c>
      <c r="AF770" s="79"/>
      <c r="AG770" s="122"/>
      <c r="AH770" s="123"/>
      <c r="AI770" s="127"/>
      <c r="AL770" s="7"/>
      <c r="AM770" s="7">
        <f ca="1">VLOOKUP(AC770,Anslutningspunkt!A:B,2,0)+RANDBETWEEN(-10000,10000)</f>
        <v>6182693.672</v>
      </c>
      <c r="AN770" s="7">
        <f ca="1">VLOOKUP(AC770,Anslutningspunkt!A:C,3,0)+RANDBETWEEN(-10000,10000)</f>
        <v>421065.438</v>
      </c>
      <c r="AP770" s="7" t="str">
        <f ca="1" t="shared" si="911"/>
        <v>Nyanslutning</v>
      </c>
      <c r="AQ770" s="7" t="str">
        <f t="shared" si="912"/>
        <v>Konsumtion/Produktion</v>
      </c>
      <c r="AX770" s="31">
        <f ca="1" t="shared" si="913"/>
        <v>44416.2381747508</v>
      </c>
      <c r="AZ770" s="31">
        <f ca="1">IF(SUM(IF({"4.Projekteringsavtal","5.Anslutningsavtal","6.Nätavtal"}=Q770,1,0))&gt;0,EDATE(AX770,RANDBETWEEN(0,6)),"")</f>
        <v>44569</v>
      </c>
      <c r="BB770" s="21">
        <f ca="1">IF(SUM(IF({"5.Anslutningsavtal","6.Nätavtal"}=Q770,1,0))&gt;0,EDATE(AZ770,RANDBETWEEN(0,3)),"")</f>
        <v>44569</v>
      </c>
      <c r="BD770" s="21">
        <f ca="1" t="shared" si="914"/>
        <v>44659</v>
      </c>
    </row>
    <row r="771" spans="1:56">
      <c r="A771" s="33" t="s">
        <v>65</v>
      </c>
      <c r="B771" s="31">
        <f ca="1" t="shared" si="888"/>
        <v>44322</v>
      </c>
      <c r="C771" s="32">
        <f ca="1" t="shared" si="901"/>
        <v>45235</v>
      </c>
      <c r="D771" s="30" t="str">
        <f t="shared" si="902"/>
        <v>Project 4771</v>
      </c>
      <c r="E771" s="30" t="str">
        <f t="shared" si="903"/>
        <v>Company AB 5771</v>
      </c>
      <c r="F771" s="30" t="str">
        <f ca="1" t="shared" si="889"/>
        <v>Stockholm</v>
      </c>
      <c r="G771" s="37">
        <f ca="1" t="shared" si="890"/>
        <v>30</v>
      </c>
      <c r="H771" s="38" t="str">
        <f ca="1" t="shared" si="891"/>
        <v>Ja</v>
      </c>
      <c r="I771" s="30" t="str">
        <f ca="1" t="shared" si="892"/>
        <v>Nyanslutning</v>
      </c>
      <c r="J771" s="30" t="s">
        <v>69</v>
      </c>
      <c r="K771" s="41">
        <f ca="1" t="shared" si="893"/>
        <v>200</v>
      </c>
      <c r="L771" s="41">
        <f ca="1" t="shared" si="904"/>
        <v>102</v>
      </c>
      <c r="N771" s="30" t="str">
        <f ca="1" t="shared" si="905"/>
        <v>Lars Johnson 771</v>
      </c>
      <c r="O771" s="30" t="str">
        <f ca="1" t="shared" si="906"/>
        <v>Erik Johanson 771</v>
      </c>
      <c r="P771" s="30" t="str">
        <f ca="1" t="shared" si="907"/>
        <v>Lars Johnson 771</v>
      </c>
      <c r="Q771" s="30" t="str">
        <f ca="1" t="shared" si="894"/>
        <v>5.Anslutningsavtal</v>
      </c>
      <c r="R771" s="45" t="str">
        <f ca="1" t="shared" si="895"/>
        <v>n</v>
      </c>
      <c r="S771" s="45" t="str">
        <f ca="1" t="shared" si="896"/>
        <v>x</v>
      </c>
      <c r="T771" s="45" t="str">
        <f ca="1" t="shared" si="897"/>
        <v>x</v>
      </c>
      <c r="V771" s="33"/>
      <c r="W771" s="49" t="str">
        <f ca="1" t="shared" si="898"/>
        <v/>
      </c>
      <c r="X771" s="50" t="str">
        <f ca="1" t="shared" si="899"/>
        <v>Nej</v>
      </c>
      <c r="Y771" s="63" t="str">
        <f ca="1" t="shared" si="908"/>
        <v/>
      </c>
      <c r="Z771" s="63" t="str">
        <f ca="1" t="shared" si="909"/>
        <v/>
      </c>
      <c r="AA771" s="67"/>
      <c r="AB771" s="64" t="str">
        <f ca="1" t="shared" si="910"/>
        <v/>
      </c>
      <c r="AC771" s="73">
        <f ca="1">INDEX(Anslutningspunkt!$A$2:$A$108,RANDBETWEEN(2,108),1)</f>
        <v>16</v>
      </c>
      <c r="AD771" s="30"/>
      <c r="AE771" s="30" t="str">
        <f ca="1" t="shared" si="900"/>
        <v>Stamnät Regionnät</v>
      </c>
      <c r="AF771" s="79"/>
      <c r="AG771" s="122"/>
      <c r="AH771" s="123"/>
      <c r="AI771" s="127"/>
      <c r="AL771" s="7"/>
      <c r="AM771" s="7">
        <f ca="1">VLOOKUP(AC771,Anslutningspunkt!A:B,2,0)+RANDBETWEEN(-10000,10000)</f>
        <v>6068723.672</v>
      </c>
      <c r="AN771" s="7">
        <f ca="1">VLOOKUP(AC771,Anslutningspunkt!A:C,3,0)+RANDBETWEEN(-10000,10000)</f>
        <v>332260.438</v>
      </c>
      <c r="AP771" s="7" t="str">
        <f ca="1" t="shared" si="911"/>
        <v>Nyanslutning</v>
      </c>
      <c r="AQ771" s="7" t="str">
        <f t="shared" si="912"/>
        <v>Konsumtion/Produktion</v>
      </c>
      <c r="AX771" s="31">
        <f ca="1" t="shared" si="913"/>
        <v>44781.402290146</v>
      </c>
      <c r="AZ771" s="31">
        <f ca="1">IF(SUM(IF({"4.Projekteringsavtal","5.Anslutningsavtal","6.Nätavtal"}=Q771,1,0))&gt;0,EDATE(AX771,RANDBETWEEN(0,6)),"")</f>
        <v>44842</v>
      </c>
      <c r="BB771" s="21">
        <f ca="1">IF(SUM(IF({"5.Anslutningsavtal","6.Nätavtal"}=Q771,1,0))&gt;0,EDATE(AZ771,RANDBETWEEN(0,3)),"")</f>
        <v>44934</v>
      </c>
      <c r="BD771" s="21" t="str">
        <f ca="1" t="shared" si="914"/>
        <v/>
      </c>
    </row>
    <row r="772" spans="1:56">
      <c r="A772" s="33" t="s">
        <v>65</v>
      </c>
      <c r="B772" s="31">
        <f ca="1" t="shared" ref="B772:B781" si="915">RANDBETWEEN(DATE(2018,1,1),DATE(2022,10,20))</f>
        <v>44619</v>
      </c>
      <c r="C772" s="32">
        <f ca="1" t="shared" si="901"/>
        <v>45212</v>
      </c>
      <c r="D772" s="30" t="str">
        <f t="shared" si="902"/>
        <v>Project 4772</v>
      </c>
      <c r="E772" s="30" t="str">
        <f t="shared" si="903"/>
        <v>Company AB 5772</v>
      </c>
      <c r="F772" s="30" t="str">
        <f ca="1" t="shared" ref="F772:F781" si="91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Surahammar</v>
      </c>
      <c r="G772" s="37">
        <f ca="1" t="shared" ref="G772:G781" si="917">RANDBETWEEN(30,38)</f>
        <v>37</v>
      </c>
      <c r="H772" s="38" t="str">
        <f ca="1" t="shared" ref="H772:H781" si="918">CHOOSE(RANDBETWEEN(1,3),"Ja","Nej","")</f>
        <v/>
      </c>
      <c r="I772" s="30" t="str">
        <f ca="1" t="shared" ref="I772:I781" si="919">CHOOSE(RANDBETWEEN(1,3),"Nyanslutning","Utökning","Flytt")</f>
        <v>Utökning</v>
      </c>
      <c r="J772" s="30" t="s">
        <v>69</v>
      </c>
      <c r="K772" s="41">
        <f ca="1" t="shared" ref="K772:K781" si="920">RANDBETWEEN(1,60)*10</f>
        <v>430</v>
      </c>
      <c r="L772" s="41">
        <f ca="1" t="shared" si="904"/>
        <v>78</v>
      </c>
      <c r="N772" s="30" t="str">
        <f ca="1" t="shared" si="905"/>
        <v>Erik Johanson 772</v>
      </c>
      <c r="O772" s="30" t="str">
        <f ca="1" t="shared" si="906"/>
        <v>Erik Johanson 772</v>
      </c>
      <c r="P772" s="30" t="str">
        <f ca="1" t="shared" si="907"/>
        <v>Erik Johanson 772</v>
      </c>
      <c r="Q772" s="30" t="str">
        <f ca="1" t="shared" ref="Q772:Q781" si="921">CHOOSE(RANDBETWEEN(1,5),"5.Anslutningsavtal","4.Projekteringsavtal","6.Nätavtal","2.Reservationsavtal","1.Anslutningsmöjlighet")</f>
        <v>4.Projekteringsavtal</v>
      </c>
      <c r="R772" s="45" t="str">
        <f ca="1" t="shared" ref="R772:R781" si="922">CHOOSE(RANDBETWEEN(1,8),"Ja","","","","n","nej","?","N/A")</f>
        <v/>
      </c>
      <c r="S772" s="45" t="str">
        <f ca="1" t="shared" ref="S772:S781" si="923">CHOOSE(RANDBETWEEN(1,3),"x","","")</f>
        <v/>
      </c>
      <c r="T772" s="45" t="str">
        <f ca="1" t="shared" ref="T772:T781" si="924">CHOOSE(RANDBETWEEN(1,4),"x","","","")</f>
        <v>x</v>
      </c>
      <c r="V772" s="33"/>
      <c r="W772" s="49" t="str">
        <f ca="1" t="shared" ref="W772:W781" si="925">CHOOSE(RANDBETWEEN(1,7),"Länk","","","","","Ansluts till LN 20 kV","Reservationsavtal ska tecknas")</f>
        <v/>
      </c>
      <c r="X772" s="50" t="str">
        <f ca="1" t="shared" ref="X772:X781" si="926">CHOOSE(RANDBETWEEN(1,4),"Ja","Ja","Nej","")</f>
        <v>Ja</v>
      </c>
      <c r="Y772" s="63">
        <f ca="1" t="shared" si="908"/>
        <v>45487</v>
      </c>
      <c r="Z772" s="63">
        <f ca="1" t="shared" si="909"/>
        <v>45409</v>
      </c>
      <c r="AA772" s="67"/>
      <c r="AB772" s="64" t="str">
        <f ca="1" t="shared" si="910"/>
        <v/>
      </c>
      <c r="AC772" s="73">
        <f ca="1">INDEX(Anslutningspunkt!$A$2:$A$108,RANDBETWEEN(2,108),1)</f>
        <v>95</v>
      </c>
      <c r="AD772" s="30"/>
      <c r="AE772" s="30" t="str">
        <f ca="1" t="shared" ref="AE772:AE781" si="927">CHOOSE(RANDBETWEEN(1,4),"Regionnät","Stamnät Regionnät","Stamnät","")</f>
        <v>Stamnät Regionnät</v>
      </c>
      <c r="AF772" s="79"/>
      <c r="AG772" s="122"/>
      <c r="AH772" s="123"/>
      <c r="AI772" s="127"/>
      <c r="AL772" s="7"/>
      <c r="AM772" s="7">
        <f ca="1">VLOOKUP(AC772,Anslutningspunkt!A:B,2,0)+RANDBETWEEN(-10000,10000)</f>
        <v>6156842.672</v>
      </c>
      <c r="AN772" s="7">
        <f ca="1">VLOOKUP(AC772,Anslutningspunkt!A:C,3,0)+RANDBETWEEN(-10000,10000)</f>
        <v>378993.438</v>
      </c>
      <c r="AP772" s="7" t="str">
        <f ca="1" t="shared" si="911"/>
        <v>Utökning</v>
      </c>
      <c r="AQ772" s="7" t="str">
        <f t="shared" si="912"/>
        <v>Konsumtion/Produktion</v>
      </c>
      <c r="AX772" s="31">
        <f ca="1" t="shared" si="913"/>
        <v>44788.2719347568</v>
      </c>
      <c r="AZ772" s="31">
        <f ca="1">IF(SUM(IF({"4.Projekteringsavtal","5.Anslutningsavtal","6.Nätavtal"}=Q772,1,0))&gt;0,EDATE(AX772,RANDBETWEEN(0,6)),"")</f>
        <v>44972</v>
      </c>
      <c r="BB772" s="21" t="str">
        <f ca="1">IF(SUM(IF({"5.Anslutningsavtal","6.Nätavtal"}=Q772,1,0))&gt;0,EDATE(AZ772,RANDBETWEEN(0,3)),"")</f>
        <v/>
      </c>
      <c r="BD772" s="21" t="str">
        <f ca="1" t="shared" si="914"/>
        <v/>
      </c>
    </row>
    <row r="773" spans="1:56">
      <c r="A773" s="33" t="s">
        <v>65</v>
      </c>
      <c r="B773" s="31">
        <f ca="1" t="shared" si="915"/>
        <v>44806</v>
      </c>
      <c r="C773" s="32">
        <f ca="1" t="shared" si="901"/>
        <v>45552</v>
      </c>
      <c r="D773" s="30" t="str">
        <f t="shared" si="902"/>
        <v>Project 4773</v>
      </c>
      <c r="E773" s="30" t="str">
        <f t="shared" si="903"/>
        <v>Company AB 5773</v>
      </c>
      <c r="F773" s="30" t="str">
        <f ca="1" t="shared" si="916"/>
        <v>Smedjebacken</v>
      </c>
      <c r="G773" s="37">
        <f ca="1" t="shared" si="917"/>
        <v>32</v>
      </c>
      <c r="H773" s="38" t="str">
        <f ca="1" t="shared" si="918"/>
        <v>Ja</v>
      </c>
      <c r="I773" s="30" t="str">
        <f ca="1" t="shared" si="919"/>
        <v>Nyanslutning</v>
      </c>
      <c r="J773" s="30" t="s">
        <v>69</v>
      </c>
      <c r="K773" s="41">
        <f ca="1" t="shared" si="920"/>
        <v>240</v>
      </c>
      <c r="L773" s="41">
        <f ca="1" t="shared" si="904"/>
        <v>35</v>
      </c>
      <c r="N773" s="30" t="str">
        <f ca="1" t="shared" si="905"/>
        <v>Erik Johanson 773</v>
      </c>
      <c r="O773" s="30" t="str">
        <f ca="1" t="shared" si="906"/>
        <v>Anders Erikson 773</v>
      </c>
      <c r="P773" s="30" t="str">
        <f ca="1" t="shared" si="907"/>
        <v>Lars Johnson 773</v>
      </c>
      <c r="Q773" s="30" t="str">
        <f ca="1" t="shared" si="921"/>
        <v>4.Projekteringsavtal</v>
      </c>
      <c r="R773" s="45" t="str">
        <f ca="1" t="shared" si="922"/>
        <v/>
      </c>
      <c r="S773" s="45" t="str">
        <f ca="1" t="shared" si="923"/>
        <v>x</v>
      </c>
      <c r="T773" s="45" t="str">
        <f ca="1" t="shared" si="924"/>
        <v/>
      </c>
      <c r="V773" s="33"/>
      <c r="W773" s="49" t="str">
        <f ca="1" t="shared" si="925"/>
        <v/>
      </c>
      <c r="X773" s="50" t="str">
        <f ca="1" t="shared" si="926"/>
        <v>Ja</v>
      </c>
      <c r="Y773" s="63">
        <f ca="1" t="shared" si="908"/>
        <v>45576</v>
      </c>
      <c r="Z773" s="63">
        <f ca="1" t="shared" si="909"/>
        <v>45570</v>
      </c>
      <c r="AA773" s="67"/>
      <c r="AB773" s="64" t="str">
        <f ca="1" t="shared" si="910"/>
        <v/>
      </c>
      <c r="AC773" s="73">
        <f ca="1">INDEX(Anslutningspunkt!$A$2:$A$108,RANDBETWEEN(2,108),1)</f>
        <v>69</v>
      </c>
      <c r="AD773" s="30"/>
      <c r="AE773" s="30" t="str">
        <f ca="1" t="shared" si="927"/>
        <v>Stamnät Regionnät</v>
      </c>
      <c r="AF773" s="79"/>
      <c r="AG773" s="122"/>
      <c r="AH773" s="123"/>
      <c r="AI773" s="127"/>
      <c r="AL773" s="7"/>
      <c r="AM773" s="7">
        <f ca="1">VLOOKUP(AC773,Anslutningspunkt!A:B,2,0)+RANDBETWEEN(-10000,10000)</f>
        <v>6095089.672</v>
      </c>
      <c r="AN773" s="7">
        <f ca="1">VLOOKUP(AC773,Anslutningspunkt!A:C,3,0)+RANDBETWEEN(-10000,10000)</f>
        <v>439101.438</v>
      </c>
      <c r="AP773" s="7" t="str">
        <f ca="1" t="shared" si="911"/>
        <v>Nyanslutning</v>
      </c>
      <c r="AQ773" s="7" t="str">
        <f t="shared" si="912"/>
        <v>Konsumtion/Produktion</v>
      </c>
      <c r="AX773" s="31">
        <f ca="1" t="shared" si="913"/>
        <v>44919.8542455006</v>
      </c>
      <c r="AZ773" s="31">
        <f ca="1">IF(SUM(IF({"4.Projekteringsavtal","5.Anslutningsavtal","6.Nätavtal"}=Q773,1,0))&gt;0,EDATE(AX773,RANDBETWEEN(0,6)),"")</f>
        <v>44919</v>
      </c>
      <c r="BB773" s="21" t="str">
        <f ca="1">IF(SUM(IF({"5.Anslutningsavtal","6.Nätavtal"}=Q773,1,0))&gt;0,EDATE(AZ773,RANDBETWEEN(0,3)),"")</f>
        <v/>
      </c>
      <c r="BD773" s="21" t="str">
        <f ca="1" t="shared" si="914"/>
        <v/>
      </c>
    </row>
    <row r="774" spans="1:56">
      <c r="A774" s="33" t="s">
        <v>65</v>
      </c>
      <c r="B774" s="31">
        <f ca="1" t="shared" si="915"/>
        <v>43381</v>
      </c>
      <c r="C774" s="32">
        <f ca="1" t="shared" si="901"/>
        <v>43514</v>
      </c>
      <c r="D774" s="30" t="str">
        <f t="shared" si="902"/>
        <v>Project 4774</v>
      </c>
      <c r="E774" s="30" t="str">
        <f t="shared" si="903"/>
        <v>Company AB 5774</v>
      </c>
      <c r="F774" s="30" t="str">
        <f ca="1" t="shared" si="916"/>
        <v>Ludvika</v>
      </c>
      <c r="G774" s="37">
        <f ca="1" t="shared" si="917"/>
        <v>34</v>
      </c>
      <c r="H774" s="38" t="str">
        <f ca="1" t="shared" si="918"/>
        <v/>
      </c>
      <c r="I774" s="30" t="str">
        <f ca="1" t="shared" si="919"/>
        <v>Nyanslutning</v>
      </c>
      <c r="J774" s="30" t="s">
        <v>69</v>
      </c>
      <c r="K774" s="41">
        <f ca="1" t="shared" si="920"/>
        <v>370</v>
      </c>
      <c r="L774" s="41">
        <f ca="1" t="shared" si="904"/>
        <v>291</v>
      </c>
      <c r="N774" s="30" t="str">
        <f ca="1" t="shared" si="905"/>
        <v>Anders Erikson 774</v>
      </c>
      <c r="O774" s="30" t="str">
        <f ca="1" t="shared" si="906"/>
        <v>Lars Johnson 774</v>
      </c>
      <c r="P774" s="30" t="str">
        <f ca="1" t="shared" si="907"/>
        <v>Sarah Anderson 774</v>
      </c>
      <c r="Q774" s="30" t="str">
        <f ca="1" t="shared" si="921"/>
        <v>1.Anslutningsmöjlighet</v>
      </c>
      <c r="R774" s="45" t="str">
        <f ca="1" t="shared" si="922"/>
        <v/>
      </c>
      <c r="S774" s="45" t="str">
        <f ca="1" t="shared" si="923"/>
        <v>x</v>
      </c>
      <c r="T774" s="45" t="str">
        <f ca="1" t="shared" si="924"/>
        <v/>
      </c>
      <c r="V774" s="33"/>
      <c r="W774" s="49" t="str">
        <f ca="1" t="shared" si="925"/>
        <v/>
      </c>
      <c r="X774" s="50" t="str">
        <f ca="1" t="shared" si="926"/>
        <v>Ja</v>
      </c>
      <c r="Y774" s="63">
        <f ca="1" t="shared" si="908"/>
        <v>45396</v>
      </c>
      <c r="Z774" s="63">
        <f ca="1" t="shared" si="909"/>
        <v>45009</v>
      </c>
      <c r="AA774" s="67"/>
      <c r="AB774" s="64" t="str">
        <f ca="1" t="shared" si="910"/>
        <v/>
      </c>
      <c r="AC774" s="73">
        <f ca="1">INDEX(Anslutningspunkt!$A$2:$A$108,RANDBETWEEN(2,108),1)</f>
        <v>85</v>
      </c>
      <c r="AD774" s="30"/>
      <c r="AE774" s="30" t="str">
        <f ca="1" t="shared" si="927"/>
        <v>Regionnät</v>
      </c>
      <c r="AF774" s="79"/>
      <c r="AG774" s="122"/>
      <c r="AH774" s="123"/>
      <c r="AI774" s="127"/>
      <c r="AL774" s="7"/>
      <c r="AM774" s="7">
        <f ca="1">VLOOKUP(AC774,Anslutningspunkt!A:B,2,0)+RANDBETWEEN(-10000,10000)</f>
        <v>6188211.672</v>
      </c>
      <c r="AN774" s="7">
        <f ca="1">VLOOKUP(AC774,Anslutningspunkt!A:C,3,0)+RANDBETWEEN(-10000,10000)</f>
        <v>338910.438</v>
      </c>
      <c r="AP774" s="7" t="str">
        <f ca="1" t="shared" si="911"/>
        <v>Nyanslutning</v>
      </c>
      <c r="AQ774" s="7" t="str">
        <f t="shared" si="912"/>
        <v>Konsumtion/Produktion</v>
      </c>
      <c r="AX774" s="31" t="str">
        <f ca="1" t="shared" si="913"/>
        <v/>
      </c>
      <c r="AZ774" s="31" t="str">
        <f ca="1">IF(SUM(IF({"4.Projekteringsavtal","5.Anslutningsavtal","6.Nätavtal"}=Q774,1,0))&gt;0,EDATE(AX774,RANDBETWEEN(0,6)),"")</f>
        <v/>
      </c>
      <c r="BB774" s="21" t="str">
        <f ca="1">IF(SUM(IF({"5.Anslutningsavtal","6.Nätavtal"}=Q774,1,0))&gt;0,EDATE(AZ774,RANDBETWEEN(0,3)),"")</f>
        <v/>
      </c>
      <c r="BD774" s="21" t="str">
        <f ca="1" t="shared" si="914"/>
        <v/>
      </c>
    </row>
    <row r="775" spans="1:56">
      <c r="A775" s="33" t="s">
        <v>65</v>
      </c>
      <c r="B775" s="31">
        <f ca="1" t="shared" si="915"/>
        <v>44580</v>
      </c>
      <c r="C775" s="32">
        <f ca="1" t="shared" si="901"/>
        <v>45191</v>
      </c>
      <c r="D775" s="30" t="str">
        <f t="shared" si="902"/>
        <v>Project 4775</v>
      </c>
      <c r="E775" s="30" t="str">
        <f t="shared" si="903"/>
        <v>Company AB 5775</v>
      </c>
      <c r="F775" s="30" t="str">
        <f ca="1" t="shared" si="916"/>
        <v>Norberg</v>
      </c>
      <c r="G775" s="37">
        <f ca="1" t="shared" si="917"/>
        <v>30</v>
      </c>
      <c r="H775" s="38" t="str">
        <f ca="1" t="shared" si="918"/>
        <v>Nej</v>
      </c>
      <c r="I775" s="30" t="str">
        <f ca="1" t="shared" si="919"/>
        <v>Nyanslutning</v>
      </c>
      <c r="J775" s="30" t="s">
        <v>69</v>
      </c>
      <c r="K775" s="41">
        <f ca="1" t="shared" si="920"/>
        <v>10</v>
      </c>
      <c r="L775" s="41">
        <f ca="1" t="shared" si="904"/>
        <v>10</v>
      </c>
      <c r="N775" s="30" t="str">
        <f ca="1" t="shared" si="905"/>
        <v>Anders Erikson 775</v>
      </c>
      <c r="O775" s="30" t="str">
        <f ca="1" t="shared" si="906"/>
        <v>Anders Erikson 775</v>
      </c>
      <c r="P775" s="30" t="str">
        <f ca="1" t="shared" si="907"/>
        <v>Erik Johanson 775</v>
      </c>
      <c r="Q775" s="30" t="str">
        <f ca="1" t="shared" si="921"/>
        <v>5.Anslutningsavtal</v>
      </c>
      <c r="R775" s="45" t="str">
        <f ca="1" t="shared" si="922"/>
        <v>n</v>
      </c>
      <c r="S775" s="45" t="str">
        <f ca="1" t="shared" si="923"/>
        <v/>
      </c>
      <c r="T775" s="45" t="str">
        <f ca="1" t="shared" si="924"/>
        <v/>
      </c>
      <c r="V775" s="33"/>
      <c r="W775" s="49" t="str">
        <f ca="1" t="shared" si="925"/>
        <v>Ansluts till LN 20 kV</v>
      </c>
      <c r="X775" s="50" t="str">
        <f ca="1" t="shared" si="926"/>
        <v/>
      </c>
      <c r="Y775" s="63" t="str">
        <f ca="1" t="shared" si="908"/>
        <v/>
      </c>
      <c r="Z775" s="63" t="str">
        <f ca="1" t="shared" si="909"/>
        <v/>
      </c>
      <c r="AA775" s="67"/>
      <c r="AB775" s="64" t="str">
        <f ca="1" t="shared" si="910"/>
        <v/>
      </c>
      <c r="AC775" s="73">
        <f ca="1">INDEX(Anslutningspunkt!$A$2:$A$108,RANDBETWEEN(2,108),1)</f>
        <v>42</v>
      </c>
      <c r="AD775" s="30"/>
      <c r="AE775" s="30" t="str">
        <f ca="1" t="shared" si="927"/>
        <v>Stamnät Regionnät</v>
      </c>
      <c r="AF775" s="79"/>
      <c r="AG775" s="122"/>
      <c r="AH775" s="123"/>
      <c r="AI775" s="127"/>
      <c r="AL775" s="7"/>
      <c r="AM775" s="7">
        <f ca="1">VLOOKUP(AC775,Anslutningspunkt!A:B,2,0)+RANDBETWEEN(-10000,10000)</f>
        <v>6029733.672</v>
      </c>
      <c r="AN775" s="7">
        <f ca="1">VLOOKUP(AC775,Anslutningspunkt!A:C,3,0)+RANDBETWEEN(-10000,10000)</f>
        <v>297501.438</v>
      </c>
      <c r="AP775" s="7" t="str">
        <f ca="1" t="shared" si="911"/>
        <v>Nyanslutning</v>
      </c>
      <c r="AQ775" s="7" t="str">
        <f t="shared" si="912"/>
        <v>Konsumtion/Produktion</v>
      </c>
      <c r="AX775" s="31">
        <f ca="1" t="shared" si="913"/>
        <v>45069.1626047125</v>
      </c>
      <c r="AZ775" s="31">
        <f ca="1">IF(SUM(IF({"4.Projekteringsavtal","5.Anslutningsavtal","6.Nätavtal"}=Q775,1,0))&gt;0,EDATE(AX775,RANDBETWEEN(0,6)),"")</f>
        <v>45130</v>
      </c>
      <c r="BB775" s="21">
        <f ca="1">IF(SUM(IF({"5.Anslutningsavtal","6.Nätavtal"}=Q775,1,0))&gt;0,EDATE(AZ775,RANDBETWEEN(0,3)),"")</f>
        <v>45161</v>
      </c>
      <c r="BD775" s="21" t="str">
        <f ca="1" t="shared" si="914"/>
        <v/>
      </c>
    </row>
    <row r="776" spans="1:56">
      <c r="A776" s="33" t="s">
        <v>65</v>
      </c>
      <c r="B776" s="31">
        <f ca="1" t="shared" si="915"/>
        <v>44824</v>
      </c>
      <c r="C776" s="32">
        <f ca="1" t="shared" si="901"/>
        <v>45151</v>
      </c>
      <c r="D776" s="30" t="str">
        <f t="shared" si="902"/>
        <v>Project 4776</v>
      </c>
      <c r="E776" s="30" t="str">
        <f t="shared" si="903"/>
        <v>Company AB 5776</v>
      </c>
      <c r="F776" s="30" t="str">
        <f ca="1" t="shared" si="916"/>
        <v>Surahamar</v>
      </c>
      <c r="G776" s="37">
        <f ca="1" t="shared" si="917"/>
        <v>38</v>
      </c>
      <c r="H776" s="38" t="str">
        <f ca="1" t="shared" si="918"/>
        <v/>
      </c>
      <c r="I776" s="30" t="str">
        <f ca="1" t="shared" si="919"/>
        <v>Flytt</v>
      </c>
      <c r="J776" s="30" t="s">
        <v>69</v>
      </c>
      <c r="K776" s="41">
        <f ca="1" t="shared" si="920"/>
        <v>540</v>
      </c>
      <c r="L776" s="41">
        <f ca="1" t="shared" si="904"/>
        <v>420</v>
      </c>
      <c r="N776" s="30" t="str">
        <f ca="1" t="shared" si="905"/>
        <v>Sarah Anderson 776</v>
      </c>
      <c r="O776" s="30" t="str">
        <f ca="1" t="shared" si="906"/>
        <v>Lars Johnson 776</v>
      </c>
      <c r="P776" s="30" t="str">
        <f ca="1" t="shared" si="907"/>
        <v>Erik Johanson 776</v>
      </c>
      <c r="Q776" s="30" t="str">
        <f ca="1" t="shared" si="921"/>
        <v>4.Projekteringsavtal</v>
      </c>
      <c r="R776" s="45" t="str">
        <f ca="1" t="shared" si="922"/>
        <v>Ja</v>
      </c>
      <c r="S776" s="45" t="str">
        <f ca="1" t="shared" si="923"/>
        <v/>
      </c>
      <c r="T776" s="45" t="str">
        <f ca="1" t="shared" si="924"/>
        <v/>
      </c>
      <c r="V776" s="33"/>
      <c r="W776" s="49" t="str">
        <f ca="1" t="shared" si="925"/>
        <v>Länk</v>
      </c>
      <c r="X776" s="50" t="str">
        <f ca="1" t="shared" si="926"/>
        <v/>
      </c>
      <c r="Y776" s="63" t="str">
        <f ca="1" t="shared" si="908"/>
        <v/>
      </c>
      <c r="Z776" s="63" t="str">
        <f ca="1" t="shared" si="909"/>
        <v/>
      </c>
      <c r="AA776" s="67"/>
      <c r="AB776" s="64" t="str">
        <f ca="1" t="shared" si="910"/>
        <v/>
      </c>
      <c r="AC776" s="73">
        <f ca="1">INDEX(Anslutningspunkt!$A$2:$A$108,RANDBETWEEN(2,108),1)</f>
        <v>44</v>
      </c>
      <c r="AD776" s="30"/>
      <c r="AE776" s="30" t="str">
        <f ca="1" t="shared" si="927"/>
        <v/>
      </c>
      <c r="AF776" s="79"/>
      <c r="AG776" s="122"/>
      <c r="AH776" s="123"/>
      <c r="AI776" s="127"/>
      <c r="AL776" s="7"/>
      <c r="AM776" s="7">
        <f ca="1">VLOOKUP(AC776,Anslutningspunkt!A:B,2,0)+RANDBETWEEN(-10000,10000)</f>
        <v>6166125.672</v>
      </c>
      <c r="AN776" s="7">
        <f ca="1">VLOOKUP(AC776,Anslutningspunkt!A:C,3,0)+RANDBETWEEN(-10000,10000)</f>
        <v>350771.438</v>
      </c>
      <c r="AP776" s="7" t="str">
        <f ca="1" t="shared" si="911"/>
        <v>Flytt</v>
      </c>
      <c r="AQ776" s="7" t="str">
        <f t="shared" si="912"/>
        <v>Konsumtion/Produktion</v>
      </c>
      <c r="AX776" s="31">
        <f ca="1" t="shared" si="913"/>
        <v>45108.7173157345</v>
      </c>
      <c r="AZ776" s="31">
        <f ca="1">IF(SUM(IF({"4.Projekteringsavtal","5.Anslutningsavtal","6.Nätavtal"}=Q776,1,0))&gt;0,EDATE(AX776,RANDBETWEEN(0,6)),"")</f>
        <v>45231</v>
      </c>
      <c r="BB776" s="21" t="str">
        <f ca="1">IF(SUM(IF({"5.Anslutningsavtal","6.Nätavtal"}=Q776,1,0))&gt;0,EDATE(AZ776,RANDBETWEEN(0,3)),"")</f>
        <v/>
      </c>
      <c r="BD776" s="21" t="str">
        <f ca="1" t="shared" si="914"/>
        <v/>
      </c>
    </row>
    <row r="777" spans="1:56">
      <c r="A777" s="33" t="s">
        <v>65</v>
      </c>
      <c r="B777" s="31">
        <f ca="1" t="shared" si="915"/>
        <v>43247</v>
      </c>
      <c r="C777" s="32">
        <f ca="1" t="shared" si="901"/>
        <v>45404</v>
      </c>
      <c r="D777" s="30" t="str">
        <f t="shared" si="902"/>
        <v>Project 4777</v>
      </c>
      <c r="E777" s="30" t="str">
        <f t="shared" si="903"/>
        <v>Company AB 5777</v>
      </c>
      <c r="F777" s="30" t="str">
        <f ca="1" t="shared" si="916"/>
        <v>Eskiltuna</v>
      </c>
      <c r="G777" s="37">
        <f ca="1" t="shared" si="917"/>
        <v>36</v>
      </c>
      <c r="H777" s="38" t="str">
        <f ca="1" t="shared" si="918"/>
        <v/>
      </c>
      <c r="I777" s="30" t="str">
        <f ca="1" t="shared" si="919"/>
        <v>Utökning</v>
      </c>
      <c r="J777" s="30" t="s">
        <v>69</v>
      </c>
      <c r="K777" s="41">
        <f ca="1" t="shared" si="920"/>
        <v>370</v>
      </c>
      <c r="L777" s="41">
        <f ca="1" t="shared" si="904"/>
        <v>124</v>
      </c>
      <c r="N777" s="30" t="str">
        <f ca="1" t="shared" si="905"/>
        <v>Lars Johnson 777</v>
      </c>
      <c r="O777" s="30" t="str">
        <f ca="1" t="shared" si="906"/>
        <v>Sarah Anderson 777</v>
      </c>
      <c r="P777" s="30" t="str">
        <f ca="1" t="shared" si="907"/>
        <v>Anders Erikson 777</v>
      </c>
      <c r="Q777" s="30" t="str">
        <f ca="1" t="shared" si="921"/>
        <v>2.Reservationsavtal</v>
      </c>
      <c r="R777" s="45" t="str">
        <f ca="1" t="shared" si="922"/>
        <v>Ja</v>
      </c>
      <c r="S777" s="45" t="str">
        <f ca="1" t="shared" si="923"/>
        <v/>
      </c>
      <c r="T777" s="45" t="str">
        <f ca="1" t="shared" si="924"/>
        <v>x</v>
      </c>
      <c r="V777" s="33"/>
      <c r="W777" s="49" t="str">
        <f ca="1" t="shared" si="925"/>
        <v>Länk</v>
      </c>
      <c r="X777" s="50" t="str">
        <f ca="1" t="shared" si="926"/>
        <v/>
      </c>
      <c r="Y777" s="63" t="str">
        <f ca="1" t="shared" si="908"/>
        <v/>
      </c>
      <c r="Z777" s="63" t="str">
        <f ca="1" t="shared" si="909"/>
        <v/>
      </c>
      <c r="AA777" s="67"/>
      <c r="AB777" s="64" t="str">
        <f ca="1" t="shared" si="910"/>
        <v/>
      </c>
      <c r="AC777" s="73">
        <f ca="1">INDEX(Anslutningspunkt!$A$2:$A$108,RANDBETWEEN(2,108),1)</f>
        <v>26</v>
      </c>
      <c r="AD777" s="30"/>
      <c r="AE777" s="30" t="str">
        <f ca="1" t="shared" si="927"/>
        <v/>
      </c>
      <c r="AF777" s="79"/>
      <c r="AG777" s="122"/>
      <c r="AH777" s="123"/>
      <c r="AI777" s="127"/>
      <c r="AL777" s="7"/>
      <c r="AM777" s="7">
        <f ca="1">VLOOKUP(AC777,Anslutningspunkt!A:B,2,0)+RANDBETWEEN(-10000,10000)</f>
        <v>6120249.672</v>
      </c>
      <c r="AN777" s="7">
        <f ca="1">VLOOKUP(AC777,Anslutningspunkt!A:C,3,0)+RANDBETWEEN(-10000,10000)</f>
        <v>379525.438</v>
      </c>
      <c r="AP777" s="7" t="str">
        <f ca="1" t="shared" si="911"/>
        <v>Utökning</v>
      </c>
      <c r="AQ777" s="7" t="str">
        <f t="shared" si="912"/>
        <v>Konsumtion/Produktion</v>
      </c>
      <c r="AX777" s="31">
        <f ca="1" t="shared" si="913"/>
        <v>44382.8621220997</v>
      </c>
      <c r="AZ777" s="31" t="str">
        <f ca="1">IF(SUM(IF({"4.Projekteringsavtal","5.Anslutningsavtal","6.Nätavtal"}=Q777,1,0))&gt;0,EDATE(AX777,RANDBETWEEN(0,6)),"")</f>
        <v/>
      </c>
      <c r="BB777" s="21" t="str">
        <f ca="1">IF(SUM(IF({"5.Anslutningsavtal","6.Nätavtal"}=Q777,1,0))&gt;0,EDATE(AZ777,RANDBETWEEN(0,3)),"")</f>
        <v/>
      </c>
      <c r="BD777" s="21" t="str">
        <f ca="1" t="shared" si="914"/>
        <v/>
      </c>
    </row>
    <row r="778" spans="1:56">
      <c r="A778" s="33" t="s">
        <v>65</v>
      </c>
      <c r="B778" s="31">
        <f ca="1" t="shared" si="915"/>
        <v>44503</v>
      </c>
      <c r="C778" s="32">
        <f ca="1" t="shared" si="901"/>
        <v>44972</v>
      </c>
      <c r="D778" s="30" t="str">
        <f t="shared" si="902"/>
        <v>Project 4778</v>
      </c>
      <c r="E778" s="30" t="str">
        <f t="shared" si="903"/>
        <v>Company AB 5778</v>
      </c>
      <c r="F778" s="30" t="str">
        <f ca="1" t="shared" si="916"/>
        <v>Södertälje</v>
      </c>
      <c r="G778" s="37">
        <f ca="1" t="shared" si="917"/>
        <v>36</v>
      </c>
      <c r="H778" s="38" t="str">
        <f ca="1" t="shared" si="918"/>
        <v>Nej</v>
      </c>
      <c r="I778" s="30" t="str">
        <f ca="1" t="shared" si="919"/>
        <v>Nyanslutning</v>
      </c>
      <c r="J778" s="30" t="s">
        <v>69</v>
      </c>
      <c r="K778" s="41">
        <f ca="1" t="shared" si="920"/>
        <v>110</v>
      </c>
      <c r="L778" s="41">
        <f ca="1" t="shared" si="904"/>
        <v>34</v>
      </c>
      <c r="N778" s="30" t="str">
        <f ca="1" t="shared" si="905"/>
        <v>Erik Johanson 778</v>
      </c>
      <c r="O778" s="30" t="str">
        <f ca="1" t="shared" si="906"/>
        <v>Sarah Anderson 778</v>
      </c>
      <c r="P778" s="30" t="str">
        <f ca="1" t="shared" si="907"/>
        <v>Lars Johnson 778</v>
      </c>
      <c r="Q778" s="30" t="str">
        <f ca="1" t="shared" si="921"/>
        <v>4.Projekteringsavtal</v>
      </c>
      <c r="R778" s="45" t="str">
        <f ca="1" t="shared" si="922"/>
        <v>Ja</v>
      </c>
      <c r="S778" s="45" t="str">
        <f ca="1" t="shared" si="923"/>
        <v>x</v>
      </c>
      <c r="T778" s="45" t="str">
        <f ca="1" t="shared" si="924"/>
        <v/>
      </c>
      <c r="V778" s="33"/>
      <c r="W778" s="49" t="str">
        <f ca="1" t="shared" si="925"/>
        <v/>
      </c>
      <c r="X778" s="50" t="str">
        <f ca="1" t="shared" si="926"/>
        <v/>
      </c>
      <c r="Y778" s="63" t="str">
        <f ca="1" t="shared" si="908"/>
        <v/>
      </c>
      <c r="Z778" s="63" t="str">
        <f ca="1" t="shared" si="909"/>
        <v/>
      </c>
      <c r="AA778" s="67"/>
      <c r="AB778" s="64" t="str">
        <f ca="1" t="shared" si="910"/>
        <v/>
      </c>
      <c r="AC778" s="73">
        <f ca="1">INDEX(Anslutningspunkt!$A$2:$A$108,RANDBETWEEN(2,108),1)</f>
        <v>102</v>
      </c>
      <c r="AD778" s="30"/>
      <c r="AE778" s="30" t="str">
        <f ca="1" t="shared" si="927"/>
        <v>Regionnät</v>
      </c>
      <c r="AF778" s="79"/>
      <c r="AG778" s="122"/>
      <c r="AH778" s="123"/>
      <c r="AI778" s="127"/>
      <c r="AL778" s="7"/>
      <c r="AM778" s="7">
        <f ca="1">VLOOKUP(AC778,Anslutningspunkt!A:B,2,0)+RANDBETWEEN(-10000,10000)</f>
        <v>6067222.672</v>
      </c>
      <c r="AN778" s="7">
        <f ca="1">VLOOKUP(AC778,Anslutningspunkt!A:C,3,0)+RANDBETWEEN(-10000,10000)</f>
        <v>336281.438</v>
      </c>
      <c r="AP778" s="7" t="str">
        <f ca="1" t="shared" si="911"/>
        <v>Nyanslutning</v>
      </c>
      <c r="AQ778" s="7" t="str">
        <f t="shared" si="912"/>
        <v>Konsumtion/Produktion</v>
      </c>
      <c r="AX778" s="31">
        <f ca="1" t="shared" si="913"/>
        <v>44854.2783426805</v>
      </c>
      <c r="AZ778" s="31">
        <f ca="1">IF(SUM(IF({"4.Projekteringsavtal","5.Anslutningsavtal","6.Nätavtal"}=Q778,1,0))&gt;0,EDATE(AX778,RANDBETWEEN(0,6)),"")</f>
        <v>44854</v>
      </c>
      <c r="BB778" s="21" t="str">
        <f ca="1">IF(SUM(IF({"5.Anslutningsavtal","6.Nätavtal"}=Q778,1,0))&gt;0,EDATE(AZ778,RANDBETWEEN(0,3)),"")</f>
        <v/>
      </c>
      <c r="BD778" s="21" t="str">
        <f ca="1" t="shared" si="914"/>
        <v/>
      </c>
    </row>
    <row r="779" spans="1:56">
      <c r="A779" s="33" t="s">
        <v>65</v>
      </c>
      <c r="B779" s="31">
        <f ca="1" t="shared" si="915"/>
        <v>43934</v>
      </c>
      <c r="C779" s="32">
        <f ca="1" t="shared" si="901"/>
        <v>45022</v>
      </c>
      <c r="D779" s="30" t="str">
        <f t="shared" si="902"/>
        <v>Project 4779</v>
      </c>
      <c r="E779" s="30" t="str">
        <f t="shared" si="903"/>
        <v>Company AB 5779</v>
      </c>
      <c r="F779" s="30" t="str">
        <f ca="1" t="shared" si="916"/>
        <v>Heby</v>
      </c>
      <c r="G779" s="37">
        <f ca="1" t="shared" si="917"/>
        <v>34</v>
      </c>
      <c r="H779" s="38" t="str">
        <f ca="1" t="shared" si="918"/>
        <v/>
      </c>
      <c r="I779" s="30" t="str">
        <f ca="1" t="shared" si="919"/>
        <v>Utökning</v>
      </c>
      <c r="J779" s="30" t="s">
        <v>69</v>
      </c>
      <c r="K779" s="41">
        <f ca="1" t="shared" si="920"/>
        <v>310</v>
      </c>
      <c r="L779" s="41">
        <f ca="1" t="shared" si="904"/>
        <v>290</v>
      </c>
      <c r="N779" s="30" t="str">
        <f ca="1" t="shared" si="905"/>
        <v>Lars Johnson 779</v>
      </c>
      <c r="O779" s="30" t="str">
        <f ca="1" t="shared" si="906"/>
        <v>Lars Johnson 779</v>
      </c>
      <c r="P779" s="30" t="str">
        <f ca="1" t="shared" si="907"/>
        <v>Erik Johanson 779</v>
      </c>
      <c r="Q779" s="30" t="str">
        <f ca="1" t="shared" si="921"/>
        <v>5.Anslutningsavtal</v>
      </c>
      <c r="R779" s="45" t="str">
        <f ca="1" t="shared" si="922"/>
        <v>?</v>
      </c>
      <c r="S779" s="45" t="str">
        <f ca="1" t="shared" si="923"/>
        <v>x</v>
      </c>
      <c r="T779" s="45" t="str">
        <f ca="1" t="shared" si="924"/>
        <v/>
      </c>
      <c r="V779" s="33"/>
      <c r="W779" s="49" t="str">
        <f ca="1" t="shared" si="925"/>
        <v/>
      </c>
      <c r="X779" s="50" t="str">
        <f ca="1" t="shared" si="926"/>
        <v/>
      </c>
      <c r="Y779" s="63" t="str">
        <f ca="1" t="shared" si="908"/>
        <v/>
      </c>
      <c r="Z779" s="63" t="str">
        <f ca="1" t="shared" si="909"/>
        <v/>
      </c>
      <c r="AA779" s="67"/>
      <c r="AB779" s="64" t="str">
        <f ca="1" t="shared" si="910"/>
        <v/>
      </c>
      <c r="AC779" s="73">
        <f ca="1">INDEX(Anslutningspunkt!$A$2:$A$108,RANDBETWEEN(2,108),1)</f>
        <v>62</v>
      </c>
      <c r="AD779" s="30"/>
      <c r="AE779" s="30" t="str">
        <f ca="1" t="shared" si="927"/>
        <v/>
      </c>
      <c r="AF779" s="79"/>
      <c r="AG779" s="122"/>
      <c r="AH779" s="123"/>
      <c r="AI779" s="127"/>
      <c r="AL779" s="7"/>
      <c r="AM779" s="7">
        <f ca="1">VLOOKUP(AC779,Anslutningspunkt!A:B,2,0)+RANDBETWEEN(-10000,10000)</f>
        <v>6023595.672</v>
      </c>
      <c r="AN779" s="7">
        <f ca="1">VLOOKUP(AC779,Anslutningspunkt!A:C,3,0)+RANDBETWEEN(-10000,10000)</f>
        <v>416497.438</v>
      </c>
      <c r="AP779" s="7" t="str">
        <f ca="1" t="shared" si="911"/>
        <v>Utökning</v>
      </c>
      <c r="AQ779" s="7" t="str">
        <f t="shared" si="912"/>
        <v>Konsumtion/Produktion</v>
      </c>
      <c r="AX779" s="31">
        <f ca="1" t="shared" si="913"/>
        <v>44943.0043534819</v>
      </c>
      <c r="AZ779" s="31">
        <f ca="1">IF(SUM(IF({"4.Projekteringsavtal","5.Anslutningsavtal","6.Nätavtal"}=Q779,1,0))&gt;0,EDATE(AX779,RANDBETWEEN(0,6)),"")</f>
        <v>44943</v>
      </c>
      <c r="BB779" s="21">
        <f ca="1">IF(SUM(IF({"5.Anslutningsavtal","6.Nätavtal"}=Q779,1,0))&gt;0,EDATE(AZ779,RANDBETWEEN(0,3)),"")</f>
        <v>45002</v>
      </c>
      <c r="BD779" s="21" t="str">
        <f ca="1" t="shared" si="914"/>
        <v/>
      </c>
    </row>
    <row r="780" spans="1:56">
      <c r="A780" s="33" t="s">
        <v>65</v>
      </c>
      <c r="B780" s="31">
        <f ca="1" t="shared" si="915"/>
        <v>43835</v>
      </c>
      <c r="C780" s="32">
        <f ca="1" t="shared" si="901"/>
        <v>45313</v>
      </c>
      <c r="D780" s="30" t="str">
        <f t="shared" si="902"/>
        <v>Project 4780</v>
      </c>
      <c r="E780" s="30" t="str">
        <f t="shared" si="903"/>
        <v>Company AB 5780</v>
      </c>
      <c r="F780" s="30" t="str">
        <f ca="1" t="shared" si="916"/>
        <v>Botkyrka</v>
      </c>
      <c r="G780" s="37">
        <f ca="1" t="shared" si="917"/>
        <v>35</v>
      </c>
      <c r="H780" s="38" t="str">
        <f ca="1" t="shared" si="918"/>
        <v/>
      </c>
      <c r="I780" s="30" t="str">
        <f ca="1" t="shared" si="919"/>
        <v>Nyanslutning</v>
      </c>
      <c r="J780" s="30" t="s">
        <v>69</v>
      </c>
      <c r="K780" s="41">
        <f ca="1" t="shared" si="920"/>
        <v>400</v>
      </c>
      <c r="L780" s="41">
        <f ca="1" t="shared" si="904"/>
        <v>295</v>
      </c>
      <c r="N780" s="30" t="str">
        <f ca="1" t="shared" si="905"/>
        <v>Anders Erikson 780</v>
      </c>
      <c r="O780" s="30" t="str">
        <f ca="1" t="shared" si="906"/>
        <v>Anders Erikson 780</v>
      </c>
      <c r="P780" s="30" t="str">
        <f ca="1" t="shared" si="907"/>
        <v>Anders Erikson 780</v>
      </c>
      <c r="Q780" s="30" t="str">
        <f ca="1" t="shared" si="921"/>
        <v>1.Anslutningsmöjlighet</v>
      </c>
      <c r="R780" s="45" t="str">
        <f ca="1" t="shared" si="922"/>
        <v/>
      </c>
      <c r="S780" s="45" t="str">
        <f ca="1" t="shared" si="923"/>
        <v/>
      </c>
      <c r="T780" s="45" t="str">
        <f ca="1" t="shared" si="924"/>
        <v/>
      </c>
      <c r="V780" s="33"/>
      <c r="W780" s="49" t="str">
        <f ca="1" t="shared" si="925"/>
        <v>Länk</v>
      </c>
      <c r="X780" s="50" t="str">
        <f ca="1" t="shared" si="926"/>
        <v/>
      </c>
      <c r="Y780" s="63" t="str">
        <f ca="1" t="shared" si="908"/>
        <v/>
      </c>
      <c r="Z780" s="63" t="str">
        <f ca="1" t="shared" si="909"/>
        <v/>
      </c>
      <c r="AA780" s="67"/>
      <c r="AB780" s="64" t="str">
        <f ca="1" t="shared" si="910"/>
        <v/>
      </c>
      <c r="AC780" s="73">
        <f ca="1">INDEX(Anslutningspunkt!$A$2:$A$108,RANDBETWEEN(2,108),1)</f>
        <v>68</v>
      </c>
      <c r="AD780" s="30"/>
      <c r="AE780" s="30" t="str">
        <f ca="1" t="shared" si="927"/>
        <v/>
      </c>
      <c r="AF780" s="79"/>
      <c r="AG780" s="122"/>
      <c r="AH780" s="123"/>
      <c r="AI780" s="127"/>
      <c r="AL780" s="7"/>
      <c r="AM780" s="7">
        <f ca="1">VLOOKUP(AC780,Anslutningspunkt!A:B,2,0)+RANDBETWEEN(-10000,10000)</f>
        <v>6171395.672</v>
      </c>
      <c r="AN780" s="7">
        <f ca="1">VLOOKUP(AC780,Anslutningspunkt!A:C,3,0)+RANDBETWEEN(-10000,10000)</f>
        <v>442855.438</v>
      </c>
      <c r="AP780" s="7" t="str">
        <f ca="1" t="shared" si="911"/>
        <v>Nyanslutning</v>
      </c>
      <c r="AQ780" s="7" t="str">
        <f t="shared" si="912"/>
        <v>Konsumtion/Produktion</v>
      </c>
      <c r="AX780" s="31" t="str">
        <f ca="1" t="shared" si="913"/>
        <v/>
      </c>
      <c r="AZ780" s="31" t="str">
        <f ca="1">IF(SUM(IF({"4.Projekteringsavtal","5.Anslutningsavtal","6.Nätavtal"}=Q780,1,0))&gt;0,EDATE(AX780,RANDBETWEEN(0,6)),"")</f>
        <v/>
      </c>
      <c r="BB780" s="21" t="str">
        <f ca="1">IF(SUM(IF({"5.Anslutningsavtal","6.Nätavtal"}=Q780,1,0))&gt;0,EDATE(AZ780,RANDBETWEEN(0,3)),"")</f>
        <v/>
      </c>
      <c r="BD780" s="21" t="str">
        <f ca="1" t="shared" si="914"/>
        <v/>
      </c>
    </row>
    <row r="781" spans="1:56">
      <c r="A781" s="33" t="s">
        <v>65</v>
      </c>
      <c r="B781" s="31">
        <f ca="1" t="shared" si="915"/>
        <v>44351</v>
      </c>
      <c r="C781" s="32">
        <f ca="1" t="shared" si="901"/>
        <v>44520</v>
      </c>
      <c r="D781" s="30" t="str">
        <f t="shared" si="902"/>
        <v>Project 4781</v>
      </c>
      <c r="E781" s="30" t="str">
        <f t="shared" si="903"/>
        <v>Company AB 5781</v>
      </c>
      <c r="F781" s="30" t="str">
        <f ca="1" t="shared" si="916"/>
        <v>Eskilstuna</v>
      </c>
      <c r="G781" s="37">
        <f ca="1" t="shared" si="917"/>
        <v>33</v>
      </c>
      <c r="H781" s="38" t="str">
        <f ca="1" t="shared" si="918"/>
        <v>Nej</v>
      </c>
      <c r="I781" s="30" t="str">
        <f ca="1" t="shared" si="919"/>
        <v>Nyanslutning</v>
      </c>
      <c r="J781" s="30" t="s">
        <v>69</v>
      </c>
      <c r="K781" s="41">
        <f ca="1" t="shared" si="920"/>
        <v>200</v>
      </c>
      <c r="L781" s="41">
        <f ca="1" t="shared" si="904"/>
        <v>78</v>
      </c>
      <c r="N781" s="30" t="str">
        <f ca="1" t="shared" si="905"/>
        <v>Sarah Anderson 781</v>
      </c>
      <c r="O781" s="30" t="str">
        <f ca="1" t="shared" si="906"/>
        <v>Anders Erikson 781</v>
      </c>
      <c r="P781" s="30" t="str">
        <f ca="1" t="shared" si="907"/>
        <v>Lars Johnson 781</v>
      </c>
      <c r="Q781" s="30" t="str">
        <f ca="1" t="shared" si="921"/>
        <v>2.Reservationsavtal</v>
      </c>
      <c r="R781" s="45" t="str">
        <f ca="1" t="shared" si="922"/>
        <v/>
      </c>
      <c r="S781" s="45" t="str">
        <f ca="1" t="shared" si="923"/>
        <v/>
      </c>
      <c r="T781" s="45" t="str">
        <f ca="1" t="shared" si="924"/>
        <v/>
      </c>
      <c r="V781" s="33"/>
      <c r="W781" s="49" t="str">
        <f ca="1" t="shared" si="925"/>
        <v/>
      </c>
      <c r="X781" s="50" t="str">
        <f ca="1" t="shared" si="926"/>
        <v/>
      </c>
      <c r="Y781" s="63" t="str">
        <f ca="1" t="shared" si="908"/>
        <v/>
      </c>
      <c r="Z781" s="63" t="str">
        <f ca="1" t="shared" si="909"/>
        <v/>
      </c>
      <c r="AA781" s="67"/>
      <c r="AB781" s="64" t="str">
        <f ca="1" t="shared" si="910"/>
        <v/>
      </c>
      <c r="AC781" s="73">
        <f ca="1">INDEX(Anslutningspunkt!$A$2:$A$108,RANDBETWEEN(2,108),1)</f>
        <v>95</v>
      </c>
      <c r="AD781" s="30"/>
      <c r="AE781" s="30" t="str">
        <f ca="1" t="shared" si="927"/>
        <v>Stamnät</v>
      </c>
      <c r="AF781" s="79"/>
      <c r="AG781" s="122"/>
      <c r="AH781" s="123"/>
      <c r="AI781" s="127"/>
      <c r="AL781" s="7"/>
      <c r="AM781" s="7">
        <f ca="1">VLOOKUP(AC781,Anslutningspunkt!A:B,2,0)+RANDBETWEEN(-10000,10000)</f>
        <v>6143919.672</v>
      </c>
      <c r="AN781" s="7">
        <f ca="1">VLOOKUP(AC781,Anslutningspunkt!A:C,3,0)+RANDBETWEEN(-10000,10000)</f>
        <v>383315.438</v>
      </c>
      <c r="AP781" s="7" t="str">
        <f ca="1" t="shared" si="911"/>
        <v>Nyanslutning</v>
      </c>
      <c r="AQ781" s="7" t="str">
        <f t="shared" si="912"/>
        <v>Konsumtion/Produktion</v>
      </c>
      <c r="AX781" s="31">
        <f ca="1" t="shared" si="913"/>
        <v>44513.2299645566</v>
      </c>
      <c r="AZ781" s="31" t="str">
        <f ca="1">IF(SUM(IF({"4.Projekteringsavtal","5.Anslutningsavtal","6.Nätavtal"}=Q781,1,0))&gt;0,EDATE(AX781,RANDBETWEEN(0,6)),"")</f>
        <v/>
      </c>
      <c r="BB781" s="21" t="str">
        <f ca="1">IF(SUM(IF({"5.Anslutningsavtal","6.Nätavtal"}=Q781,1,0))&gt;0,EDATE(AZ781,RANDBETWEEN(0,3)),"")</f>
        <v/>
      </c>
      <c r="BD781" s="21" t="str">
        <f ca="1" t="shared" si="914"/>
        <v/>
      </c>
    </row>
    <row r="782" spans="1:56">
      <c r="A782" s="33" t="s">
        <v>65</v>
      </c>
      <c r="B782" s="31">
        <f ca="1" t="shared" ref="B782:B791" si="928">RANDBETWEEN(DATE(2018,1,1),DATE(2022,10,20))</f>
        <v>44450</v>
      </c>
      <c r="C782" s="32">
        <f ca="1" t="shared" si="901"/>
        <v>45491</v>
      </c>
      <c r="D782" s="30" t="str">
        <f t="shared" si="902"/>
        <v>Project 4782</v>
      </c>
      <c r="E782" s="30" t="str">
        <f t="shared" si="903"/>
        <v>Company AB 5782</v>
      </c>
      <c r="F782" s="30" t="str">
        <f ca="1" t="shared" ref="F782:F791" si="92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Norrtälje</v>
      </c>
      <c r="G782" s="37">
        <f ca="1" t="shared" ref="G782:G791" si="930">RANDBETWEEN(30,38)</f>
        <v>37</v>
      </c>
      <c r="H782" s="38" t="str">
        <f ca="1" t="shared" ref="H782:H791" si="931">CHOOSE(RANDBETWEEN(1,3),"Ja","Nej","")</f>
        <v>Nej</v>
      </c>
      <c r="I782" s="30" t="str">
        <f ca="1" t="shared" ref="I782:I791" si="932">CHOOSE(RANDBETWEEN(1,3),"Nyanslutning","Utökning","Flytt")</f>
        <v>Flytt</v>
      </c>
      <c r="J782" s="30" t="s">
        <v>69</v>
      </c>
      <c r="K782" s="41">
        <f ca="1" t="shared" ref="K782:K791" si="933">RANDBETWEEN(1,60)*10</f>
        <v>570</v>
      </c>
      <c r="L782" s="41">
        <f ca="1" t="shared" si="904"/>
        <v>115</v>
      </c>
      <c r="N782" s="30" t="str">
        <f ca="1" t="shared" si="905"/>
        <v>Lars Johnson 782</v>
      </c>
      <c r="O782" s="30" t="str">
        <f ca="1" t="shared" si="906"/>
        <v>Erik Johanson 782</v>
      </c>
      <c r="P782" s="30" t="str">
        <f ca="1" t="shared" si="907"/>
        <v>Anders Erikson 782</v>
      </c>
      <c r="Q782" s="30" t="str">
        <f ca="1" t="shared" ref="Q782:Q791" si="934">CHOOSE(RANDBETWEEN(1,5),"5.Anslutningsavtal","4.Projekteringsavtal","6.Nätavtal","2.Reservationsavtal","1.Anslutningsmöjlighet")</f>
        <v>4.Projekteringsavtal</v>
      </c>
      <c r="R782" s="45" t="str">
        <f ca="1" t="shared" ref="R782:R791" si="935">CHOOSE(RANDBETWEEN(1,8),"Ja","","","","n","nej","?","N/A")</f>
        <v>Ja</v>
      </c>
      <c r="S782" s="45" t="str">
        <f ca="1" t="shared" ref="S782:S791" si="936">CHOOSE(RANDBETWEEN(1,3),"x","","")</f>
        <v/>
      </c>
      <c r="T782" s="45" t="str">
        <f ca="1" t="shared" ref="T782:T791" si="937">CHOOSE(RANDBETWEEN(1,4),"x","","","")</f>
        <v/>
      </c>
      <c r="V782" s="33"/>
      <c r="W782" s="49" t="str">
        <f ca="1" t="shared" ref="W782:W791" si="938">CHOOSE(RANDBETWEEN(1,7),"Länk","","","","","Ansluts till LN 20 kV","Reservationsavtal ska tecknas")</f>
        <v/>
      </c>
      <c r="X782" s="50" t="str">
        <f ca="1" t="shared" ref="X782:X791" si="939">CHOOSE(RANDBETWEEN(1,4),"Ja","Ja","Nej","")</f>
        <v>Ja</v>
      </c>
      <c r="Y782" s="63">
        <f ca="1" t="shared" si="908"/>
        <v>45570</v>
      </c>
      <c r="Z782" s="63">
        <f ca="1" t="shared" si="909"/>
        <v>45535</v>
      </c>
      <c r="AA782" s="67"/>
      <c r="AB782" s="64" t="str">
        <f ca="1" t="shared" si="910"/>
        <v/>
      </c>
      <c r="AC782" s="73">
        <f ca="1">INDEX(Anslutningspunkt!$A$2:$A$108,RANDBETWEEN(2,108),1)</f>
        <v>28</v>
      </c>
      <c r="AD782" s="30"/>
      <c r="AE782" s="30" t="str">
        <f ca="1" t="shared" ref="AE782:AE791" si="940">CHOOSE(RANDBETWEEN(1,4),"Regionnät","Stamnät Regionnät","Stamnät","")</f>
        <v>Stamnät Regionnät</v>
      </c>
      <c r="AF782" s="79"/>
      <c r="AG782" s="122"/>
      <c r="AH782" s="123"/>
      <c r="AI782" s="127"/>
      <c r="AL782" s="7"/>
      <c r="AM782" s="7">
        <f ca="1">VLOOKUP(AC782,Anslutningspunkt!A:B,2,0)+RANDBETWEEN(-10000,10000)</f>
        <v>6061847.672</v>
      </c>
      <c r="AN782" s="7">
        <f ca="1">VLOOKUP(AC782,Anslutningspunkt!A:C,3,0)+RANDBETWEEN(-10000,10000)</f>
        <v>353489.438</v>
      </c>
      <c r="AP782" s="7" t="str">
        <f ca="1" t="shared" si="911"/>
        <v>Flytt</v>
      </c>
      <c r="AQ782" s="7" t="str">
        <f t="shared" si="912"/>
        <v>Konsumtion/Produktion</v>
      </c>
      <c r="AX782" s="31">
        <f ca="1" t="shared" si="913"/>
        <v>44869.6118598752</v>
      </c>
      <c r="AZ782" s="31">
        <f ca="1">IF(SUM(IF({"4.Projekteringsavtal","5.Anslutningsavtal","6.Nätavtal"}=Q782,1,0))&gt;0,EDATE(AX782,RANDBETWEEN(0,6)),"")</f>
        <v>45020</v>
      </c>
      <c r="BB782" s="21" t="str">
        <f ca="1">IF(SUM(IF({"5.Anslutningsavtal","6.Nätavtal"}=Q782,1,0))&gt;0,EDATE(AZ782,RANDBETWEEN(0,3)),"")</f>
        <v/>
      </c>
      <c r="BD782" s="21" t="str">
        <f ca="1" t="shared" si="914"/>
        <v/>
      </c>
    </row>
    <row r="783" spans="1:56">
      <c r="A783" s="33" t="s">
        <v>65</v>
      </c>
      <c r="B783" s="31">
        <f ca="1" t="shared" si="928"/>
        <v>44778</v>
      </c>
      <c r="C783" s="32">
        <f ca="1" t="shared" si="901"/>
        <v>45090</v>
      </c>
      <c r="D783" s="30" t="str">
        <f t="shared" si="902"/>
        <v>Project 4783</v>
      </c>
      <c r="E783" s="30" t="str">
        <f t="shared" si="903"/>
        <v>Company AB 5783</v>
      </c>
      <c r="F783" s="30" t="str">
        <f ca="1" t="shared" si="929"/>
        <v>Upplands Vsäby</v>
      </c>
      <c r="G783" s="37">
        <f ca="1" t="shared" si="930"/>
        <v>37</v>
      </c>
      <c r="H783" s="38" t="str">
        <f ca="1" t="shared" si="931"/>
        <v/>
      </c>
      <c r="I783" s="30" t="str">
        <f ca="1" t="shared" si="932"/>
        <v>Nyanslutning</v>
      </c>
      <c r="J783" s="30" t="s">
        <v>69</v>
      </c>
      <c r="K783" s="41">
        <f ca="1" t="shared" si="933"/>
        <v>60</v>
      </c>
      <c r="L783" s="41">
        <f ca="1" t="shared" si="904"/>
        <v>13</v>
      </c>
      <c r="N783" s="30" t="str">
        <f ca="1" t="shared" si="905"/>
        <v>Anders Erikson 783</v>
      </c>
      <c r="O783" s="30" t="str">
        <f ca="1" t="shared" si="906"/>
        <v>Erik Johanson 783</v>
      </c>
      <c r="P783" s="30" t="str">
        <f ca="1" t="shared" si="907"/>
        <v>Sarah Anderson 783</v>
      </c>
      <c r="Q783" s="30" t="str">
        <f ca="1" t="shared" si="934"/>
        <v>2.Reservationsavtal</v>
      </c>
      <c r="R783" s="45" t="str">
        <f ca="1" t="shared" si="935"/>
        <v/>
      </c>
      <c r="S783" s="45" t="str">
        <f ca="1" t="shared" si="936"/>
        <v/>
      </c>
      <c r="T783" s="45" t="str">
        <f ca="1" t="shared" si="937"/>
        <v/>
      </c>
      <c r="V783" s="33"/>
      <c r="W783" s="49" t="str">
        <f ca="1" t="shared" si="938"/>
        <v>Reservationsavtal ska tecknas</v>
      </c>
      <c r="X783" s="50" t="str">
        <f ca="1" t="shared" si="939"/>
        <v/>
      </c>
      <c r="Y783" s="63" t="str">
        <f ca="1" t="shared" si="908"/>
        <v/>
      </c>
      <c r="Z783" s="63" t="str">
        <f ca="1" t="shared" si="909"/>
        <v/>
      </c>
      <c r="AA783" s="67"/>
      <c r="AB783" s="64" t="str">
        <f ca="1" t="shared" si="910"/>
        <v/>
      </c>
      <c r="AC783" s="73">
        <f ca="1">INDEX(Anslutningspunkt!$A$2:$A$108,RANDBETWEEN(2,108),1)</f>
        <v>96</v>
      </c>
      <c r="AD783" s="30"/>
      <c r="AE783" s="30" t="str">
        <f ca="1" t="shared" si="940"/>
        <v/>
      </c>
      <c r="AF783" s="79"/>
      <c r="AG783" s="122"/>
      <c r="AH783" s="123"/>
      <c r="AI783" s="127"/>
      <c r="AL783" s="7"/>
      <c r="AM783" s="7">
        <f ca="1">VLOOKUP(AC783,Anslutningspunkt!A:B,2,0)+RANDBETWEEN(-10000,10000)</f>
        <v>6074349.672</v>
      </c>
      <c r="AN783" s="7">
        <f ca="1">VLOOKUP(AC783,Anslutningspunkt!A:C,3,0)+RANDBETWEEN(-10000,10000)</f>
        <v>356683.438</v>
      </c>
      <c r="AP783" s="7" t="str">
        <f ca="1" t="shared" si="911"/>
        <v>Nyanslutning</v>
      </c>
      <c r="AQ783" s="7" t="str">
        <f t="shared" si="912"/>
        <v>Konsumtion/Produktion</v>
      </c>
      <c r="AX783" s="31">
        <f ca="1" t="shared" si="913"/>
        <v>45094.4316022425</v>
      </c>
      <c r="AZ783" s="31" t="str">
        <f ca="1">IF(SUM(IF({"4.Projekteringsavtal","5.Anslutningsavtal","6.Nätavtal"}=Q783,1,0))&gt;0,EDATE(AX783,RANDBETWEEN(0,6)),"")</f>
        <v/>
      </c>
      <c r="BB783" s="21" t="str">
        <f ca="1">IF(SUM(IF({"5.Anslutningsavtal","6.Nätavtal"}=Q783,1,0))&gt;0,EDATE(AZ783,RANDBETWEEN(0,3)),"")</f>
        <v/>
      </c>
      <c r="BD783" s="21" t="str">
        <f ca="1" t="shared" si="914"/>
        <v/>
      </c>
    </row>
    <row r="784" spans="1:56">
      <c r="A784" s="33" t="s">
        <v>65</v>
      </c>
      <c r="B784" s="31">
        <f ca="1" t="shared" si="928"/>
        <v>43476</v>
      </c>
      <c r="C784" s="32">
        <f ca="1" t="shared" si="901"/>
        <v>45405</v>
      </c>
      <c r="D784" s="30" t="str">
        <f t="shared" si="902"/>
        <v>Project 4784</v>
      </c>
      <c r="E784" s="30" t="str">
        <f t="shared" si="903"/>
        <v>Company AB 5784</v>
      </c>
      <c r="F784" s="30" t="str">
        <f ca="1" t="shared" si="929"/>
        <v>Gävle</v>
      </c>
      <c r="G784" s="37">
        <f ca="1" t="shared" si="930"/>
        <v>38</v>
      </c>
      <c r="H784" s="38" t="str">
        <f ca="1" t="shared" si="931"/>
        <v/>
      </c>
      <c r="I784" s="30" t="str">
        <f ca="1" t="shared" si="932"/>
        <v>Nyanslutning</v>
      </c>
      <c r="J784" s="30" t="s">
        <v>69</v>
      </c>
      <c r="K784" s="41">
        <f ca="1" t="shared" si="933"/>
        <v>590</v>
      </c>
      <c r="L784" s="41">
        <f ca="1" t="shared" si="904"/>
        <v>299</v>
      </c>
      <c r="N784" s="30" t="str">
        <f ca="1" t="shared" si="905"/>
        <v>Lars Johnson 784</v>
      </c>
      <c r="O784" s="30" t="str">
        <f ca="1" t="shared" si="906"/>
        <v>Anders Erikson 784</v>
      </c>
      <c r="P784" s="30" t="str">
        <f ca="1" t="shared" si="907"/>
        <v>Sarah Anderson 784</v>
      </c>
      <c r="Q784" s="30" t="str">
        <f ca="1" t="shared" si="934"/>
        <v>2.Reservationsavtal</v>
      </c>
      <c r="R784" s="45" t="str">
        <f ca="1" t="shared" si="935"/>
        <v/>
      </c>
      <c r="S784" s="45" t="str">
        <f ca="1" t="shared" si="936"/>
        <v/>
      </c>
      <c r="T784" s="45" t="str">
        <f ca="1" t="shared" si="937"/>
        <v/>
      </c>
      <c r="V784" s="33"/>
      <c r="W784" s="49" t="str">
        <f ca="1" t="shared" si="938"/>
        <v/>
      </c>
      <c r="X784" s="50" t="str">
        <f ca="1" t="shared" si="939"/>
        <v>Ja</v>
      </c>
      <c r="Y784" s="63">
        <f ca="1" t="shared" si="908"/>
        <v>45581</v>
      </c>
      <c r="Z784" s="63">
        <f ca="1" t="shared" si="909"/>
        <v>45444</v>
      </c>
      <c r="AA784" s="67"/>
      <c r="AB784" s="64" t="str">
        <f ca="1" t="shared" si="910"/>
        <v/>
      </c>
      <c r="AC784" s="73">
        <f ca="1">INDEX(Anslutningspunkt!$A$2:$A$108,RANDBETWEEN(2,108),1)</f>
        <v>41</v>
      </c>
      <c r="AD784" s="30"/>
      <c r="AE784" s="30" t="str">
        <f ca="1" t="shared" si="940"/>
        <v>Stamnät</v>
      </c>
      <c r="AF784" s="79"/>
      <c r="AG784" s="122"/>
      <c r="AH784" s="123"/>
      <c r="AI784" s="127"/>
      <c r="AL784" s="7"/>
      <c r="AM784" s="7">
        <f ca="1">VLOOKUP(AC784,Anslutningspunkt!A:B,2,0)+RANDBETWEEN(-10000,10000)</f>
        <v>6120446.672</v>
      </c>
      <c r="AN784" s="7">
        <f ca="1">VLOOKUP(AC784,Anslutningspunkt!A:C,3,0)+RANDBETWEEN(-10000,10000)</f>
        <v>361387.438</v>
      </c>
      <c r="AP784" s="7" t="str">
        <f ca="1" t="shared" si="911"/>
        <v>Nyanslutning</v>
      </c>
      <c r="AQ784" s="7" t="str">
        <f t="shared" si="912"/>
        <v>Konsumtion/Produktion</v>
      </c>
      <c r="AX784" s="31">
        <f ca="1" t="shared" si="913"/>
        <v>44603.6286628907</v>
      </c>
      <c r="AZ784" s="31" t="str">
        <f ca="1">IF(SUM(IF({"4.Projekteringsavtal","5.Anslutningsavtal","6.Nätavtal"}=Q784,1,0))&gt;0,EDATE(AX784,RANDBETWEEN(0,6)),"")</f>
        <v/>
      </c>
      <c r="BB784" s="21" t="str">
        <f ca="1">IF(SUM(IF({"5.Anslutningsavtal","6.Nätavtal"}=Q784,1,0))&gt;0,EDATE(AZ784,RANDBETWEEN(0,3)),"")</f>
        <v/>
      </c>
      <c r="BD784" s="21" t="str">
        <f ca="1" t="shared" si="914"/>
        <v/>
      </c>
    </row>
    <row r="785" spans="1:56">
      <c r="A785" s="33" t="s">
        <v>65</v>
      </c>
      <c r="B785" s="31">
        <f ca="1" t="shared" si="928"/>
        <v>44633</v>
      </c>
      <c r="C785" s="32">
        <f ca="1" t="shared" si="901"/>
        <v>45473</v>
      </c>
      <c r="D785" s="30" t="str">
        <f t="shared" si="902"/>
        <v>Project 4785</v>
      </c>
      <c r="E785" s="30" t="str">
        <f t="shared" si="903"/>
        <v>Company AB 5785</v>
      </c>
      <c r="F785" s="30" t="str">
        <f ca="1" t="shared" si="929"/>
        <v>Upplans Bro</v>
      </c>
      <c r="G785" s="37">
        <f ca="1" t="shared" si="930"/>
        <v>37</v>
      </c>
      <c r="H785" s="38" t="str">
        <f ca="1" t="shared" si="931"/>
        <v/>
      </c>
      <c r="I785" s="30" t="str">
        <f ca="1" t="shared" si="932"/>
        <v>Flytt</v>
      </c>
      <c r="J785" s="30" t="s">
        <v>69</v>
      </c>
      <c r="K785" s="41">
        <f ca="1" t="shared" si="933"/>
        <v>520</v>
      </c>
      <c r="L785" s="41">
        <f ca="1" t="shared" si="904"/>
        <v>35</v>
      </c>
      <c r="N785" s="30" t="str">
        <f ca="1" t="shared" si="905"/>
        <v>Anders Erikson 785</v>
      </c>
      <c r="O785" s="30" t="str">
        <f ca="1" t="shared" si="906"/>
        <v>Sarah Anderson 785</v>
      </c>
      <c r="P785" s="30" t="str">
        <f ca="1" t="shared" si="907"/>
        <v>Sarah Anderson 785</v>
      </c>
      <c r="Q785" s="30" t="str">
        <f ca="1" t="shared" si="934"/>
        <v>1.Anslutningsmöjlighet</v>
      </c>
      <c r="R785" s="45" t="str">
        <f ca="1" t="shared" si="935"/>
        <v>nej</v>
      </c>
      <c r="S785" s="45" t="str">
        <f ca="1" t="shared" si="936"/>
        <v/>
      </c>
      <c r="T785" s="45" t="str">
        <f ca="1" t="shared" si="937"/>
        <v/>
      </c>
      <c r="V785" s="33"/>
      <c r="W785" s="49" t="str">
        <f ca="1" t="shared" si="938"/>
        <v>Ansluts till LN 20 kV</v>
      </c>
      <c r="X785" s="50" t="str">
        <f ca="1" t="shared" si="939"/>
        <v>Ja</v>
      </c>
      <c r="Y785" s="63">
        <f ca="1" t="shared" si="908"/>
        <v>45583</v>
      </c>
      <c r="Z785" s="63">
        <f ca="1" t="shared" si="909"/>
        <v>45563</v>
      </c>
      <c r="AA785" s="67"/>
      <c r="AB785" s="64" t="str">
        <f ca="1" t="shared" si="910"/>
        <v/>
      </c>
      <c r="AC785" s="73">
        <f ca="1">INDEX(Anslutningspunkt!$A$2:$A$108,RANDBETWEEN(2,108),1)</f>
        <v>33</v>
      </c>
      <c r="AD785" s="30"/>
      <c r="AE785" s="30" t="str">
        <f ca="1" t="shared" si="940"/>
        <v>Stamnät</v>
      </c>
      <c r="AF785" s="79"/>
      <c r="AG785" s="122"/>
      <c r="AH785" s="123"/>
      <c r="AI785" s="127"/>
      <c r="AL785" s="7"/>
      <c r="AM785" s="7">
        <f ca="1">VLOOKUP(AC785,Anslutningspunkt!A:B,2,0)+RANDBETWEEN(-10000,10000)</f>
        <v>6063614.672</v>
      </c>
      <c r="AN785" s="7">
        <f ca="1">VLOOKUP(AC785,Anslutningspunkt!A:C,3,0)+RANDBETWEEN(-10000,10000)</f>
        <v>257772.438</v>
      </c>
      <c r="AP785" s="7" t="str">
        <f ca="1" t="shared" si="911"/>
        <v>Flytt</v>
      </c>
      <c r="AQ785" s="7" t="str">
        <f t="shared" si="912"/>
        <v>Konsumtion/Produktion</v>
      </c>
      <c r="AX785" s="31" t="str">
        <f ca="1" t="shared" si="913"/>
        <v/>
      </c>
      <c r="AZ785" s="31" t="str">
        <f ca="1">IF(SUM(IF({"4.Projekteringsavtal","5.Anslutningsavtal","6.Nätavtal"}=Q785,1,0))&gt;0,EDATE(AX785,RANDBETWEEN(0,6)),"")</f>
        <v/>
      </c>
      <c r="BB785" s="21" t="str">
        <f ca="1">IF(SUM(IF({"5.Anslutningsavtal","6.Nätavtal"}=Q785,1,0))&gt;0,EDATE(AZ785,RANDBETWEEN(0,3)),"")</f>
        <v/>
      </c>
      <c r="BD785" s="21" t="str">
        <f ca="1" t="shared" si="914"/>
        <v/>
      </c>
    </row>
    <row r="786" spans="1:56">
      <c r="A786" s="33" t="s">
        <v>65</v>
      </c>
      <c r="B786" s="31">
        <f ca="1" t="shared" si="928"/>
        <v>44421</v>
      </c>
      <c r="C786" s="32">
        <f ca="1" t="shared" si="901"/>
        <v>44666</v>
      </c>
      <c r="D786" s="30" t="str">
        <f t="shared" si="902"/>
        <v>Project 4786</v>
      </c>
      <c r="E786" s="30" t="str">
        <f t="shared" si="903"/>
        <v>Company AB 5786</v>
      </c>
      <c r="F786" s="30" t="str">
        <f ca="1" t="shared" si="929"/>
        <v>Hedemora</v>
      </c>
      <c r="G786" s="37">
        <f ca="1" t="shared" si="930"/>
        <v>30</v>
      </c>
      <c r="H786" s="38" t="str">
        <f ca="1" t="shared" si="931"/>
        <v>Ja</v>
      </c>
      <c r="I786" s="30" t="str">
        <f ca="1" t="shared" si="932"/>
        <v>Utökning</v>
      </c>
      <c r="J786" s="30" t="s">
        <v>69</v>
      </c>
      <c r="K786" s="41">
        <f ca="1" t="shared" si="933"/>
        <v>140</v>
      </c>
      <c r="L786" s="41">
        <f ca="1" t="shared" si="904"/>
        <v>22</v>
      </c>
      <c r="N786" s="30" t="str">
        <f ca="1" t="shared" si="905"/>
        <v>Sarah Anderson 786</v>
      </c>
      <c r="O786" s="30" t="str">
        <f ca="1" t="shared" si="906"/>
        <v>Sarah Anderson 786</v>
      </c>
      <c r="P786" s="30" t="str">
        <f ca="1" t="shared" si="907"/>
        <v>Sarah Anderson 786</v>
      </c>
      <c r="Q786" s="30" t="str">
        <f ca="1" t="shared" si="934"/>
        <v>1.Anslutningsmöjlighet</v>
      </c>
      <c r="R786" s="45" t="str">
        <f ca="1" t="shared" si="935"/>
        <v/>
      </c>
      <c r="S786" s="45" t="str">
        <f ca="1" t="shared" si="936"/>
        <v/>
      </c>
      <c r="T786" s="45" t="str">
        <f ca="1" t="shared" si="937"/>
        <v>x</v>
      </c>
      <c r="V786" s="33"/>
      <c r="W786" s="49" t="str">
        <f ca="1" t="shared" si="938"/>
        <v>Ansluts till LN 20 kV</v>
      </c>
      <c r="X786" s="50" t="str">
        <f ca="1" t="shared" si="939"/>
        <v>Ja</v>
      </c>
      <c r="Y786" s="63">
        <f ca="1" t="shared" si="908"/>
        <v>45399</v>
      </c>
      <c r="Z786" s="63">
        <f ca="1" t="shared" si="909"/>
        <v>45341</v>
      </c>
      <c r="AA786" s="67"/>
      <c r="AB786" s="64" t="str">
        <f ca="1" t="shared" si="910"/>
        <v/>
      </c>
      <c r="AC786" s="73">
        <f ca="1">INDEX(Anslutningspunkt!$A$2:$A$108,RANDBETWEEN(2,108),1)</f>
        <v>33</v>
      </c>
      <c r="AD786" s="30"/>
      <c r="AE786" s="30" t="str">
        <f ca="1" t="shared" si="940"/>
        <v>Regionnät</v>
      </c>
      <c r="AF786" s="79"/>
      <c r="AG786" s="122"/>
      <c r="AH786" s="123"/>
      <c r="AI786" s="127"/>
      <c r="AL786" s="7"/>
      <c r="AM786" s="7">
        <f ca="1">VLOOKUP(AC786,Anslutningspunkt!A:B,2,0)+RANDBETWEEN(-10000,10000)</f>
        <v>6062326.672</v>
      </c>
      <c r="AN786" s="7">
        <f ca="1">VLOOKUP(AC786,Anslutningspunkt!A:C,3,0)+RANDBETWEEN(-10000,10000)</f>
        <v>265595.438</v>
      </c>
      <c r="AP786" s="7" t="str">
        <f ca="1" t="shared" si="911"/>
        <v>Utökning</v>
      </c>
      <c r="AQ786" s="7" t="str">
        <f t="shared" si="912"/>
        <v>Konsumtion/Produktion</v>
      </c>
      <c r="AX786" s="31" t="str">
        <f ca="1" t="shared" si="913"/>
        <v/>
      </c>
      <c r="AZ786" s="31" t="str">
        <f ca="1">IF(SUM(IF({"4.Projekteringsavtal","5.Anslutningsavtal","6.Nätavtal"}=Q786,1,0))&gt;0,EDATE(AX786,RANDBETWEEN(0,6)),"")</f>
        <v/>
      </c>
      <c r="BB786" s="21" t="str">
        <f ca="1">IF(SUM(IF({"5.Anslutningsavtal","6.Nätavtal"}=Q786,1,0))&gt;0,EDATE(AZ786,RANDBETWEEN(0,3)),"")</f>
        <v/>
      </c>
      <c r="BD786" s="21" t="str">
        <f ca="1" t="shared" si="914"/>
        <v/>
      </c>
    </row>
    <row r="787" spans="1:56">
      <c r="A787" s="33" t="s">
        <v>65</v>
      </c>
      <c r="B787" s="31">
        <f ca="1" t="shared" si="928"/>
        <v>44343</v>
      </c>
      <c r="C787" s="32">
        <f ca="1" t="shared" si="901"/>
        <v>44406</v>
      </c>
      <c r="D787" s="30" t="str">
        <f t="shared" si="902"/>
        <v>Project 4787</v>
      </c>
      <c r="E787" s="30" t="str">
        <f t="shared" si="903"/>
        <v>Company AB 5787</v>
      </c>
      <c r="F787" s="30" t="str">
        <f ca="1" t="shared" si="929"/>
        <v>Eskiltuna</v>
      </c>
      <c r="G787" s="37">
        <f ca="1" t="shared" si="930"/>
        <v>34</v>
      </c>
      <c r="H787" s="38" t="str">
        <f ca="1" t="shared" si="931"/>
        <v/>
      </c>
      <c r="I787" s="30" t="str">
        <f ca="1" t="shared" si="932"/>
        <v>Nyanslutning</v>
      </c>
      <c r="J787" s="30" t="s">
        <v>69</v>
      </c>
      <c r="K787" s="41">
        <f ca="1" t="shared" si="933"/>
        <v>460</v>
      </c>
      <c r="L787" s="41">
        <f ca="1" t="shared" si="904"/>
        <v>173</v>
      </c>
      <c r="N787" s="30" t="str">
        <f ca="1" t="shared" si="905"/>
        <v>Lars Johnson 787</v>
      </c>
      <c r="O787" s="30" t="str">
        <f ca="1" t="shared" si="906"/>
        <v>Anders Erikson 787</v>
      </c>
      <c r="P787" s="30" t="str">
        <f ca="1" t="shared" si="907"/>
        <v>Sarah Anderson 787</v>
      </c>
      <c r="Q787" s="30" t="str">
        <f ca="1" t="shared" si="934"/>
        <v>2.Reservationsavtal</v>
      </c>
      <c r="R787" s="45" t="str">
        <f ca="1" t="shared" si="935"/>
        <v/>
      </c>
      <c r="S787" s="45" t="str">
        <f ca="1" t="shared" si="936"/>
        <v>x</v>
      </c>
      <c r="T787" s="45" t="str">
        <f ca="1" t="shared" si="937"/>
        <v>x</v>
      </c>
      <c r="V787" s="33"/>
      <c r="W787" s="49" t="str">
        <f ca="1" t="shared" si="938"/>
        <v/>
      </c>
      <c r="X787" s="50" t="str">
        <f ca="1" t="shared" si="939"/>
        <v>Ja</v>
      </c>
      <c r="Y787" s="63">
        <f ca="1" t="shared" si="908"/>
        <v>45246</v>
      </c>
      <c r="Z787" s="63">
        <f ca="1" t="shared" si="909"/>
        <v>45084</v>
      </c>
      <c r="AA787" s="67"/>
      <c r="AB787" s="64" t="str">
        <f ca="1" t="shared" si="910"/>
        <v/>
      </c>
      <c r="AC787" s="73">
        <f ca="1">INDEX(Anslutningspunkt!$A$2:$A$108,RANDBETWEEN(2,108),1)</f>
        <v>35</v>
      </c>
      <c r="AD787" s="30"/>
      <c r="AE787" s="30" t="str">
        <f ca="1" t="shared" si="940"/>
        <v>Stamnät Regionnät</v>
      </c>
      <c r="AF787" s="79"/>
      <c r="AG787" s="122"/>
      <c r="AH787" s="123"/>
      <c r="AI787" s="127"/>
      <c r="AL787" s="7"/>
      <c r="AM787" s="7">
        <f ca="1">VLOOKUP(AC787,Anslutningspunkt!A:B,2,0)+RANDBETWEEN(-10000,10000)</f>
        <v>6046026.672</v>
      </c>
      <c r="AN787" s="7">
        <f ca="1">VLOOKUP(AC787,Anslutningspunkt!A:C,3,0)+RANDBETWEEN(-10000,10000)</f>
        <v>364958.438</v>
      </c>
      <c r="AP787" s="7" t="str">
        <f ca="1" t="shared" si="911"/>
        <v>Nyanslutning</v>
      </c>
      <c r="AQ787" s="7" t="str">
        <f t="shared" si="912"/>
        <v>Konsumtion/Produktion</v>
      </c>
      <c r="AX787" s="31">
        <f ca="1" t="shared" si="913"/>
        <v>44373.2643493271</v>
      </c>
      <c r="AZ787" s="31" t="str">
        <f ca="1">IF(SUM(IF({"4.Projekteringsavtal","5.Anslutningsavtal","6.Nätavtal"}=Q787,1,0))&gt;0,EDATE(AX787,RANDBETWEEN(0,6)),"")</f>
        <v/>
      </c>
      <c r="BB787" s="21" t="str">
        <f ca="1">IF(SUM(IF({"5.Anslutningsavtal","6.Nätavtal"}=Q787,1,0))&gt;0,EDATE(AZ787,RANDBETWEEN(0,3)),"")</f>
        <v/>
      </c>
      <c r="BD787" s="21" t="str">
        <f ca="1" t="shared" si="914"/>
        <v/>
      </c>
    </row>
    <row r="788" spans="1:56">
      <c r="A788" s="33" t="s">
        <v>65</v>
      </c>
      <c r="B788" s="31">
        <f ca="1" t="shared" si="928"/>
        <v>44591</v>
      </c>
      <c r="C788" s="32">
        <f ca="1" t="shared" si="901"/>
        <v>45260</v>
      </c>
      <c r="D788" s="30" t="str">
        <f t="shared" si="902"/>
        <v>Project 4788</v>
      </c>
      <c r="E788" s="30" t="str">
        <f t="shared" si="903"/>
        <v>Company AB 5788</v>
      </c>
      <c r="F788" s="30" t="str">
        <f ca="1" t="shared" si="929"/>
        <v>Nacka</v>
      </c>
      <c r="G788" s="37">
        <f ca="1" t="shared" si="930"/>
        <v>32</v>
      </c>
      <c r="H788" s="38" t="str">
        <f ca="1" t="shared" si="931"/>
        <v>Ja</v>
      </c>
      <c r="I788" s="30" t="str">
        <f ca="1" t="shared" si="932"/>
        <v>Utökning</v>
      </c>
      <c r="J788" s="30" t="s">
        <v>69</v>
      </c>
      <c r="K788" s="41">
        <f ca="1" t="shared" si="933"/>
        <v>80</v>
      </c>
      <c r="L788" s="41">
        <f ca="1" t="shared" si="904"/>
        <v>8</v>
      </c>
      <c r="N788" s="30" t="str">
        <f ca="1" t="shared" si="905"/>
        <v>Anders Erikson 788</v>
      </c>
      <c r="O788" s="30" t="str">
        <f ca="1" t="shared" si="906"/>
        <v>Erik Johanson 788</v>
      </c>
      <c r="P788" s="30" t="str">
        <f ca="1" t="shared" si="907"/>
        <v>Sarah Anderson 788</v>
      </c>
      <c r="Q788" s="30" t="str">
        <f ca="1" t="shared" si="934"/>
        <v>1.Anslutningsmöjlighet</v>
      </c>
      <c r="R788" s="45" t="str">
        <f ca="1" t="shared" si="935"/>
        <v>Ja</v>
      </c>
      <c r="S788" s="45" t="str">
        <f ca="1" t="shared" si="936"/>
        <v/>
      </c>
      <c r="T788" s="45" t="str">
        <f ca="1" t="shared" si="937"/>
        <v/>
      </c>
      <c r="V788" s="33"/>
      <c r="W788" s="49" t="str">
        <f ca="1" t="shared" si="938"/>
        <v>Länk</v>
      </c>
      <c r="X788" s="50" t="str">
        <f ca="1" t="shared" si="939"/>
        <v>Ja</v>
      </c>
      <c r="Y788" s="63">
        <f ca="1" t="shared" si="908"/>
        <v>45584</v>
      </c>
      <c r="Z788" s="63">
        <f ca="1" t="shared" si="909"/>
        <v>45573</v>
      </c>
      <c r="AA788" s="67"/>
      <c r="AB788" s="64">
        <f ca="1" t="shared" si="910"/>
        <v>45154.5234446323</v>
      </c>
      <c r="AC788" s="73">
        <f ca="1">INDEX(Anslutningspunkt!$A$2:$A$108,RANDBETWEEN(2,108),1)</f>
        <v>66</v>
      </c>
      <c r="AD788" s="30"/>
      <c r="AE788" s="30" t="str">
        <f ca="1" t="shared" si="940"/>
        <v/>
      </c>
      <c r="AF788" s="79"/>
      <c r="AG788" s="122"/>
      <c r="AH788" s="123"/>
      <c r="AI788" s="127"/>
      <c r="AL788" s="7"/>
      <c r="AM788" s="7">
        <f ca="1">VLOOKUP(AC788,Anslutningspunkt!A:B,2,0)+RANDBETWEEN(-10000,10000)</f>
        <v>6187125.672</v>
      </c>
      <c r="AN788" s="7">
        <f ca="1">VLOOKUP(AC788,Anslutningspunkt!A:C,3,0)+RANDBETWEEN(-10000,10000)</f>
        <v>268743.438</v>
      </c>
      <c r="AP788" s="7" t="str">
        <f ca="1" t="shared" si="911"/>
        <v>Utökning</v>
      </c>
      <c r="AQ788" s="7" t="str">
        <f t="shared" si="912"/>
        <v>Konsumtion/Produktion</v>
      </c>
      <c r="AX788" s="31" t="str">
        <f ca="1" t="shared" si="913"/>
        <v/>
      </c>
      <c r="AZ788" s="31" t="str">
        <f ca="1">IF(SUM(IF({"4.Projekteringsavtal","5.Anslutningsavtal","6.Nätavtal"}=Q788,1,0))&gt;0,EDATE(AX788,RANDBETWEEN(0,6)),"")</f>
        <v/>
      </c>
      <c r="BB788" s="21" t="str">
        <f ca="1">IF(SUM(IF({"5.Anslutningsavtal","6.Nätavtal"}=Q788,1,0))&gt;0,EDATE(AZ788,RANDBETWEEN(0,3)),"")</f>
        <v/>
      </c>
      <c r="BD788" s="21" t="str">
        <f ca="1" t="shared" si="914"/>
        <v/>
      </c>
    </row>
    <row r="789" spans="1:56">
      <c r="A789" s="33" t="s">
        <v>65</v>
      </c>
      <c r="B789" s="31">
        <f ca="1" t="shared" si="928"/>
        <v>43512</v>
      </c>
      <c r="C789" s="32">
        <f ca="1" t="shared" si="901"/>
        <v>45144</v>
      </c>
      <c r="D789" s="30" t="str">
        <f t="shared" si="902"/>
        <v>Project 4789</v>
      </c>
      <c r="E789" s="30" t="str">
        <f t="shared" si="903"/>
        <v>Company AB 5789</v>
      </c>
      <c r="F789" s="30" t="str">
        <f ca="1" t="shared" si="929"/>
        <v>Sala</v>
      </c>
      <c r="G789" s="37">
        <f ca="1" t="shared" si="930"/>
        <v>30</v>
      </c>
      <c r="H789" s="38" t="str">
        <f ca="1" t="shared" si="931"/>
        <v/>
      </c>
      <c r="I789" s="30" t="str">
        <f ca="1" t="shared" si="932"/>
        <v>Nyanslutning</v>
      </c>
      <c r="J789" s="30" t="s">
        <v>69</v>
      </c>
      <c r="K789" s="41">
        <f ca="1" t="shared" si="933"/>
        <v>140</v>
      </c>
      <c r="L789" s="41">
        <f ca="1" t="shared" si="904"/>
        <v>112</v>
      </c>
      <c r="N789" s="30" t="str">
        <f ca="1" t="shared" si="905"/>
        <v>Anders Erikson 789</v>
      </c>
      <c r="O789" s="30" t="str">
        <f ca="1" t="shared" si="906"/>
        <v>Sarah Anderson 789</v>
      </c>
      <c r="P789" s="30" t="str">
        <f ca="1" t="shared" si="907"/>
        <v>Sarah Anderson 789</v>
      </c>
      <c r="Q789" s="30" t="str">
        <f ca="1" t="shared" si="934"/>
        <v>5.Anslutningsavtal</v>
      </c>
      <c r="R789" s="45" t="str">
        <f ca="1" t="shared" si="935"/>
        <v/>
      </c>
      <c r="S789" s="45" t="str">
        <f ca="1" t="shared" si="936"/>
        <v>x</v>
      </c>
      <c r="T789" s="45" t="str">
        <f ca="1" t="shared" si="937"/>
        <v/>
      </c>
      <c r="V789" s="33"/>
      <c r="W789" s="49" t="str">
        <f ca="1" t="shared" si="938"/>
        <v/>
      </c>
      <c r="X789" s="50" t="str">
        <f ca="1" t="shared" si="939"/>
        <v>Nej</v>
      </c>
      <c r="Y789" s="63" t="str">
        <f ca="1" t="shared" si="908"/>
        <v/>
      </c>
      <c r="Z789" s="63" t="str">
        <f ca="1" t="shared" si="909"/>
        <v/>
      </c>
      <c r="AA789" s="67"/>
      <c r="AB789" s="64" t="str">
        <f ca="1" t="shared" si="910"/>
        <v/>
      </c>
      <c r="AC789" s="73">
        <f ca="1">INDEX(Anslutningspunkt!$A$2:$A$108,RANDBETWEEN(2,108),1)</f>
        <v>91</v>
      </c>
      <c r="AD789" s="30"/>
      <c r="AE789" s="30" t="str">
        <f ca="1" t="shared" si="940"/>
        <v>Regionnät</v>
      </c>
      <c r="AF789" s="79"/>
      <c r="AG789" s="122"/>
      <c r="AH789" s="123"/>
      <c r="AI789" s="127"/>
      <c r="AL789" s="7"/>
      <c r="AM789" s="7">
        <f ca="1">VLOOKUP(AC789,Anslutningspunkt!A:B,2,0)+RANDBETWEEN(-10000,10000)</f>
        <v>6159016.672</v>
      </c>
      <c r="AN789" s="7">
        <f ca="1">VLOOKUP(AC789,Anslutningspunkt!A:C,3,0)+RANDBETWEEN(-10000,10000)</f>
        <v>441196.438</v>
      </c>
      <c r="AP789" s="7" t="str">
        <f ca="1" t="shared" si="911"/>
        <v>Nyanslutning</v>
      </c>
      <c r="AQ789" s="7" t="str">
        <f t="shared" si="912"/>
        <v>Konsumtion/Produktion</v>
      </c>
      <c r="AX789" s="31">
        <f ca="1" t="shared" si="913"/>
        <v>43710.5958649482</v>
      </c>
      <c r="AZ789" s="31">
        <f ca="1">IF(SUM(IF({"4.Projekteringsavtal","5.Anslutningsavtal","6.Nätavtal"}=Q789,1,0))&gt;0,EDATE(AX789,RANDBETWEEN(0,6)),"")</f>
        <v>43863</v>
      </c>
      <c r="BB789" s="21">
        <f ca="1">IF(SUM(IF({"5.Anslutningsavtal","6.Nätavtal"}=Q789,1,0))&gt;0,EDATE(AZ789,RANDBETWEEN(0,3)),"")</f>
        <v>43923</v>
      </c>
      <c r="BD789" s="21" t="str">
        <f ca="1" t="shared" si="914"/>
        <v/>
      </c>
    </row>
    <row r="790" spans="1:56">
      <c r="A790" s="33" t="s">
        <v>65</v>
      </c>
      <c r="B790" s="31">
        <f ca="1" t="shared" si="928"/>
        <v>43268</v>
      </c>
      <c r="C790" s="32">
        <f ca="1" t="shared" si="901"/>
        <v>45392</v>
      </c>
      <c r="D790" s="30" t="str">
        <f t="shared" si="902"/>
        <v>Project 4790</v>
      </c>
      <c r="E790" s="30" t="str">
        <f t="shared" si="903"/>
        <v>Company AB 5790</v>
      </c>
      <c r="F790" s="30" t="str">
        <f ca="1" t="shared" si="929"/>
        <v>Strängnäs</v>
      </c>
      <c r="G790" s="37">
        <f ca="1" t="shared" si="930"/>
        <v>34</v>
      </c>
      <c r="H790" s="38" t="str">
        <f ca="1" t="shared" si="931"/>
        <v/>
      </c>
      <c r="I790" s="30" t="str">
        <f ca="1" t="shared" si="932"/>
        <v>Utökning</v>
      </c>
      <c r="J790" s="30" t="s">
        <v>69</v>
      </c>
      <c r="K790" s="41">
        <f ca="1" t="shared" si="933"/>
        <v>290</v>
      </c>
      <c r="L790" s="41">
        <f ca="1" t="shared" si="904"/>
        <v>59</v>
      </c>
      <c r="N790" s="30" t="str">
        <f ca="1" t="shared" si="905"/>
        <v>Sarah Anderson 790</v>
      </c>
      <c r="O790" s="30" t="str">
        <f ca="1" t="shared" si="906"/>
        <v>Sarah Anderson 790</v>
      </c>
      <c r="P790" s="30" t="str">
        <f ca="1" t="shared" si="907"/>
        <v>Lars Johnson 790</v>
      </c>
      <c r="Q790" s="30" t="str">
        <f ca="1" t="shared" si="934"/>
        <v>2.Reservationsavtal</v>
      </c>
      <c r="R790" s="45" t="str">
        <f ca="1" t="shared" si="935"/>
        <v/>
      </c>
      <c r="S790" s="45" t="str">
        <f ca="1" t="shared" si="936"/>
        <v/>
      </c>
      <c r="T790" s="45" t="str">
        <f ca="1" t="shared" si="937"/>
        <v/>
      </c>
      <c r="V790" s="33"/>
      <c r="W790" s="49" t="str">
        <f ca="1" t="shared" si="938"/>
        <v/>
      </c>
      <c r="X790" s="50" t="str">
        <f ca="1" t="shared" si="939"/>
        <v>Nej</v>
      </c>
      <c r="Y790" s="63" t="str">
        <f ca="1" t="shared" si="908"/>
        <v/>
      </c>
      <c r="Z790" s="63" t="str">
        <f ca="1" t="shared" si="909"/>
        <v/>
      </c>
      <c r="AA790" s="67"/>
      <c r="AB790" s="64" t="str">
        <f ca="1" t="shared" si="910"/>
        <v/>
      </c>
      <c r="AC790" s="73">
        <f ca="1">INDEX(Anslutningspunkt!$A$2:$A$108,RANDBETWEEN(2,108),1)</f>
        <v>50</v>
      </c>
      <c r="AD790" s="30"/>
      <c r="AE790" s="30" t="str">
        <f ca="1" t="shared" si="940"/>
        <v>Regionnät</v>
      </c>
      <c r="AF790" s="79"/>
      <c r="AG790" s="122"/>
      <c r="AH790" s="123"/>
      <c r="AI790" s="127"/>
      <c r="AL790" s="7"/>
      <c r="AM790" s="7">
        <f ca="1">VLOOKUP(AC790,Anslutningspunkt!A:B,2,0)+RANDBETWEEN(-10000,10000)</f>
        <v>6049650.672</v>
      </c>
      <c r="AN790" s="7">
        <f ca="1">VLOOKUP(AC790,Anslutningspunkt!A:C,3,0)+RANDBETWEEN(-10000,10000)</f>
        <v>375164.438</v>
      </c>
      <c r="AP790" s="7" t="str">
        <f ca="1" t="shared" si="911"/>
        <v>Utökning</v>
      </c>
      <c r="AQ790" s="7" t="str">
        <f t="shared" si="912"/>
        <v>Konsumtion/Produktion</v>
      </c>
      <c r="AX790" s="31">
        <f ca="1" t="shared" si="913"/>
        <v>44041.674996661</v>
      </c>
      <c r="AZ790" s="31" t="str">
        <f ca="1">IF(SUM(IF({"4.Projekteringsavtal","5.Anslutningsavtal","6.Nätavtal"}=Q790,1,0))&gt;0,EDATE(AX790,RANDBETWEEN(0,6)),"")</f>
        <v/>
      </c>
      <c r="BB790" s="21" t="str">
        <f ca="1">IF(SUM(IF({"5.Anslutningsavtal","6.Nätavtal"}=Q790,1,0))&gt;0,EDATE(AZ790,RANDBETWEEN(0,3)),"")</f>
        <v/>
      </c>
      <c r="BD790" s="21" t="str">
        <f ca="1" t="shared" si="914"/>
        <v/>
      </c>
    </row>
    <row r="791" spans="1:56">
      <c r="A791" s="33" t="s">
        <v>65</v>
      </c>
      <c r="B791" s="31">
        <f ca="1" t="shared" si="928"/>
        <v>44052</v>
      </c>
      <c r="C791" s="32">
        <f ca="1" t="shared" si="901"/>
        <v>44932</v>
      </c>
      <c r="D791" s="30" t="str">
        <f t="shared" si="902"/>
        <v>Project 4791</v>
      </c>
      <c r="E791" s="30" t="str">
        <f t="shared" si="903"/>
        <v>Company AB 5791</v>
      </c>
      <c r="F791" s="30" t="str">
        <f ca="1" t="shared" si="929"/>
        <v>Trosa</v>
      </c>
      <c r="G791" s="37">
        <f ca="1" t="shared" si="930"/>
        <v>33</v>
      </c>
      <c r="H791" s="38" t="str">
        <f ca="1" t="shared" si="931"/>
        <v>Nej</v>
      </c>
      <c r="I791" s="30" t="str">
        <f ca="1" t="shared" si="932"/>
        <v>Utökning</v>
      </c>
      <c r="J791" s="30" t="s">
        <v>69</v>
      </c>
      <c r="K791" s="41">
        <f ca="1" t="shared" si="933"/>
        <v>220</v>
      </c>
      <c r="L791" s="41">
        <f ca="1" t="shared" si="904"/>
        <v>108</v>
      </c>
      <c r="N791" s="30" t="str">
        <f ca="1" t="shared" si="905"/>
        <v>Lars Johnson 791</v>
      </c>
      <c r="O791" s="30" t="str">
        <f ca="1" t="shared" si="906"/>
        <v>Lars Johnson 791</v>
      </c>
      <c r="P791" s="30" t="str">
        <f ca="1" t="shared" si="907"/>
        <v>Anders Erikson 791</v>
      </c>
      <c r="Q791" s="30" t="str">
        <f ca="1" t="shared" si="934"/>
        <v>6.Nätavtal</v>
      </c>
      <c r="R791" s="45" t="str">
        <f ca="1" t="shared" si="935"/>
        <v/>
      </c>
      <c r="S791" s="45" t="str">
        <f ca="1" t="shared" si="936"/>
        <v/>
      </c>
      <c r="T791" s="45" t="str">
        <f ca="1" t="shared" si="937"/>
        <v/>
      </c>
      <c r="V791" s="33"/>
      <c r="W791" s="49" t="str">
        <f ca="1" t="shared" si="938"/>
        <v>Länk</v>
      </c>
      <c r="X791" s="50" t="str">
        <f ca="1" t="shared" si="939"/>
        <v>Nej</v>
      </c>
      <c r="Y791" s="63" t="str">
        <f ca="1" t="shared" si="908"/>
        <v/>
      </c>
      <c r="Z791" s="63" t="str">
        <f ca="1" t="shared" si="909"/>
        <v/>
      </c>
      <c r="AA791" s="67"/>
      <c r="AB791" s="64" t="str">
        <f ca="1" t="shared" si="910"/>
        <v/>
      </c>
      <c r="AC791" s="73">
        <f ca="1">INDEX(Anslutningspunkt!$A$2:$A$108,RANDBETWEEN(2,108),1)</f>
        <v>22</v>
      </c>
      <c r="AD791" s="30"/>
      <c r="AE791" s="30" t="str">
        <f ca="1" t="shared" si="940"/>
        <v>Stamnät</v>
      </c>
      <c r="AF791" s="79"/>
      <c r="AG791" s="122"/>
      <c r="AH791" s="123"/>
      <c r="AI791" s="127"/>
      <c r="AL791" s="7"/>
      <c r="AM791" s="7">
        <f ca="1">VLOOKUP(AC791,Anslutningspunkt!A:B,2,0)+RANDBETWEEN(-10000,10000)</f>
        <v>6043113.672</v>
      </c>
      <c r="AN791" s="7">
        <f ca="1">VLOOKUP(AC791,Anslutningspunkt!A:C,3,0)+RANDBETWEEN(-10000,10000)</f>
        <v>275205.438</v>
      </c>
      <c r="AP791" s="7" t="str">
        <f ca="1" t="shared" si="911"/>
        <v>Utökning</v>
      </c>
      <c r="AQ791" s="7" t="str">
        <f t="shared" si="912"/>
        <v>Konsumtion/Produktion</v>
      </c>
      <c r="AX791" s="31">
        <f ca="1" t="shared" si="913"/>
        <v>44456.0927322777</v>
      </c>
      <c r="AZ791" s="31">
        <f ca="1">IF(SUM(IF({"4.Projekteringsavtal","5.Anslutningsavtal","6.Nätavtal"}=Q791,1,0))&gt;0,EDATE(AX791,RANDBETWEEN(0,6)),"")</f>
        <v>44547</v>
      </c>
      <c r="BB791" s="21">
        <f ca="1">IF(SUM(IF({"5.Anslutningsavtal","6.Nätavtal"}=Q791,1,0))&gt;0,EDATE(AZ791,RANDBETWEEN(0,3)),"")</f>
        <v>44609</v>
      </c>
      <c r="BD791" s="21">
        <f ca="1" t="shared" si="914"/>
        <v>44668</v>
      </c>
    </row>
    <row r="792" spans="1:56">
      <c r="A792" s="33" t="s">
        <v>65</v>
      </c>
      <c r="B792" s="31">
        <f ca="1" t="shared" ref="B792:B801" si="941">RANDBETWEEN(DATE(2018,1,1),DATE(2022,10,20))</f>
        <v>43573</v>
      </c>
      <c r="C792" s="32">
        <f ca="1" t="shared" si="901"/>
        <v>44453</v>
      </c>
      <c r="D792" s="30" t="str">
        <f t="shared" si="902"/>
        <v>Project 4792</v>
      </c>
      <c r="E792" s="30" t="str">
        <f t="shared" si="903"/>
        <v>Company AB 5792</v>
      </c>
      <c r="F792" s="30" t="str">
        <f ca="1" t="shared" ref="F792:F801" si="94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Åker</v>
      </c>
      <c r="G792" s="37">
        <f ca="1" t="shared" ref="G792:G801" si="943">RANDBETWEEN(30,38)</f>
        <v>34</v>
      </c>
      <c r="H792" s="38" t="str">
        <f ca="1" t="shared" ref="H792:H801" si="944">CHOOSE(RANDBETWEEN(1,3),"Ja","Nej","")</f>
        <v>Nej</v>
      </c>
      <c r="I792" s="30" t="str">
        <f ca="1" t="shared" ref="I792:I801" si="945">CHOOSE(RANDBETWEEN(1,3),"Nyanslutning","Utökning","Flytt")</f>
        <v>Nyanslutning</v>
      </c>
      <c r="J792" s="30" t="s">
        <v>69</v>
      </c>
      <c r="K792" s="41">
        <f ca="1" t="shared" ref="K792:K801" si="946">RANDBETWEEN(1,60)*10</f>
        <v>20</v>
      </c>
      <c r="L792" s="41">
        <f ca="1" t="shared" si="904"/>
        <v>20</v>
      </c>
      <c r="N792" s="30" t="str">
        <f ca="1" t="shared" si="905"/>
        <v>Sarah Anderson 792</v>
      </c>
      <c r="O792" s="30" t="str">
        <f ca="1" t="shared" si="906"/>
        <v>Anders Erikson 792</v>
      </c>
      <c r="P792" s="30" t="str">
        <f ca="1" t="shared" si="907"/>
        <v>Erik Johanson 792</v>
      </c>
      <c r="Q792" s="30" t="str">
        <f ca="1" t="shared" ref="Q792:Q801" si="947">CHOOSE(RANDBETWEEN(1,5),"5.Anslutningsavtal","4.Projekteringsavtal","6.Nätavtal","2.Reservationsavtal","1.Anslutningsmöjlighet")</f>
        <v>6.Nätavtal</v>
      </c>
      <c r="R792" s="45" t="str">
        <f ca="1" t="shared" ref="R792:R801" si="948">CHOOSE(RANDBETWEEN(1,8),"Ja","","","","n","nej","?","N/A")</f>
        <v>?</v>
      </c>
      <c r="S792" s="45" t="str">
        <f ca="1" t="shared" ref="S792:S801" si="949">CHOOSE(RANDBETWEEN(1,3),"x","","")</f>
        <v/>
      </c>
      <c r="T792" s="45" t="str">
        <f ca="1" t="shared" ref="T792:T801" si="950">CHOOSE(RANDBETWEEN(1,4),"x","","","")</f>
        <v>x</v>
      </c>
      <c r="V792" s="33"/>
      <c r="W792" s="49" t="str">
        <f ca="1" t="shared" ref="W792:W801" si="951">CHOOSE(RANDBETWEEN(1,7),"Länk","","","","","Ansluts till LN 20 kV","Reservationsavtal ska tecknas")</f>
        <v/>
      </c>
      <c r="X792" s="50" t="str">
        <f ca="1" t="shared" ref="X792:X801" si="952">CHOOSE(RANDBETWEEN(1,4),"Ja","Ja","Nej","")</f>
        <v>Ja</v>
      </c>
      <c r="Y792" s="63">
        <f ca="1" t="shared" si="908"/>
        <v>45561</v>
      </c>
      <c r="Z792" s="63">
        <f ca="1" t="shared" si="909"/>
        <v>45448</v>
      </c>
      <c r="AA792" s="67"/>
      <c r="AB792" s="64" t="str">
        <f ca="1" t="shared" si="910"/>
        <v/>
      </c>
      <c r="AC792" s="73">
        <f ca="1">INDEX(Anslutningspunkt!$A$2:$A$108,RANDBETWEEN(2,108),1)</f>
        <v>76</v>
      </c>
      <c r="AD792" s="30"/>
      <c r="AE792" s="30" t="str">
        <f ca="1" t="shared" ref="AE792:AE801" si="953">CHOOSE(RANDBETWEEN(1,4),"Regionnät","Stamnät Regionnät","Stamnät","")</f>
        <v>Regionnät</v>
      </c>
      <c r="AF792" s="79"/>
      <c r="AG792" s="122"/>
      <c r="AH792" s="123"/>
      <c r="AI792" s="127"/>
      <c r="AL792" s="7"/>
      <c r="AM792" s="7">
        <f ca="1">VLOOKUP(AC792,Anslutningspunkt!A:B,2,0)+RANDBETWEEN(-10000,10000)</f>
        <v>6157179.672</v>
      </c>
      <c r="AN792" s="7">
        <f ca="1">VLOOKUP(AC792,Anslutningspunkt!A:C,3,0)+RANDBETWEEN(-10000,10000)</f>
        <v>273949.438</v>
      </c>
      <c r="AP792" s="7" t="str">
        <f ca="1" t="shared" si="911"/>
        <v>Nyanslutning</v>
      </c>
      <c r="AQ792" s="7" t="str">
        <f t="shared" si="912"/>
        <v>Konsumtion/Produktion</v>
      </c>
      <c r="AX792" s="31">
        <f ca="1" t="shared" si="913"/>
        <v>44317.9754980044</v>
      </c>
      <c r="AZ792" s="31">
        <f ca="1">IF(SUM(IF({"4.Projekteringsavtal","5.Anslutningsavtal","6.Nätavtal"}=Q792,1,0))&gt;0,EDATE(AX792,RANDBETWEEN(0,6)),"")</f>
        <v>44348</v>
      </c>
      <c r="BB792" s="21">
        <f ca="1">IF(SUM(IF({"5.Anslutningsavtal","6.Nätavtal"}=Q792,1,0))&gt;0,EDATE(AZ792,RANDBETWEEN(0,3)),"")</f>
        <v>44440</v>
      </c>
      <c r="BD792" s="21">
        <f ca="1" t="shared" si="914"/>
        <v>44470</v>
      </c>
    </row>
    <row r="793" spans="1:56">
      <c r="A793" s="33" t="s">
        <v>65</v>
      </c>
      <c r="B793" s="31">
        <f ca="1" t="shared" si="941"/>
        <v>43989</v>
      </c>
      <c r="C793" s="32">
        <f ca="1" t="shared" si="901"/>
        <v>44150</v>
      </c>
      <c r="D793" s="30" t="str">
        <f t="shared" si="902"/>
        <v>Project 4793</v>
      </c>
      <c r="E793" s="30" t="str">
        <f t="shared" si="903"/>
        <v>Company AB 5793</v>
      </c>
      <c r="F793" s="30" t="str">
        <f ca="1" t="shared" si="942"/>
        <v>Surahamar</v>
      </c>
      <c r="G793" s="37">
        <f ca="1" t="shared" si="943"/>
        <v>37</v>
      </c>
      <c r="H793" s="38" t="str">
        <f ca="1" t="shared" si="944"/>
        <v>Ja</v>
      </c>
      <c r="I793" s="30" t="str">
        <f ca="1" t="shared" si="945"/>
        <v>Flytt</v>
      </c>
      <c r="J793" s="30" t="s">
        <v>69</v>
      </c>
      <c r="K793" s="41">
        <f ca="1" t="shared" si="946"/>
        <v>70</v>
      </c>
      <c r="L793" s="41">
        <f ca="1" t="shared" si="904"/>
        <v>66</v>
      </c>
      <c r="N793" s="30" t="str">
        <f ca="1" t="shared" si="905"/>
        <v>Lars Johnson 793</v>
      </c>
      <c r="O793" s="30" t="str">
        <f ca="1" t="shared" si="906"/>
        <v>Lars Johnson 793</v>
      </c>
      <c r="P793" s="30" t="str">
        <f ca="1" t="shared" si="907"/>
        <v>Erik Johanson 793</v>
      </c>
      <c r="Q793" s="30" t="str">
        <f ca="1" t="shared" si="947"/>
        <v>5.Anslutningsavtal</v>
      </c>
      <c r="R793" s="45" t="str">
        <f ca="1" t="shared" si="948"/>
        <v/>
      </c>
      <c r="S793" s="45" t="str">
        <f ca="1" t="shared" si="949"/>
        <v/>
      </c>
      <c r="T793" s="45" t="str">
        <f ca="1" t="shared" si="950"/>
        <v/>
      </c>
      <c r="V793" s="33"/>
      <c r="W793" s="49" t="str">
        <f ca="1" t="shared" si="951"/>
        <v/>
      </c>
      <c r="X793" s="50" t="str">
        <f ca="1" t="shared" si="952"/>
        <v>Ja</v>
      </c>
      <c r="Y793" s="63">
        <f ca="1" t="shared" si="908"/>
        <v>45043</v>
      </c>
      <c r="Z793" s="63">
        <f ca="1" t="shared" si="909"/>
        <v>44918</v>
      </c>
      <c r="AA793" s="67"/>
      <c r="AB793" s="64" t="str">
        <f ca="1" t="shared" si="910"/>
        <v/>
      </c>
      <c r="AC793" s="73">
        <f ca="1">INDEX(Anslutningspunkt!$A$2:$A$108,RANDBETWEEN(2,108),1)</f>
        <v>71</v>
      </c>
      <c r="AD793" s="30"/>
      <c r="AE793" s="30" t="str">
        <f ca="1" t="shared" si="953"/>
        <v>Stamnät</v>
      </c>
      <c r="AF793" s="79"/>
      <c r="AG793" s="122"/>
      <c r="AH793" s="123"/>
      <c r="AI793" s="127"/>
      <c r="AL793" s="7"/>
      <c r="AM793" s="7">
        <f ca="1">VLOOKUP(AC793,Anslutningspunkt!A:B,2,0)+RANDBETWEEN(-10000,10000)</f>
        <v>6079670.672</v>
      </c>
      <c r="AN793" s="7">
        <f ca="1">VLOOKUP(AC793,Anslutningspunkt!A:C,3,0)+RANDBETWEEN(-10000,10000)</f>
        <v>387775.438</v>
      </c>
      <c r="AP793" s="7" t="str">
        <f ca="1" t="shared" si="911"/>
        <v>Flytt</v>
      </c>
      <c r="AQ793" s="7" t="str">
        <f t="shared" si="912"/>
        <v>Konsumtion/Produktion</v>
      </c>
      <c r="AX793" s="31">
        <f ca="1" t="shared" si="913"/>
        <v>44050.7960650924</v>
      </c>
      <c r="AZ793" s="31">
        <f ca="1">IF(SUM(IF({"4.Projekteringsavtal","5.Anslutningsavtal","6.Nätavtal"}=Q793,1,0))&gt;0,EDATE(AX793,RANDBETWEEN(0,6)),"")</f>
        <v>44050</v>
      </c>
      <c r="BB793" s="21">
        <f ca="1">IF(SUM(IF({"5.Anslutningsavtal","6.Nätavtal"}=Q793,1,0))&gt;0,EDATE(AZ793,RANDBETWEEN(0,3)),"")</f>
        <v>44050</v>
      </c>
      <c r="BD793" s="21" t="str">
        <f ca="1" t="shared" si="914"/>
        <v/>
      </c>
    </row>
    <row r="794" spans="1:56">
      <c r="A794" s="33" t="s">
        <v>65</v>
      </c>
      <c r="B794" s="31">
        <f ca="1" t="shared" si="941"/>
        <v>44462</v>
      </c>
      <c r="C794" s="32">
        <f ca="1" t="shared" si="901"/>
        <v>45361</v>
      </c>
      <c r="D794" s="30" t="str">
        <f t="shared" si="902"/>
        <v>Project 4794</v>
      </c>
      <c r="E794" s="30" t="str">
        <f t="shared" si="903"/>
        <v>Company AB 5794</v>
      </c>
      <c r="F794" s="30" t="str">
        <f ca="1" t="shared" si="942"/>
        <v>Vingåker</v>
      </c>
      <c r="G794" s="37">
        <f ca="1" t="shared" si="943"/>
        <v>34</v>
      </c>
      <c r="H794" s="38" t="str">
        <f ca="1" t="shared" si="944"/>
        <v>Nej</v>
      </c>
      <c r="I794" s="30" t="str">
        <f ca="1" t="shared" si="945"/>
        <v>Utökning</v>
      </c>
      <c r="J794" s="30" t="s">
        <v>69</v>
      </c>
      <c r="K794" s="41">
        <f ca="1" t="shared" si="946"/>
        <v>360</v>
      </c>
      <c r="L794" s="41">
        <f ca="1" t="shared" si="904"/>
        <v>229</v>
      </c>
      <c r="N794" s="30" t="str">
        <f ca="1" t="shared" si="905"/>
        <v>Lars Johnson 794</v>
      </c>
      <c r="O794" s="30" t="str">
        <f ca="1" t="shared" si="906"/>
        <v>Lars Johnson 794</v>
      </c>
      <c r="P794" s="30" t="str">
        <f ca="1" t="shared" si="907"/>
        <v>Sarah Anderson 794</v>
      </c>
      <c r="Q794" s="30" t="str">
        <f ca="1" t="shared" si="947"/>
        <v>6.Nätavtal</v>
      </c>
      <c r="R794" s="45" t="str">
        <f ca="1" t="shared" si="948"/>
        <v>?</v>
      </c>
      <c r="S794" s="45" t="str">
        <f ca="1" t="shared" si="949"/>
        <v/>
      </c>
      <c r="T794" s="45" t="str">
        <f ca="1" t="shared" si="950"/>
        <v/>
      </c>
      <c r="V794" s="33"/>
      <c r="W794" s="49" t="str">
        <f ca="1" t="shared" si="951"/>
        <v>Länk</v>
      </c>
      <c r="X794" s="50" t="str">
        <f ca="1" t="shared" si="952"/>
        <v>Nej</v>
      </c>
      <c r="Y794" s="63" t="str">
        <f ca="1" t="shared" si="908"/>
        <v/>
      </c>
      <c r="Z794" s="63" t="str">
        <f ca="1" t="shared" si="909"/>
        <v/>
      </c>
      <c r="AA794" s="67"/>
      <c r="AB794" s="64" t="str">
        <f ca="1" t="shared" si="910"/>
        <v/>
      </c>
      <c r="AC794" s="73">
        <f ca="1">INDEX(Anslutningspunkt!$A$2:$A$108,RANDBETWEEN(2,108),1)</f>
        <v>36</v>
      </c>
      <c r="AD794" s="30"/>
      <c r="AE794" s="30" t="str">
        <f ca="1" t="shared" si="953"/>
        <v>Stamnät</v>
      </c>
      <c r="AF794" s="79"/>
      <c r="AG794" s="122"/>
      <c r="AH794" s="123"/>
      <c r="AI794" s="127"/>
      <c r="AL794" s="7"/>
      <c r="AM794" s="7">
        <f ca="1">VLOOKUP(AC794,Anslutningspunkt!A:B,2,0)+RANDBETWEEN(-10000,10000)</f>
        <v>6086852.672</v>
      </c>
      <c r="AN794" s="7">
        <f ca="1">VLOOKUP(AC794,Anslutningspunkt!A:C,3,0)+RANDBETWEEN(-10000,10000)</f>
        <v>336579.438</v>
      </c>
      <c r="AP794" s="7" t="str">
        <f ca="1" t="shared" si="911"/>
        <v>Utökning</v>
      </c>
      <c r="AQ794" s="7" t="str">
        <f t="shared" si="912"/>
        <v>Konsumtion/Produktion</v>
      </c>
      <c r="AX794" s="31">
        <f ca="1" t="shared" si="913"/>
        <v>45071.7441948991</v>
      </c>
      <c r="AZ794" s="31">
        <f ca="1">IF(SUM(IF({"4.Projekteringsavtal","5.Anslutningsavtal","6.Nätavtal"}=Q794,1,0))&gt;0,EDATE(AX794,RANDBETWEEN(0,6)),"")</f>
        <v>45102</v>
      </c>
      <c r="BB794" s="21">
        <f ca="1">IF(SUM(IF({"5.Anslutningsavtal","6.Nätavtal"}=Q794,1,0))&gt;0,EDATE(AZ794,RANDBETWEEN(0,3)),"")</f>
        <v>45102</v>
      </c>
      <c r="BD794" s="21">
        <f ca="1" t="shared" si="914"/>
        <v>45163</v>
      </c>
    </row>
    <row r="795" spans="1:56">
      <c r="A795" s="33" t="s">
        <v>65</v>
      </c>
      <c r="B795" s="31">
        <f ca="1" t="shared" si="941"/>
        <v>44706</v>
      </c>
      <c r="C795" s="32">
        <f ca="1" t="shared" si="901"/>
        <v>45534</v>
      </c>
      <c r="D795" s="30" t="str">
        <f t="shared" si="902"/>
        <v>Project 4795</v>
      </c>
      <c r="E795" s="30" t="str">
        <f t="shared" si="903"/>
        <v>Company AB 5795</v>
      </c>
      <c r="F795" s="30" t="str">
        <f ca="1" t="shared" si="942"/>
        <v>Sandviken</v>
      </c>
      <c r="G795" s="37">
        <f ca="1" t="shared" si="943"/>
        <v>36</v>
      </c>
      <c r="H795" s="38" t="str">
        <f ca="1" t="shared" si="944"/>
        <v>Nej</v>
      </c>
      <c r="I795" s="30" t="str">
        <f ca="1" t="shared" si="945"/>
        <v>Flytt</v>
      </c>
      <c r="J795" s="30" t="s">
        <v>69</v>
      </c>
      <c r="K795" s="41">
        <f ca="1" t="shared" si="946"/>
        <v>560</v>
      </c>
      <c r="L795" s="41">
        <f ca="1" t="shared" si="904"/>
        <v>198</v>
      </c>
      <c r="N795" s="30" t="str">
        <f ca="1" t="shared" si="905"/>
        <v>Lars Johnson 795</v>
      </c>
      <c r="O795" s="30" t="str">
        <f ca="1" t="shared" si="906"/>
        <v>Sarah Anderson 795</v>
      </c>
      <c r="P795" s="30" t="str">
        <f ca="1" t="shared" si="907"/>
        <v>Sarah Anderson 795</v>
      </c>
      <c r="Q795" s="30" t="str">
        <f ca="1" t="shared" si="947"/>
        <v>5.Anslutningsavtal</v>
      </c>
      <c r="R795" s="45" t="str">
        <f ca="1" t="shared" si="948"/>
        <v/>
      </c>
      <c r="S795" s="45" t="str">
        <f ca="1" t="shared" si="949"/>
        <v>x</v>
      </c>
      <c r="T795" s="45" t="str">
        <f ca="1" t="shared" si="950"/>
        <v/>
      </c>
      <c r="V795" s="33"/>
      <c r="W795" s="49" t="str">
        <f ca="1" t="shared" si="951"/>
        <v/>
      </c>
      <c r="X795" s="50" t="str">
        <f ca="1" t="shared" si="952"/>
        <v>Ja</v>
      </c>
      <c r="Y795" s="63">
        <f ca="1" t="shared" si="908"/>
        <v>45577</v>
      </c>
      <c r="Z795" s="63">
        <f ca="1" t="shared" si="909"/>
        <v>45549</v>
      </c>
      <c r="AA795" s="67"/>
      <c r="AB795" s="64" t="str">
        <f ca="1" t="shared" si="910"/>
        <v/>
      </c>
      <c r="AC795" s="73">
        <f ca="1">INDEX(Anslutningspunkt!$A$2:$A$108,RANDBETWEEN(2,108),1)</f>
        <v>55</v>
      </c>
      <c r="AD795" s="30"/>
      <c r="AE795" s="30" t="str">
        <f ca="1" t="shared" si="953"/>
        <v/>
      </c>
      <c r="AF795" s="79"/>
      <c r="AG795" s="122"/>
      <c r="AH795" s="123"/>
      <c r="AI795" s="127"/>
      <c r="AL795" s="7"/>
      <c r="AM795" s="7">
        <f ca="1">VLOOKUP(AC795,Anslutningspunkt!A:B,2,0)+RANDBETWEEN(-10000,10000)</f>
        <v>6009248.672</v>
      </c>
      <c r="AN795" s="7">
        <f ca="1">VLOOKUP(AC795,Anslutningspunkt!A:C,3,0)+RANDBETWEEN(-10000,10000)</f>
        <v>425556.438</v>
      </c>
      <c r="AP795" s="7" t="str">
        <f ca="1" t="shared" si="911"/>
        <v>Flytt</v>
      </c>
      <c r="AQ795" s="7" t="str">
        <f t="shared" si="912"/>
        <v>Konsumtion/Produktion</v>
      </c>
      <c r="AX795" s="31">
        <f ca="1" t="shared" si="913"/>
        <v>45097.2546461093</v>
      </c>
      <c r="AZ795" s="31">
        <f ca="1">IF(SUM(IF({"4.Projekteringsavtal","5.Anslutningsavtal","6.Nätavtal"}=Q795,1,0))&gt;0,EDATE(AX795,RANDBETWEEN(0,6)),"")</f>
        <v>45127</v>
      </c>
      <c r="BB795" s="21">
        <f ca="1">IF(SUM(IF({"5.Anslutningsavtal","6.Nätavtal"}=Q795,1,0))&gt;0,EDATE(AZ795,RANDBETWEEN(0,3)),"")</f>
        <v>45127</v>
      </c>
      <c r="BD795" s="21" t="str">
        <f ca="1" t="shared" si="914"/>
        <v/>
      </c>
    </row>
    <row r="796" spans="1:56">
      <c r="A796" s="33" t="s">
        <v>65</v>
      </c>
      <c r="B796" s="31">
        <f ca="1" t="shared" si="941"/>
        <v>44476</v>
      </c>
      <c r="C796" s="32">
        <f ca="1" t="shared" si="901"/>
        <v>44558</v>
      </c>
      <c r="D796" s="30" t="str">
        <f t="shared" si="902"/>
        <v>Project 4796</v>
      </c>
      <c r="E796" s="30" t="str">
        <f t="shared" si="903"/>
        <v>Company AB 5796</v>
      </c>
      <c r="F796" s="30" t="str">
        <f ca="1" t="shared" si="942"/>
        <v>Sandviken</v>
      </c>
      <c r="G796" s="37">
        <f ca="1" t="shared" si="943"/>
        <v>38</v>
      </c>
      <c r="H796" s="38" t="str">
        <f ca="1" t="shared" si="944"/>
        <v>Ja</v>
      </c>
      <c r="I796" s="30" t="str">
        <f ca="1" t="shared" si="945"/>
        <v>Nyanslutning</v>
      </c>
      <c r="J796" s="30" t="s">
        <v>69</v>
      </c>
      <c r="K796" s="41">
        <f ca="1" t="shared" si="946"/>
        <v>240</v>
      </c>
      <c r="L796" s="41">
        <f ca="1" t="shared" si="904"/>
        <v>26</v>
      </c>
      <c r="N796" s="30" t="str">
        <f ca="1" t="shared" si="905"/>
        <v>Sarah Anderson 796</v>
      </c>
      <c r="O796" s="30" t="str">
        <f ca="1" t="shared" si="906"/>
        <v>Erik Johanson 796</v>
      </c>
      <c r="P796" s="30" t="str">
        <f ca="1" t="shared" si="907"/>
        <v>Sarah Anderson 796</v>
      </c>
      <c r="Q796" s="30" t="str">
        <f ca="1" t="shared" si="947"/>
        <v>4.Projekteringsavtal</v>
      </c>
      <c r="R796" s="45" t="str">
        <f ca="1" t="shared" si="948"/>
        <v/>
      </c>
      <c r="S796" s="45" t="str">
        <f ca="1" t="shared" si="949"/>
        <v/>
      </c>
      <c r="T796" s="45" t="str">
        <f ca="1" t="shared" si="950"/>
        <v/>
      </c>
      <c r="V796" s="33"/>
      <c r="W796" s="49" t="str">
        <f ca="1" t="shared" si="951"/>
        <v/>
      </c>
      <c r="X796" s="50" t="str">
        <f ca="1" t="shared" si="952"/>
        <v>Ja</v>
      </c>
      <c r="Y796" s="63">
        <f ca="1" t="shared" si="908"/>
        <v>45021</v>
      </c>
      <c r="Z796" s="63">
        <f ca="1" t="shared" si="909"/>
        <v>44693</v>
      </c>
      <c r="AA796" s="67"/>
      <c r="AB796" s="64" t="str">
        <f ca="1" t="shared" si="910"/>
        <v/>
      </c>
      <c r="AC796" s="73">
        <f ca="1">INDEX(Anslutningspunkt!$A$2:$A$108,RANDBETWEEN(2,108),1)</f>
        <v>68</v>
      </c>
      <c r="AD796" s="30"/>
      <c r="AE796" s="30" t="str">
        <f ca="1" t="shared" si="953"/>
        <v/>
      </c>
      <c r="AF796" s="79"/>
      <c r="AG796" s="122"/>
      <c r="AH796" s="123"/>
      <c r="AI796" s="127"/>
      <c r="AL796" s="7"/>
      <c r="AM796" s="7">
        <f ca="1">VLOOKUP(AC796,Anslutningspunkt!A:B,2,0)+RANDBETWEEN(-10000,10000)</f>
        <v>6170109.672</v>
      </c>
      <c r="AN796" s="7">
        <f ca="1">VLOOKUP(AC796,Anslutningspunkt!A:C,3,0)+RANDBETWEEN(-10000,10000)</f>
        <v>433329.438</v>
      </c>
      <c r="AP796" s="7" t="str">
        <f ca="1" t="shared" si="911"/>
        <v>Nyanslutning</v>
      </c>
      <c r="AQ796" s="7" t="str">
        <f t="shared" si="912"/>
        <v>Konsumtion/Produktion</v>
      </c>
      <c r="AX796" s="31">
        <f ca="1" t="shared" si="913"/>
        <v>44519.9160832946</v>
      </c>
      <c r="AZ796" s="31">
        <f ca="1">IF(SUM(IF({"4.Projekteringsavtal","5.Anslutningsavtal","6.Nätavtal"}=Q796,1,0))&gt;0,EDATE(AX796,RANDBETWEEN(0,6)),"")</f>
        <v>44639</v>
      </c>
      <c r="BB796" s="21" t="str">
        <f ca="1">IF(SUM(IF({"5.Anslutningsavtal","6.Nätavtal"}=Q796,1,0))&gt;0,EDATE(AZ796,RANDBETWEEN(0,3)),"")</f>
        <v/>
      </c>
      <c r="BD796" s="21" t="str">
        <f ca="1" t="shared" si="914"/>
        <v/>
      </c>
    </row>
    <row r="797" spans="1:56">
      <c r="A797" s="33" t="s">
        <v>65</v>
      </c>
      <c r="B797" s="31">
        <f ca="1" t="shared" si="941"/>
        <v>44630</v>
      </c>
      <c r="C797" s="32">
        <f ca="1" t="shared" si="901"/>
        <v>45532</v>
      </c>
      <c r="D797" s="30" t="str">
        <f t="shared" si="902"/>
        <v>Project 4797</v>
      </c>
      <c r="E797" s="30" t="str">
        <f t="shared" si="903"/>
        <v>Company AB 5797</v>
      </c>
      <c r="F797" s="30" t="str">
        <f ca="1" t="shared" si="942"/>
        <v>Lindesberg</v>
      </c>
      <c r="G797" s="37">
        <f ca="1" t="shared" si="943"/>
        <v>30</v>
      </c>
      <c r="H797" s="38" t="str">
        <f ca="1" t="shared" si="944"/>
        <v>Ja</v>
      </c>
      <c r="I797" s="30" t="str">
        <f ca="1" t="shared" si="945"/>
        <v>Nyanslutning</v>
      </c>
      <c r="J797" s="30" t="s">
        <v>69</v>
      </c>
      <c r="K797" s="41">
        <f ca="1" t="shared" si="946"/>
        <v>410</v>
      </c>
      <c r="L797" s="41">
        <f ca="1" t="shared" si="904"/>
        <v>367</v>
      </c>
      <c r="N797" s="30" t="str">
        <f ca="1" t="shared" si="905"/>
        <v>Erik Johanson 797</v>
      </c>
      <c r="O797" s="30" t="str">
        <f ca="1" t="shared" si="906"/>
        <v>Erik Johanson 797</v>
      </c>
      <c r="P797" s="30" t="str">
        <f ca="1" t="shared" si="907"/>
        <v>Sarah Anderson 797</v>
      </c>
      <c r="Q797" s="30" t="str">
        <f ca="1" t="shared" si="947"/>
        <v>4.Projekteringsavtal</v>
      </c>
      <c r="R797" s="45" t="str">
        <f ca="1" t="shared" si="948"/>
        <v>N/A</v>
      </c>
      <c r="S797" s="45" t="str">
        <f ca="1" t="shared" si="949"/>
        <v/>
      </c>
      <c r="T797" s="45" t="str">
        <f ca="1" t="shared" si="950"/>
        <v/>
      </c>
      <c r="V797" s="33"/>
      <c r="W797" s="49" t="str">
        <f ca="1" t="shared" si="951"/>
        <v>Länk</v>
      </c>
      <c r="X797" s="50" t="str">
        <f ca="1" t="shared" si="952"/>
        <v>Nej</v>
      </c>
      <c r="Y797" s="63" t="str">
        <f ca="1" t="shared" si="908"/>
        <v/>
      </c>
      <c r="Z797" s="63" t="str">
        <f ca="1" t="shared" si="909"/>
        <v/>
      </c>
      <c r="AA797" s="67"/>
      <c r="AB797" s="64" t="str">
        <f ca="1" t="shared" si="910"/>
        <v/>
      </c>
      <c r="AC797" s="73">
        <f ca="1">INDEX(Anslutningspunkt!$A$2:$A$108,RANDBETWEEN(2,108),1)</f>
        <v>19</v>
      </c>
      <c r="AD797" s="30"/>
      <c r="AE797" s="30" t="str">
        <f ca="1" t="shared" si="953"/>
        <v>Stamnät Regionnät</v>
      </c>
      <c r="AF797" s="79"/>
      <c r="AG797" s="122"/>
      <c r="AH797" s="123"/>
      <c r="AI797" s="127"/>
      <c r="AL797" s="7"/>
      <c r="AM797" s="7">
        <f ca="1">VLOOKUP(AC797,Anslutningspunkt!A:B,2,0)+RANDBETWEEN(-10000,10000)</f>
        <v>6006654.672</v>
      </c>
      <c r="AN797" s="7">
        <f ca="1">VLOOKUP(AC797,Anslutningspunkt!A:C,3,0)+RANDBETWEEN(-10000,10000)</f>
        <v>353237.438</v>
      </c>
      <c r="AP797" s="7" t="str">
        <f ca="1" t="shared" si="911"/>
        <v>Nyanslutning</v>
      </c>
      <c r="AQ797" s="7" t="str">
        <f t="shared" si="912"/>
        <v>Konsumtion/Produktion</v>
      </c>
      <c r="AX797" s="31">
        <f ca="1" t="shared" si="913"/>
        <v>44701.3566350826</v>
      </c>
      <c r="AZ797" s="31">
        <f ca="1">IF(SUM(IF({"4.Projekteringsavtal","5.Anslutningsavtal","6.Nätavtal"}=Q797,1,0))&gt;0,EDATE(AX797,RANDBETWEEN(0,6)),"")</f>
        <v>44824</v>
      </c>
      <c r="BB797" s="21" t="str">
        <f ca="1">IF(SUM(IF({"5.Anslutningsavtal","6.Nätavtal"}=Q797,1,0))&gt;0,EDATE(AZ797,RANDBETWEEN(0,3)),"")</f>
        <v/>
      </c>
      <c r="BD797" s="21" t="str">
        <f ca="1" t="shared" si="914"/>
        <v/>
      </c>
    </row>
    <row r="798" spans="1:56">
      <c r="A798" s="33" t="s">
        <v>65</v>
      </c>
      <c r="B798" s="31">
        <f ca="1" t="shared" si="941"/>
        <v>43678</v>
      </c>
      <c r="C798" s="32">
        <f ca="1" t="shared" si="901"/>
        <v>44879</v>
      </c>
      <c r="D798" s="30" t="str">
        <f t="shared" si="902"/>
        <v>Project 4798</v>
      </c>
      <c r="E798" s="30" t="str">
        <f t="shared" si="903"/>
        <v>Company AB 5798</v>
      </c>
      <c r="F798" s="30" t="str">
        <f ca="1" t="shared" si="942"/>
        <v>Gnesta</v>
      </c>
      <c r="G798" s="37">
        <f ca="1" t="shared" si="943"/>
        <v>31</v>
      </c>
      <c r="H798" s="38" t="str">
        <f ca="1" t="shared" si="944"/>
        <v>Nej</v>
      </c>
      <c r="I798" s="30" t="str">
        <f ca="1" t="shared" si="945"/>
        <v>Utökning</v>
      </c>
      <c r="J798" s="30" t="s">
        <v>69</v>
      </c>
      <c r="K798" s="41">
        <f ca="1" t="shared" si="946"/>
        <v>500</v>
      </c>
      <c r="L798" s="41">
        <f ca="1" t="shared" si="904"/>
        <v>56</v>
      </c>
      <c r="N798" s="30" t="str">
        <f ca="1" t="shared" si="905"/>
        <v>Sarah Anderson 798</v>
      </c>
      <c r="O798" s="30" t="str">
        <f ca="1" t="shared" si="906"/>
        <v>Erik Johanson 798</v>
      </c>
      <c r="P798" s="30" t="str">
        <f ca="1" t="shared" si="907"/>
        <v>Sarah Anderson 798</v>
      </c>
      <c r="Q798" s="30" t="str">
        <f ca="1" t="shared" si="947"/>
        <v>2.Reservationsavtal</v>
      </c>
      <c r="R798" s="45" t="str">
        <f ca="1" t="shared" si="948"/>
        <v>n</v>
      </c>
      <c r="S798" s="45" t="str">
        <f ca="1" t="shared" si="949"/>
        <v/>
      </c>
      <c r="T798" s="45" t="str">
        <f ca="1" t="shared" si="950"/>
        <v/>
      </c>
      <c r="V798" s="33"/>
      <c r="W798" s="49" t="str">
        <f ca="1" t="shared" si="951"/>
        <v/>
      </c>
      <c r="X798" s="50" t="str">
        <f ca="1" t="shared" si="952"/>
        <v>Ja</v>
      </c>
      <c r="Y798" s="63">
        <f ca="1" t="shared" si="908"/>
        <v>45569</v>
      </c>
      <c r="Z798" s="63">
        <f ca="1" t="shared" si="909"/>
        <v>45540</v>
      </c>
      <c r="AA798" s="67"/>
      <c r="AB798" s="64" t="str">
        <f ca="1" t="shared" si="910"/>
        <v/>
      </c>
      <c r="AC798" s="73">
        <f ca="1">INDEX(Anslutningspunkt!$A$2:$A$108,RANDBETWEEN(2,108),1)</f>
        <v>73</v>
      </c>
      <c r="AD798" s="30"/>
      <c r="AE798" s="30" t="str">
        <f ca="1" t="shared" si="953"/>
        <v>Stamnät Regionnät</v>
      </c>
      <c r="AF798" s="79"/>
      <c r="AG798" s="122"/>
      <c r="AH798" s="123"/>
      <c r="AI798" s="127"/>
      <c r="AL798" s="7"/>
      <c r="AM798" s="7">
        <f ca="1">VLOOKUP(AC798,Anslutningspunkt!A:B,2,0)+RANDBETWEEN(-10000,10000)</f>
        <v>6088757.672</v>
      </c>
      <c r="AN798" s="7">
        <f ca="1">VLOOKUP(AC798,Anslutningspunkt!A:C,3,0)+RANDBETWEEN(-10000,10000)</f>
        <v>399407.438</v>
      </c>
      <c r="AP798" s="7" t="str">
        <f ca="1" t="shared" si="911"/>
        <v>Utökning</v>
      </c>
      <c r="AQ798" s="7" t="str">
        <f t="shared" si="912"/>
        <v>Konsumtion/Produktion</v>
      </c>
      <c r="AX798" s="31">
        <f ca="1" t="shared" si="913"/>
        <v>44567.7511280905</v>
      </c>
      <c r="AZ798" s="31" t="str">
        <f ca="1">IF(SUM(IF({"4.Projekteringsavtal","5.Anslutningsavtal","6.Nätavtal"}=Q798,1,0))&gt;0,EDATE(AX798,RANDBETWEEN(0,6)),"")</f>
        <v/>
      </c>
      <c r="BB798" s="21" t="str">
        <f ca="1">IF(SUM(IF({"5.Anslutningsavtal","6.Nätavtal"}=Q798,1,0))&gt;0,EDATE(AZ798,RANDBETWEEN(0,3)),"")</f>
        <v/>
      </c>
      <c r="BD798" s="21" t="str">
        <f ca="1" t="shared" si="914"/>
        <v/>
      </c>
    </row>
    <row r="799" spans="1:56">
      <c r="A799" s="33" t="s">
        <v>65</v>
      </c>
      <c r="B799" s="31">
        <f ca="1" t="shared" si="941"/>
        <v>43732</v>
      </c>
      <c r="C799" s="32">
        <f ca="1" t="shared" si="901"/>
        <v>44365</v>
      </c>
      <c r="D799" s="30" t="str">
        <f t="shared" si="902"/>
        <v>Project 4799</v>
      </c>
      <c r="E799" s="30" t="str">
        <f t="shared" si="903"/>
        <v>Company AB 5799</v>
      </c>
      <c r="F799" s="30" t="str">
        <f ca="1" t="shared" si="942"/>
        <v>Norrtälje</v>
      </c>
      <c r="G799" s="37">
        <f ca="1" t="shared" si="943"/>
        <v>35</v>
      </c>
      <c r="H799" s="38" t="str">
        <f ca="1" t="shared" si="944"/>
        <v>Nej</v>
      </c>
      <c r="I799" s="30" t="str">
        <f ca="1" t="shared" si="945"/>
        <v>Utökning</v>
      </c>
      <c r="J799" s="30" t="s">
        <v>69</v>
      </c>
      <c r="K799" s="41">
        <f ca="1" t="shared" si="946"/>
        <v>90</v>
      </c>
      <c r="L799" s="41">
        <f ca="1" t="shared" si="904"/>
        <v>80</v>
      </c>
      <c r="N799" s="30" t="str">
        <f ca="1" t="shared" si="905"/>
        <v>Anders Erikson 799</v>
      </c>
      <c r="O799" s="30" t="str">
        <f ca="1" t="shared" si="906"/>
        <v>Anders Erikson 799</v>
      </c>
      <c r="P799" s="30" t="str">
        <f ca="1" t="shared" si="907"/>
        <v>Lars Johnson 799</v>
      </c>
      <c r="Q799" s="30" t="str">
        <f ca="1" t="shared" si="947"/>
        <v>2.Reservationsavtal</v>
      </c>
      <c r="R799" s="45" t="str">
        <f ca="1" t="shared" si="948"/>
        <v>?</v>
      </c>
      <c r="S799" s="45" t="str">
        <f ca="1" t="shared" si="949"/>
        <v/>
      </c>
      <c r="T799" s="45" t="str">
        <f ca="1" t="shared" si="950"/>
        <v/>
      </c>
      <c r="V799" s="33"/>
      <c r="W799" s="49" t="str">
        <f ca="1" t="shared" si="951"/>
        <v>Ansluts till LN 20 kV</v>
      </c>
      <c r="X799" s="50" t="str">
        <f ca="1" t="shared" si="952"/>
        <v>Nej</v>
      </c>
      <c r="Y799" s="63" t="str">
        <f ca="1" t="shared" si="908"/>
        <v/>
      </c>
      <c r="Z799" s="63" t="str">
        <f ca="1" t="shared" si="909"/>
        <v/>
      </c>
      <c r="AA799" s="67"/>
      <c r="AB799" s="64" t="str">
        <f ca="1" t="shared" si="910"/>
        <v/>
      </c>
      <c r="AC799" s="73">
        <f ca="1">INDEX(Anslutningspunkt!$A$2:$A$108,RANDBETWEEN(2,108),1)</f>
        <v>103</v>
      </c>
      <c r="AD799" s="30"/>
      <c r="AE799" s="30" t="str">
        <f ca="1" t="shared" si="953"/>
        <v>Stamnät</v>
      </c>
      <c r="AF799" s="79"/>
      <c r="AG799" s="122"/>
      <c r="AH799" s="123"/>
      <c r="AI799" s="127"/>
      <c r="AL799" s="7"/>
      <c r="AM799" s="7">
        <f ca="1">VLOOKUP(AC799,Anslutningspunkt!A:B,2,0)+RANDBETWEEN(-10000,10000)</f>
        <v>6015931.672</v>
      </c>
      <c r="AN799" s="7">
        <f ca="1">VLOOKUP(AC799,Anslutningspunkt!A:C,3,0)+RANDBETWEEN(-10000,10000)</f>
        <v>451708.438</v>
      </c>
      <c r="AP799" s="7" t="str">
        <f ca="1" t="shared" si="911"/>
        <v>Utökning</v>
      </c>
      <c r="AQ799" s="7" t="str">
        <f t="shared" si="912"/>
        <v>Konsumtion/Produktion</v>
      </c>
      <c r="AX799" s="31">
        <f ca="1" t="shared" si="913"/>
        <v>44282.1904034475</v>
      </c>
      <c r="AZ799" s="31" t="str">
        <f ca="1">IF(SUM(IF({"4.Projekteringsavtal","5.Anslutningsavtal","6.Nätavtal"}=Q799,1,0))&gt;0,EDATE(AX799,RANDBETWEEN(0,6)),"")</f>
        <v/>
      </c>
      <c r="BB799" s="21" t="str">
        <f ca="1">IF(SUM(IF({"5.Anslutningsavtal","6.Nätavtal"}=Q799,1,0))&gt;0,EDATE(AZ799,RANDBETWEEN(0,3)),"")</f>
        <v/>
      </c>
      <c r="BD799" s="21" t="str">
        <f ca="1" t="shared" si="914"/>
        <v/>
      </c>
    </row>
    <row r="800" spans="1:56">
      <c r="A800" s="33" t="s">
        <v>65</v>
      </c>
      <c r="B800" s="31">
        <f ca="1" t="shared" si="941"/>
        <v>43494</v>
      </c>
      <c r="C800" s="32">
        <f ca="1" t="shared" si="901"/>
        <v>44892</v>
      </c>
      <c r="D800" s="30" t="str">
        <f t="shared" si="902"/>
        <v>Project 4800</v>
      </c>
      <c r="E800" s="30" t="str">
        <f t="shared" si="903"/>
        <v>Company AB 5800</v>
      </c>
      <c r="F800" s="30" t="str">
        <f ca="1" t="shared" si="942"/>
        <v>Falun</v>
      </c>
      <c r="G800" s="37">
        <f ca="1" t="shared" si="943"/>
        <v>30</v>
      </c>
      <c r="H800" s="38" t="str">
        <f ca="1" t="shared" si="944"/>
        <v>Ja</v>
      </c>
      <c r="I800" s="30" t="str">
        <f ca="1" t="shared" si="945"/>
        <v>Flytt</v>
      </c>
      <c r="J800" s="30" t="s">
        <v>69</v>
      </c>
      <c r="K800" s="41">
        <f ca="1" t="shared" si="946"/>
        <v>220</v>
      </c>
      <c r="L800" s="41">
        <f ca="1" t="shared" si="904"/>
        <v>139</v>
      </c>
      <c r="N800" s="30" t="str">
        <f ca="1" t="shared" si="905"/>
        <v>Anders Erikson 800</v>
      </c>
      <c r="O800" s="30" t="str">
        <f ca="1" t="shared" si="906"/>
        <v>Erik Johanson 800</v>
      </c>
      <c r="P800" s="30" t="str">
        <f ca="1" t="shared" si="907"/>
        <v>Lars Johnson 800</v>
      </c>
      <c r="Q800" s="30" t="str">
        <f ca="1" t="shared" si="947"/>
        <v>4.Projekteringsavtal</v>
      </c>
      <c r="R800" s="45" t="str">
        <f ca="1" t="shared" si="948"/>
        <v>Ja</v>
      </c>
      <c r="S800" s="45" t="str">
        <f ca="1" t="shared" si="949"/>
        <v>x</v>
      </c>
      <c r="T800" s="45" t="str">
        <f ca="1" t="shared" si="950"/>
        <v/>
      </c>
      <c r="V800" s="33"/>
      <c r="W800" s="49" t="str">
        <f ca="1" t="shared" si="951"/>
        <v>Länk</v>
      </c>
      <c r="X800" s="50" t="str">
        <f ca="1" t="shared" si="952"/>
        <v>Ja</v>
      </c>
      <c r="Y800" s="63">
        <f ca="1" t="shared" si="908"/>
        <v>45402</v>
      </c>
      <c r="Z800" s="63">
        <f ca="1" t="shared" si="909"/>
        <v>45394</v>
      </c>
      <c r="AA800" s="67"/>
      <c r="AB800" s="64" t="str">
        <f ca="1" t="shared" si="910"/>
        <v/>
      </c>
      <c r="AC800" s="73">
        <f ca="1">INDEX(Anslutningspunkt!$A$2:$A$108,RANDBETWEEN(2,108),1)</f>
        <v>38</v>
      </c>
      <c r="AD800" s="30"/>
      <c r="AE800" s="30" t="str">
        <f ca="1" t="shared" si="953"/>
        <v>Stamnät Regionnät</v>
      </c>
      <c r="AF800" s="79"/>
      <c r="AG800" s="122"/>
      <c r="AH800" s="123"/>
      <c r="AI800" s="127"/>
      <c r="AL800" s="7"/>
      <c r="AM800" s="7">
        <f ca="1">VLOOKUP(AC800,Anslutningspunkt!A:B,2,0)+RANDBETWEEN(-10000,10000)</f>
        <v>6166764.672</v>
      </c>
      <c r="AN800" s="7">
        <f ca="1">VLOOKUP(AC800,Anslutningspunkt!A:C,3,0)+RANDBETWEEN(-10000,10000)</f>
        <v>414325.438</v>
      </c>
      <c r="AP800" s="7" t="str">
        <f ca="1" t="shared" si="911"/>
        <v>Flytt</v>
      </c>
      <c r="AQ800" s="7" t="str">
        <f t="shared" si="912"/>
        <v>Konsumtion/Produktion</v>
      </c>
      <c r="AX800" s="31">
        <f ca="1" t="shared" si="913"/>
        <v>43777.3264947691</v>
      </c>
      <c r="AZ800" s="31">
        <f ca="1">IF(SUM(IF({"4.Projekteringsavtal","5.Anslutningsavtal","6.Nätavtal"}=Q800,1,0))&gt;0,EDATE(AX800,RANDBETWEEN(0,6)),"")</f>
        <v>43838</v>
      </c>
      <c r="BB800" s="21" t="str">
        <f ca="1">IF(SUM(IF({"5.Anslutningsavtal","6.Nätavtal"}=Q800,1,0))&gt;0,EDATE(AZ800,RANDBETWEEN(0,3)),"")</f>
        <v/>
      </c>
      <c r="BD800" s="21" t="str">
        <f ca="1" t="shared" si="914"/>
        <v/>
      </c>
    </row>
    <row r="801" spans="1:56">
      <c r="A801" s="33" t="s">
        <v>65</v>
      </c>
      <c r="B801" s="31">
        <f ca="1" t="shared" si="941"/>
        <v>43833</v>
      </c>
      <c r="C801" s="32">
        <f ca="1" t="shared" si="901"/>
        <v>44082</v>
      </c>
      <c r="D801" s="30" t="str">
        <f t="shared" si="902"/>
        <v>Project 4801</v>
      </c>
      <c r="E801" s="30" t="str">
        <f t="shared" si="903"/>
        <v>Company AB 5801</v>
      </c>
      <c r="F801" s="30" t="str">
        <f ca="1" t="shared" si="942"/>
        <v>Surahamar</v>
      </c>
      <c r="G801" s="37">
        <f ca="1" t="shared" si="943"/>
        <v>32</v>
      </c>
      <c r="H801" s="38" t="str">
        <f ca="1" t="shared" si="944"/>
        <v>Ja</v>
      </c>
      <c r="I801" s="30" t="str">
        <f ca="1" t="shared" si="945"/>
        <v>Utökning</v>
      </c>
      <c r="J801" s="30" t="s">
        <v>69</v>
      </c>
      <c r="K801" s="41">
        <f ca="1" t="shared" si="946"/>
        <v>370</v>
      </c>
      <c r="L801" s="41">
        <f ca="1" t="shared" si="904"/>
        <v>121</v>
      </c>
      <c r="N801" s="30" t="str">
        <f ca="1" t="shared" si="905"/>
        <v>Sarah Anderson 801</v>
      </c>
      <c r="O801" s="30" t="str">
        <f ca="1" t="shared" si="906"/>
        <v>Sarah Anderson 801</v>
      </c>
      <c r="P801" s="30" t="str">
        <f ca="1" t="shared" si="907"/>
        <v>Erik Johanson 801</v>
      </c>
      <c r="Q801" s="30" t="str">
        <f ca="1" t="shared" si="947"/>
        <v>6.Nätavtal</v>
      </c>
      <c r="R801" s="45" t="str">
        <f ca="1" t="shared" si="948"/>
        <v>Ja</v>
      </c>
      <c r="S801" s="45" t="str">
        <f ca="1" t="shared" si="949"/>
        <v/>
      </c>
      <c r="T801" s="45" t="str">
        <f ca="1" t="shared" si="950"/>
        <v/>
      </c>
      <c r="V801" s="33"/>
      <c r="W801" s="49" t="str">
        <f ca="1" t="shared" si="951"/>
        <v>Länk</v>
      </c>
      <c r="X801" s="50" t="str">
        <f ca="1" t="shared" si="952"/>
        <v/>
      </c>
      <c r="Y801" s="63" t="str">
        <f ca="1" t="shared" si="908"/>
        <v/>
      </c>
      <c r="Z801" s="63" t="str">
        <f ca="1" t="shared" si="909"/>
        <v/>
      </c>
      <c r="AA801" s="67"/>
      <c r="AB801" s="64" t="str">
        <f ca="1" t="shared" si="910"/>
        <v/>
      </c>
      <c r="AC801" s="73">
        <f ca="1">INDEX(Anslutningspunkt!$A$2:$A$108,RANDBETWEEN(2,108),1)</f>
        <v>51</v>
      </c>
      <c r="AD801" s="30"/>
      <c r="AE801" s="30" t="str">
        <f ca="1" t="shared" si="953"/>
        <v>Regionnät</v>
      </c>
      <c r="AF801" s="79"/>
      <c r="AG801" s="122"/>
      <c r="AH801" s="123"/>
      <c r="AI801" s="127"/>
      <c r="AL801" s="7"/>
      <c r="AM801" s="7">
        <f ca="1">VLOOKUP(AC801,Anslutningspunkt!A:B,2,0)+RANDBETWEEN(-10000,10000)</f>
        <v>6130555.672</v>
      </c>
      <c r="AN801" s="7">
        <f ca="1">VLOOKUP(AC801,Anslutningspunkt!A:C,3,0)+RANDBETWEEN(-10000,10000)</f>
        <v>411506.438</v>
      </c>
      <c r="AP801" s="7" t="str">
        <f ca="1" t="shared" si="911"/>
        <v>Utökning</v>
      </c>
      <c r="AQ801" s="7" t="str">
        <f t="shared" si="912"/>
        <v>Konsumtion/Produktion</v>
      </c>
      <c r="AX801" s="31">
        <f ca="1" t="shared" si="913"/>
        <v>44031.2450140977</v>
      </c>
      <c r="AZ801" s="31">
        <f ca="1">IF(SUM(IF({"4.Projekteringsavtal","5.Anslutningsavtal","6.Nätavtal"}=Q801,1,0))&gt;0,EDATE(AX801,RANDBETWEEN(0,6)),"")</f>
        <v>44184</v>
      </c>
      <c r="BB801" s="21">
        <f ca="1">IF(SUM(IF({"5.Anslutningsavtal","6.Nätavtal"}=Q801,1,0))&gt;0,EDATE(AZ801,RANDBETWEEN(0,3)),"")</f>
        <v>44274</v>
      </c>
      <c r="BD801" s="21">
        <f ca="1" t="shared" si="914"/>
        <v>44274</v>
      </c>
    </row>
    <row r="802" spans="1:56">
      <c r="A802" s="33" t="s">
        <v>65</v>
      </c>
      <c r="B802" s="31">
        <f ca="1" t="shared" ref="B802:B811" si="954">RANDBETWEEN(DATE(2018,1,1),DATE(2022,10,20))</f>
        <v>44622</v>
      </c>
      <c r="C802" s="32">
        <f ca="1" t="shared" si="901"/>
        <v>44896</v>
      </c>
      <c r="D802" s="30" t="str">
        <f t="shared" si="902"/>
        <v>Project 4802</v>
      </c>
      <c r="E802" s="30" t="str">
        <f t="shared" si="903"/>
        <v>Company AB 5802</v>
      </c>
      <c r="F802" s="30" t="str">
        <f ca="1" t="shared" ref="F802:F811" si="95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Gnesta</v>
      </c>
      <c r="G802" s="37">
        <f ca="1" t="shared" ref="G802:G811" si="956">RANDBETWEEN(30,38)</f>
        <v>31</v>
      </c>
      <c r="H802" s="38" t="str">
        <f ca="1" t="shared" ref="H802:H811" si="957">CHOOSE(RANDBETWEEN(1,3),"Ja","Nej","")</f>
        <v>Ja</v>
      </c>
      <c r="I802" s="30" t="str">
        <f ca="1" t="shared" ref="I802:I811" si="958">CHOOSE(RANDBETWEEN(1,3),"Nyanslutning","Utökning","Flytt")</f>
        <v>Utökning</v>
      </c>
      <c r="J802" s="30" t="s">
        <v>69</v>
      </c>
      <c r="K802" s="41">
        <f ca="1" t="shared" ref="K802:K811" si="959">RANDBETWEEN(1,60)*10</f>
        <v>120</v>
      </c>
      <c r="L802" s="41">
        <f ca="1" t="shared" si="904"/>
        <v>96</v>
      </c>
      <c r="N802" s="30" t="str">
        <f ca="1" t="shared" si="905"/>
        <v>Anders Erikson 802</v>
      </c>
      <c r="O802" s="30" t="str">
        <f ca="1" t="shared" si="906"/>
        <v>Anders Erikson 802</v>
      </c>
      <c r="P802" s="30" t="str">
        <f ca="1" t="shared" si="907"/>
        <v>Erik Johanson 802</v>
      </c>
      <c r="Q802" s="30" t="str">
        <f ca="1" t="shared" ref="Q802:Q811" si="960">CHOOSE(RANDBETWEEN(1,5),"5.Anslutningsavtal","4.Projekteringsavtal","6.Nätavtal","2.Reservationsavtal","1.Anslutningsmöjlighet")</f>
        <v>5.Anslutningsavtal</v>
      </c>
      <c r="R802" s="45" t="str">
        <f ca="1" t="shared" ref="R802:R811" si="961">CHOOSE(RANDBETWEEN(1,8),"Ja","","","","n","nej","?","N/A")</f>
        <v>Ja</v>
      </c>
      <c r="S802" s="45" t="str">
        <f ca="1" t="shared" ref="S802:S811" si="962">CHOOSE(RANDBETWEEN(1,3),"x","","")</f>
        <v/>
      </c>
      <c r="T802" s="45" t="str">
        <f ca="1" t="shared" ref="T802:T811" si="963">CHOOSE(RANDBETWEEN(1,4),"x","","","")</f>
        <v/>
      </c>
      <c r="V802" s="33"/>
      <c r="W802" s="49" t="str">
        <f ca="1" t="shared" ref="W802:W811" si="964">CHOOSE(RANDBETWEEN(1,7),"Länk","","","","","Ansluts till LN 20 kV","Reservationsavtal ska tecknas")</f>
        <v>Länk</v>
      </c>
      <c r="X802" s="50" t="str">
        <f ca="1" t="shared" ref="X802:X811" si="965">CHOOSE(RANDBETWEEN(1,4),"Ja","Ja","Nej","")</f>
        <v>Ja</v>
      </c>
      <c r="Y802" s="63">
        <f ca="1" t="shared" si="908"/>
        <v>45518</v>
      </c>
      <c r="Z802" s="63">
        <f ca="1" t="shared" si="909"/>
        <v>45401</v>
      </c>
      <c r="AA802" s="67"/>
      <c r="AB802" s="64" t="str">
        <f ca="1" t="shared" si="910"/>
        <v/>
      </c>
      <c r="AC802" s="73">
        <f ca="1">INDEX(Anslutningspunkt!$A$2:$A$108,RANDBETWEEN(2,108),1)</f>
        <v>40</v>
      </c>
      <c r="AD802" s="30"/>
      <c r="AE802" s="30" t="str">
        <f ca="1" t="shared" ref="AE802:AE811" si="966">CHOOSE(RANDBETWEEN(1,4),"Regionnät","Stamnät Regionnät","Stamnät","")</f>
        <v>Stamnät</v>
      </c>
      <c r="AF802" s="79"/>
      <c r="AG802" s="122"/>
      <c r="AH802" s="123"/>
      <c r="AI802" s="127"/>
      <c r="AL802" s="7"/>
      <c r="AM802" s="7">
        <f ca="1">VLOOKUP(AC802,Anslutningspunkt!A:B,2,0)+RANDBETWEEN(-10000,10000)</f>
        <v>6152812.672</v>
      </c>
      <c r="AN802" s="7">
        <f ca="1">VLOOKUP(AC802,Anslutningspunkt!A:C,3,0)+RANDBETWEEN(-10000,10000)</f>
        <v>352891.438</v>
      </c>
      <c r="AP802" s="7" t="str">
        <f ca="1" t="shared" si="911"/>
        <v>Utökning</v>
      </c>
      <c r="AQ802" s="7" t="str">
        <f t="shared" si="912"/>
        <v>Konsumtion/Produktion</v>
      </c>
      <c r="AX802" s="31">
        <f ca="1" t="shared" si="913"/>
        <v>44877.6112444676</v>
      </c>
      <c r="AZ802" s="31">
        <f ca="1">IF(SUM(IF({"4.Projekteringsavtal","5.Anslutningsavtal","6.Nätavtal"}=Q802,1,0))&gt;0,EDATE(AX802,RANDBETWEEN(0,6)),"")</f>
        <v>44969</v>
      </c>
      <c r="BB802" s="21">
        <f ca="1">IF(SUM(IF({"5.Anslutningsavtal","6.Nätavtal"}=Q802,1,0))&gt;0,EDATE(AZ802,RANDBETWEEN(0,3)),"")</f>
        <v>44997</v>
      </c>
      <c r="BD802" s="21" t="str">
        <f ca="1" t="shared" si="914"/>
        <v/>
      </c>
    </row>
    <row r="803" spans="1:56">
      <c r="A803" s="33" t="s">
        <v>65</v>
      </c>
      <c r="B803" s="31">
        <f ca="1" t="shared" si="954"/>
        <v>43341</v>
      </c>
      <c r="C803" s="32">
        <f ca="1" t="shared" si="901"/>
        <v>43968</v>
      </c>
      <c r="D803" s="30" t="str">
        <f t="shared" si="902"/>
        <v>Project 4803</v>
      </c>
      <c r="E803" s="30" t="str">
        <f t="shared" si="903"/>
        <v>Company AB 5803</v>
      </c>
      <c r="F803" s="30" t="str">
        <f ca="1" t="shared" si="955"/>
        <v>Vallentuna</v>
      </c>
      <c r="G803" s="37">
        <f ca="1" t="shared" si="956"/>
        <v>33</v>
      </c>
      <c r="H803" s="38" t="str">
        <f ca="1" t="shared" si="957"/>
        <v>Ja</v>
      </c>
      <c r="I803" s="30" t="str">
        <f ca="1" t="shared" si="958"/>
        <v>Utökning</v>
      </c>
      <c r="J803" s="30" t="s">
        <v>69</v>
      </c>
      <c r="K803" s="41">
        <f ca="1" t="shared" si="959"/>
        <v>580</v>
      </c>
      <c r="L803" s="41">
        <f ca="1" t="shared" si="904"/>
        <v>313</v>
      </c>
      <c r="N803" s="30" t="str">
        <f ca="1" t="shared" si="905"/>
        <v>Sarah Anderson 803</v>
      </c>
      <c r="O803" s="30" t="str">
        <f ca="1" t="shared" si="906"/>
        <v>Anders Erikson 803</v>
      </c>
      <c r="P803" s="30" t="str">
        <f ca="1" t="shared" si="907"/>
        <v>Sarah Anderson 803</v>
      </c>
      <c r="Q803" s="30" t="str">
        <f ca="1" t="shared" si="960"/>
        <v>1.Anslutningsmöjlighet</v>
      </c>
      <c r="R803" s="45" t="str">
        <f ca="1" t="shared" si="961"/>
        <v>?</v>
      </c>
      <c r="S803" s="45" t="str">
        <f ca="1" t="shared" si="962"/>
        <v/>
      </c>
      <c r="T803" s="45" t="str">
        <f ca="1" t="shared" si="963"/>
        <v/>
      </c>
      <c r="V803" s="33"/>
      <c r="W803" s="49" t="str">
        <f ca="1" t="shared" si="964"/>
        <v>Ansluts till LN 20 kV</v>
      </c>
      <c r="X803" s="50" t="str">
        <f ca="1" t="shared" si="965"/>
        <v>Nej</v>
      </c>
      <c r="Y803" s="63" t="str">
        <f ca="1" t="shared" si="908"/>
        <v/>
      </c>
      <c r="Z803" s="63" t="str">
        <f ca="1" t="shared" si="909"/>
        <v/>
      </c>
      <c r="AA803" s="67"/>
      <c r="AB803" s="64" t="str">
        <f ca="1" t="shared" si="910"/>
        <v/>
      </c>
      <c r="AC803" s="73">
        <f ca="1">INDEX(Anslutningspunkt!$A$2:$A$108,RANDBETWEEN(2,108),1)</f>
        <v>65</v>
      </c>
      <c r="AD803" s="30"/>
      <c r="AE803" s="30" t="str">
        <f ca="1" t="shared" si="966"/>
        <v>Stamnät Regionnät</v>
      </c>
      <c r="AF803" s="79"/>
      <c r="AG803" s="122"/>
      <c r="AH803" s="123"/>
      <c r="AI803" s="127"/>
      <c r="AL803" s="7"/>
      <c r="AM803" s="7">
        <f ca="1">VLOOKUP(AC803,Anslutningspunkt!A:B,2,0)+RANDBETWEEN(-10000,10000)</f>
        <v>6149205.672</v>
      </c>
      <c r="AN803" s="7">
        <f ca="1">VLOOKUP(AC803,Anslutningspunkt!A:C,3,0)+RANDBETWEEN(-10000,10000)</f>
        <v>334074.438</v>
      </c>
      <c r="AP803" s="7" t="str">
        <f ca="1" t="shared" si="911"/>
        <v>Utökning</v>
      </c>
      <c r="AQ803" s="7" t="str">
        <f t="shared" si="912"/>
        <v>Konsumtion/Produktion</v>
      </c>
      <c r="AX803" s="31" t="str">
        <f ca="1" t="shared" si="913"/>
        <v/>
      </c>
      <c r="AZ803" s="31" t="str">
        <f ca="1">IF(SUM(IF({"4.Projekteringsavtal","5.Anslutningsavtal","6.Nätavtal"}=Q803,1,0))&gt;0,EDATE(AX803,RANDBETWEEN(0,6)),"")</f>
        <v/>
      </c>
      <c r="BB803" s="21" t="str">
        <f ca="1">IF(SUM(IF({"5.Anslutningsavtal","6.Nätavtal"}=Q803,1,0))&gt;0,EDATE(AZ803,RANDBETWEEN(0,3)),"")</f>
        <v/>
      </c>
      <c r="BD803" s="21" t="str">
        <f ca="1" t="shared" si="914"/>
        <v/>
      </c>
    </row>
    <row r="804" spans="1:56">
      <c r="A804" s="33" t="s">
        <v>65</v>
      </c>
      <c r="B804" s="31">
        <f ca="1" t="shared" si="954"/>
        <v>44643</v>
      </c>
      <c r="C804" s="32">
        <f ca="1" t="shared" si="901"/>
        <v>45069</v>
      </c>
      <c r="D804" s="30" t="str">
        <f t="shared" si="902"/>
        <v>Project 4804</v>
      </c>
      <c r="E804" s="30" t="str">
        <f t="shared" si="903"/>
        <v>Company AB 5804</v>
      </c>
      <c r="F804" s="30" t="str">
        <f ca="1" t="shared" si="955"/>
        <v>Österåker</v>
      </c>
      <c r="G804" s="37">
        <f ca="1" t="shared" si="956"/>
        <v>34</v>
      </c>
      <c r="H804" s="38" t="str">
        <f ca="1" t="shared" si="957"/>
        <v/>
      </c>
      <c r="I804" s="30" t="str">
        <f ca="1" t="shared" si="958"/>
        <v>Utökning</v>
      </c>
      <c r="J804" s="30" t="s">
        <v>69</v>
      </c>
      <c r="K804" s="41">
        <f ca="1" t="shared" si="959"/>
        <v>580</v>
      </c>
      <c r="L804" s="41">
        <f ca="1" t="shared" si="904"/>
        <v>139</v>
      </c>
      <c r="N804" s="30" t="str">
        <f ca="1" t="shared" si="905"/>
        <v>Anders Erikson 804</v>
      </c>
      <c r="O804" s="30" t="str">
        <f ca="1" t="shared" si="906"/>
        <v>Lars Johnson 804</v>
      </c>
      <c r="P804" s="30" t="str">
        <f ca="1" t="shared" si="907"/>
        <v>Lars Johnson 804</v>
      </c>
      <c r="Q804" s="30" t="str">
        <f ca="1" t="shared" si="960"/>
        <v>6.Nätavtal</v>
      </c>
      <c r="R804" s="45" t="str">
        <f ca="1" t="shared" si="961"/>
        <v>?</v>
      </c>
      <c r="S804" s="45" t="str">
        <f ca="1" t="shared" si="962"/>
        <v>x</v>
      </c>
      <c r="T804" s="45" t="str">
        <f ca="1" t="shared" si="963"/>
        <v/>
      </c>
      <c r="V804" s="33"/>
      <c r="W804" s="49" t="str">
        <f ca="1" t="shared" si="964"/>
        <v>Ansluts till LN 20 kV</v>
      </c>
      <c r="X804" s="50" t="str">
        <f ca="1" t="shared" si="965"/>
        <v>Ja</v>
      </c>
      <c r="Y804" s="63">
        <f ca="1" t="shared" si="908"/>
        <v>45445</v>
      </c>
      <c r="Z804" s="63">
        <f ca="1" t="shared" si="909"/>
        <v>45405</v>
      </c>
      <c r="AA804" s="67"/>
      <c r="AB804" s="64" t="str">
        <f ca="1" t="shared" si="910"/>
        <v/>
      </c>
      <c r="AC804" s="73">
        <f ca="1">INDEX(Anslutningspunkt!$A$2:$A$108,RANDBETWEEN(2,108),1)</f>
        <v>54</v>
      </c>
      <c r="AD804" s="30"/>
      <c r="AE804" s="30" t="str">
        <f ca="1" t="shared" si="966"/>
        <v>Stamnät</v>
      </c>
      <c r="AF804" s="79"/>
      <c r="AG804" s="122"/>
      <c r="AH804" s="123"/>
      <c r="AI804" s="127"/>
      <c r="AL804" s="7"/>
      <c r="AM804" s="7">
        <f ca="1">VLOOKUP(AC804,Anslutningspunkt!A:B,2,0)+RANDBETWEEN(-10000,10000)</f>
        <v>6112120.672</v>
      </c>
      <c r="AN804" s="7">
        <f ca="1">VLOOKUP(AC804,Anslutningspunkt!A:C,3,0)+RANDBETWEEN(-10000,10000)</f>
        <v>448702.438</v>
      </c>
      <c r="AP804" s="7" t="str">
        <f ca="1" t="shared" si="911"/>
        <v>Utökning</v>
      </c>
      <c r="AQ804" s="7" t="str">
        <f t="shared" si="912"/>
        <v>Konsumtion/Produktion</v>
      </c>
      <c r="AX804" s="31">
        <f ca="1" t="shared" si="913"/>
        <v>44698.1134002604</v>
      </c>
      <c r="AZ804" s="31">
        <f ca="1">IF(SUM(IF({"4.Projekteringsavtal","5.Anslutningsavtal","6.Nätavtal"}=Q804,1,0))&gt;0,EDATE(AX804,RANDBETWEEN(0,6)),"")</f>
        <v>44821</v>
      </c>
      <c r="BB804" s="21">
        <f ca="1">IF(SUM(IF({"5.Anslutningsavtal","6.Nätavtal"}=Q804,1,0))&gt;0,EDATE(AZ804,RANDBETWEEN(0,3)),"")</f>
        <v>44851</v>
      </c>
      <c r="BD804" s="21">
        <f ca="1" t="shared" si="914"/>
        <v>44882</v>
      </c>
    </row>
    <row r="805" spans="1:56">
      <c r="A805" s="33" t="s">
        <v>65</v>
      </c>
      <c r="B805" s="31">
        <f ca="1" t="shared" si="954"/>
        <v>43348</v>
      </c>
      <c r="C805" s="32">
        <f ca="1" t="shared" si="901"/>
        <v>44886</v>
      </c>
      <c r="D805" s="30" t="str">
        <f t="shared" si="902"/>
        <v>Project 4805</v>
      </c>
      <c r="E805" s="30" t="str">
        <f t="shared" si="903"/>
        <v>Company AB 5805</v>
      </c>
      <c r="F805" s="30" t="str">
        <f ca="1" t="shared" si="955"/>
        <v>Enköping</v>
      </c>
      <c r="G805" s="37">
        <f ca="1" t="shared" si="956"/>
        <v>37</v>
      </c>
      <c r="H805" s="38" t="str">
        <f ca="1" t="shared" si="957"/>
        <v>Ja</v>
      </c>
      <c r="I805" s="30" t="str">
        <f ca="1" t="shared" si="958"/>
        <v>Utökning</v>
      </c>
      <c r="J805" s="30" t="s">
        <v>69</v>
      </c>
      <c r="K805" s="41">
        <f ca="1" t="shared" si="959"/>
        <v>290</v>
      </c>
      <c r="L805" s="41">
        <f ca="1" t="shared" si="904"/>
        <v>265</v>
      </c>
      <c r="N805" s="30" t="str">
        <f ca="1" t="shared" si="905"/>
        <v>Lars Johnson 805</v>
      </c>
      <c r="O805" s="30" t="str">
        <f ca="1" t="shared" si="906"/>
        <v>Sarah Anderson 805</v>
      </c>
      <c r="P805" s="30" t="str">
        <f ca="1" t="shared" si="907"/>
        <v>Sarah Anderson 805</v>
      </c>
      <c r="Q805" s="30" t="str">
        <f ca="1" t="shared" si="960"/>
        <v>2.Reservationsavtal</v>
      </c>
      <c r="R805" s="45" t="str">
        <f ca="1" t="shared" si="961"/>
        <v>n</v>
      </c>
      <c r="S805" s="45" t="str">
        <f ca="1" t="shared" si="962"/>
        <v/>
      </c>
      <c r="T805" s="45" t="str">
        <f ca="1" t="shared" si="963"/>
        <v>x</v>
      </c>
      <c r="V805" s="33"/>
      <c r="W805" s="49" t="str">
        <f ca="1" t="shared" si="964"/>
        <v>Länk</v>
      </c>
      <c r="X805" s="50" t="str">
        <f ca="1" t="shared" si="965"/>
        <v/>
      </c>
      <c r="Y805" s="63" t="str">
        <f ca="1" t="shared" si="908"/>
        <v/>
      </c>
      <c r="Z805" s="63" t="str">
        <f ca="1" t="shared" si="909"/>
        <v/>
      </c>
      <c r="AA805" s="67"/>
      <c r="AB805" s="64" t="str">
        <f ca="1" t="shared" si="910"/>
        <v/>
      </c>
      <c r="AC805" s="73">
        <f ca="1">INDEX(Anslutningspunkt!$A$2:$A$108,RANDBETWEEN(2,108),1)</f>
        <v>18</v>
      </c>
      <c r="AD805" s="30"/>
      <c r="AE805" s="30" t="str">
        <f ca="1" t="shared" si="966"/>
        <v>Regionnät</v>
      </c>
      <c r="AF805" s="79"/>
      <c r="AG805" s="122"/>
      <c r="AH805" s="123"/>
      <c r="AI805" s="127"/>
      <c r="AL805" s="7"/>
      <c r="AM805" s="7">
        <f ca="1">VLOOKUP(AC805,Anslutningspunkt!A:B,2,0)+RANDBETWEEN(-10000,10000)</f>
        <v>6157195.672</v>
      </c>
      <c r="AN805" s="7">
        <f ca="1">VLOOKUP(AC805,Anslutningspunkt!A:C,3,0)+RANDBETWEEN(-10000,10000)</f>
        <v>308269.438</v>
      </c>
      <c r="AP805" s="7" t="str">
        <f ca="1" t="shared" si="911"/>
        <v>Utökning</v>
      </c>
      <c r="AQ805" s="7" t="str">
        <f t="shared" si="912"/>
        <v>Konsumtion/Produktion</v>
      </c>
      <c r="AX805" s="31">
        <f ca="1" t="shared" si="913"/>
        <v>43500.1767117082</v>
      </c>
      <c r="AZ805" s="31" t="str">
        <f ca="1">IF(SUM(IF({"4.Projekteringsavtal","5.Anslutningsavtal","6.Nätavtal"}=Q805,1,0))&gt;0,EDATE(AX805,RANDBETWEEN(0,6)),"")</f>
        <v/>
      </c>
      <c r="BB805" s="21" t="str">
        <f ca="1">IF(SUM(IF({"5.Anslutningsavtal","6.Nätavtal"}=Q805,1,0))&gt;0,EDATE(AZ805,RANDBETWEEN(0,3)),"")</f>
        <v/>
      </c>
      <c r="BD805" s="21" t="str">
        <f ca="1" t="shared" si="914"/>
        <v/>
      </c>
    </row>
    <row r="806" spans="1:56">
      <c r="A806" s="33" t="s">
        <v>65</v>
      </c>
      <c r="B806" s="31">
        <f ca="1" t="shared" si="954"/>
        <v>44346</v>
      </c>
      <c r="C806" s="32">
        <f ca="1" t="shared" si="901"/>
        <v>44575</v>
      </c>
      <c r="D806" s="30" t="str">
        <f t="shared" si="902"/>
        <v>Project 4806</v>
      </c>
      <c r="E806" s="30" t="str">
        <f t="shared" si="903"/>
        <v>Company AB 5806</v>
      </c>
      <c r="F806" s="30" t="str">
        <f ca="1" t="shared" si="955"/>
        <v>Sandviken</v>
      </c>
      <c r="G806" s="37">
        <f ca="1" t="shared" si="956"/>
        <v>36</v>
      </c>
      <c r="H806" s="38" t="str">
        <f ca="1" t="shared" si="957"/>
        <v/>
      </c>
      <c r="I806" s="30" t="str">
        <f ca="1" t="shared" si="958"/>
        <v>Flytt</v>
      </c>
      <c r="J806" s="30" t="s">
        <v>69</v>
      </c>
      <c r="K806" s="41">
        <f ca="1" t="shared" si="959"/>
        <v>350</v>
      </c>
      <c r="L806" s="41">
        <f ca="1" t="shared" si="904"/>
        <v>185</v>
      </c>
      <c r="N806" s="30" t="str">
        <f ca="1" t="shared" si="905"/>
        <v>Erik Johanson 806</v>
      </c>
      <c r="O806" s="30" t="str">
        <f ca="1" t="shared" si="906"/>
        <v>Erik Johanson 806</v>
      </c>
      <c r="P806" s="30" t="str">
        <f ca="1" t="shared" si="907"/>
        <v>Lars Johnson 806</v>
      </c>
      <c r="Q806" s="30" t="str">
        <f ca="1" t="shared" si="960"/>
        <v>5.Anslutningsavtal</v>
      </c>
      <c r="R806" s="45" t="str">
        <f ca="1" t="shared" si="961"/>
        <v/>
      </c>
      <c r="S806" s="45" t="str">
        <f ca="1" t="shared" si="962"/>
        <v/>
      </c>
      <c r="T806" s="45" t="str">
        <f ca="1" t="shared" si="963"/>
        <v/>
      </c>
      <c r="V806" s="33"/>
      <c r="W806" s="49" t="str">
        <f ca="1" t="shared" si="964"/>
        <v/>
      </c>
      <c r="X806" s="50" t="str">
        <f ca="1" t="shared" si="965"/>
        <v>Nej</v>
      </c>
      <c r="Y806" s="63" t="str">
        <f ca="1" t="shared" si="908"/>
        <v/>
      </c>
      <c r="Z806" s="63" t="str">
        <f ca="1" t="shared" si="909"/>
        <v/>
      </c>
      <c r="AA806" s="67"/>
      <c r="AB806" s="64" t="str">
        <f ca="1" t="shared" si="910"/>
        <v/>
      </c>
      <c r="AC806" s="73">
        <f ca="1">INDEX(Anslutningspunkt!$A$2:$A$108,RANDBETWEEN(2,108),1)</f>
        <v>80</v>
      </c>
      <c r="AD806" s="30"/>
      <c r="AE806" s="30" t="str">
        <f ca="1" t="shared" si="966"/>
        <v/>
      </c>
      <c r="AF806" s="79"/>
      <c r="AG806" s="122"/>
      <c r="AH806" s="123"/>
      <c r="AI806" s="127"/>
      <c r="AL806" s="7"/>
      <c r="AM806" s="7">
        <f ca="1">VLOOKUP(AC806,Anslutningspunkt!A:B,2,0)+RANDBETWEEN(-10000,10000)</f>
        <v>6084292.672</v>
      </c>
      <c r="AN806" s="7">
        <f ca="1">VLOOKUP(AC806,Anslutningspunkt!A:C,3,0)+RANDBETWEEN(-10000,10000)</f>
        <v>325460.438</v>
      </c>
      <c r="AP806" s="7" t="str">
        <f ca="1" t="shared" si="911"/>
        <v>Flytt</v>
      </c>
      <c r="AQ806" s="7" t="str">
        <f t="shared" si="912"/>
        <v>Konsumtion/Produktion</v>
      </c>
      <c r="AX806" s="31">
        <f ca="1" t="shared" si="913"/>
        <v>44542.4770932951</v>
      </c>
      <c r="AZ806" s="31">
        <f ca="1">IF(SUM(IF({"4.Projekteringsavtal","5.Anslutningsavtal","6.Nätavtal"}=Q806,1,0))&gt;0,EDATE(AX806,RANDBETWEEN(0,6)),"")</f>
        <v>44542</v>
      </c>
      <c r="BB806" s="21">
        <f ca="1">IF(SUM(IF({"5.Anslutningsavtal","6.Nätavtal"}=Q806,1,0))&gt;0,EDATE(AZ806,RANDBETWEEN(0,3)),"")</f>
        <v>44604</v>
      </c>
      <c r="BD806" s="21" t="str">
        <f ca="1" t="shared" si="914"/>
        <v/>
      </c>
    </row>
    <row r="807" spans="1:56">
      <c r="A807" s="33" t="s">
        <v>65</v>
      </c>
      <c r="B807" s="31">
        <f ca="1" t="shared" si="954"/>
        <v>44126</v>
      </c>
      <c r="C807" s="32">
        <f ca="1" t="shared" si="901"/>
        <v>44595</v>
      </c>
      <c r="D807" s="30" t="str">
        <f t="shared" si="902"/>
        <v>Project 4807</v>
      </c>
      <c r="E807" s="30" t="str">
        <f t="shared" si="903"/>
        <v>Company AB 5807</v>
      </c>
      <c r="F807" s="30" t="str">
        <f ca="1" t="shared" si="955"/>
        <v>Långshyttan</v>
      </c>
      <c r="G807" s="37">
        <f ca="1" t="shared" si="956"/>
        <v>33</v>
      </c>
      <c r="H807" s="38" t="str">
        <f ca="1" t="shared" si="957"/>
        <v>Nej</v>
      </c>
      <c r="I807" s="30" t="str">
        <f ca="1" t="shared" si="958"/>
        <v>Nyanslutning</v>
      </c>
      <c r="J807" s="30" t="s">
        <v>69</v>
      </c>
      <c r="K807" s="41">
        <f ca="1" t="shared" si="959"/>
        <v>310</v>
      </c>
      <c r="L807" s="41">
        <f ca="1" t="shared" si="904"/>
        <v>276</v>
      </c>
      <c r="N807" s="30" t="str">
        <f ca="1" t="shared" si="905"/>
        <v>Anders Erikson 807</v>
      </c>
      <c r="O807" s="30" t="str">
        <f ca="1" t="shared" si="906"/>
        <v>Anders Erikson 807</v>
      </c>
      <c r="P807" s="30" t="str">
        <f ca="1" t="shared" si="907"/>
        <v>Sarah Anderson 807</v>
      </c>
      <c r="Q807" s="30" t="str">
        <f ca="1" t="shared" si="960"/>
        <v>4.Projekteringsavtal</v>
      </c>
      <c r="R807" s="45" t="str">
        <f ca="1" t="shared" si="961"/>
        <v>nej</v>
      </c>
      <c r="S807" s="45" t="str">
        <f ca="1" t="shared" si="962"/>
        <v>x</v>
      </c>
      <c r="T807" s="45" t="str">
        <f ca="1" t="shared" si="963"/>
        <v/>
      </c>
      <c r="V807" s="33"/>
      <c r="W807" s="49" t="str">
        <f ca="1" t="shared" si="964"/>
        <v>Reservationsavtal ska tecknas</v>
      </c>
      <c r="X807" s="50" t="str">
        <f ca="1" t="shared" si="965"/>
        <v/>
      </c>
      <c r="Y807" s="63" t="str">
        <f ca="1" t="shared" si="908"/>
        <v/>
      </c>
      <c r="Z807" s="63" t="str">
        <f ca="1" t="shared" si="909"/>
        <v/>
      </c>
      <c r="AA807" s="67"/>
      <c r="AB807" s="64" t="str">
        <f ca="1" t="shared" si="910"/>
        <v/>
      </c>
      <c r="AC807" s="73">
        <f ca="1">INDEX(Anslutningspunkt!$A$2:$A$108,RANDBETWEEN(2,108),1)</f>
        <v>70</v>
      </c>
      <c r="AD807" s="30"/>
      <c r="AE807" s="30" t="str">
        <f ca="1" t="shared" si="966"/>
        <v/>
      </c>
      <c r="AF807" s="79"/>
      <c r="AG807" s="122"/>
      <c r="AH807" s="123"/>
      <c r="AI807" s="127"/>
      <c r="AL807" s="7"/>
      <c r="AM807" s="7">
        <f ca="1">VLOOKUP(AC807,Anslutningspunkt!A:B,2,0)+RANDBETWEEN(-10000,10000)</f>
        <v>6005625.672</v>
      </c>
      <c r="AN807" s="7">
        <f ca="1">VLOOKUP(AC807,Anslutningspunkt!A:C,3,0)+RANDBETWEEN(-10000,10000)</f>
        <v>325729.438</v>
      </c>
      <c r="AP807" s="7" t="str">
        <f ca="1" t="shared" si="911"/>
        <v>Nyanslutning</v>
      </c>
      <c r="AQ807" s="7" t="str">
        <f t="shared" si="912"/>
        <v>Konsumtion/Produktion</v>
      </c>
      <c r="AX807" s="31">
        <f ca="1" t="shared" si="913"/>
        <v>44392.6232521348</v>
      </c>
      <c r="AZ807" s="31">
        <f ca="1">IF(SUM(IF({"4.Projekteringsavtal","5.Anslutningsavtal","6.Nätavtal"}=Q807,1,0))&gt;0,EDATE(AX807,RANDBETWEEN(0,6)),"")</f>
        <v>44423</v>
      </c>
      <c r="BB807" s="21" t="str">
        <f ca="1">IF(SUM(IF({"5.Anslutningsavtal","6.Nätavtal"}=Q807,1,0))&gt;0,EDATE(AZ807,RANDBETWEEN(0,3)),"")</f>
        <v/>
      </c>
      <c r="BD807" s="21" t="str">
        <f ca="1" t="shared" si="914"/>
        <v/>
      </c>
    </row>
    <row r="808" spans="1:56">
      <c r="A808" s="33" t="s">
        <v>65</v>
      </c>
      <c r="B808" s="31">
        <f ca="1" t="shared" si="954"/>
        <v>43674</v>
      </c>
      <c r="C808" s="32">
        <f ca="1" t="shared" si="901"/>
        <v>44924</v>
      </c>
      <c r="D808" s="30" t="str">
        <f t="shared" si="902"/>
        <v>Project 4808</v>
      </c>
      <c r="E808" s="30" t="str">
        <f t="shared" si="903"/>
        <v>Company AB 5808</v>
      </c>
      <c r="F808" s="30" t="str">
        <f ca="1" t="shared" si="955"/>
        <v>Upplands Bro</v>
      </c>
      <c r="G808" s="37">
        <f ca="1" t="shared" si="956"/>
        <v>36</v>
      </c>
      <c r="H808" s="38" t="str">
        <f ca="1" t="shared" si="957"/>
        <v>Ja</v>
      </c>
      <c r="I808" s="30" t="str">
        <f ca="1" t="shared" si="958"/>
        <v>Flytt</v>
      </c>
      <c r="J808" s="30" t="s">
        <v>69</v>
      </c>
      <c r="K808" s="41">
        <f ca="1" t="shared" si="959"/>
        <v>270</v>
      </c>
      <c r="L808" s="41">
        <f ca="1" t="shared" si="904"/>
        <v>2</v>
      </c>
      <c r="N808" s="30" t="str">
        <f ca="1" t="shared" si="905"/>
        <v>Lars Johnson 808</v>
      </c>
      <c r="O808" s="30" t="str">
        <f ca="1" t="shared" si="906"/>
        <v>Sarah Anderson 808</v>
      </c>
      <c r="P808" s="30" t="str">
        <f ca="1" t="shared" si="907"/>
        <v>Sarah Anderson 808</v>
      </c>
      <c r="Q808" s="30" t="str">
        <f ca="1" t="shared" si="960"/>
        <v>1.Anslutningsmöjlighet</v>
      </c>
      <c r="R808" s="45" t="str">
        <f ca="1" t="shared" si="961"/>
        <v/>
      </c>
      <c r="S808" s="45" t="str">
        <f ca="1" t="shared" si="962"/>
        <v/>
      </c>
      <c r="T808" s="45" t="str">
        <f ca="1" t="shared" si="963"/>
        <v>x</v>
      </c>
      <c r="V808" s="33"/>
      <c r="W808" s="49" t="str">
        <f ca="1" t="shared" si="964"/>
        <v>Länk</v>
      </c>
      <c r="X808" s="50" t="str">
        <f ca="1" t="shared" si="965"/>
        <v/>
      </c>
      <c r="Y808" s="63" t="str">
        <f ca="1" t="shared" si="908"/>
        <v/>
      </c>
      <c r="Z808" s="63" t="str">
        <f ca="1" t="shared" si="909"/>
        <v/>
      </c>
      <c r="AA808" s="67"/>
      <c r="AB808" s="64" t="str">
        <f ca="1" t="shared" si="910"/>
        <v/>
      </c>
      <c r="AC808" s="73">
        <f ca="1">INDEX(Anslutningspunkt!$A$2:$A$108,RANDBETWEEN(2,108),1)</f>
        <v>95</v>
      </c>
      <c r="AD808" s="30"/>
      <c r="AE808" s="30" t="str">
        <f ca="1" t="shared" si="966"/>
        <v/>
      </c>
      <c r="AF808" s="79"/>
      <c r="AG808" s="122"/>
      <c r="AH808" s="123"/>
      <c r="AI808" s="127"/>
      <c r="AL808" s="7"/>
      <c r="AM808" s="7">
        <f ca="1">VLOOKUP(AC808,Anslutningspunkt!A:B,2,0)+RANDBETWEEN(-10000,10000)</f>
        <v>6155192.672</v>
      </c>
      <c r="AN808" s="7">
        <f ca="1">VLOOKUP(AC808,Anslutningspunkt!A:C,3,0)+RANDBETWEEN(-10000,10000)</f>
        <v>373972.438</v>
      </c>
      <c r="AP808" s="7" t="str">
        <f ca="1" t="shared" si="911"/>
        <v>Flytt</v>
      </c>
      <c r="AQ808" s="7" t="str">
        <f t="shared" si="912"/>
        <v>Konsumtion/Produktion</v>
      </c>
      <c r="AX808" s="31" t="str">
        <f ca="1" t="shared" si="913"/>
        <v/>
      </c>
      <c r="AZ808" s="31" t="str">
        <f ca="1">IF(SUM(IF({"4.Projekteringsavtal","5.Anslutningsavtal","6.Nätavtal"}=Q808,1,0))&gt;0,EDATE(AX808,RANDBETWEEN(0,6)),"")</f>
        <v/>
      </c>
      <c r="BB808" s="21" t="str">
        <f ca="1">IF(SUM(IF({"5.Anslutningsavtal","6.Nätavtal"}=Q808,1,0))&gt;0,EDATE(AZ808,RANDBETWEEN(0,3)),"")</f>
        <v/>
      </c>
      <c r="BD808" s="21" t="str">
        <f ca="1" t="shared" si="914"/>
        <v/>
      </c>
    </row>
    <row r="809" spans="1:56">
      <c r="A809" s="33" t="s">
        <v>65</v>
      </c>
      <c r="B809" s="31">
        <f ca="1" t="shared" si="954"/>
        <v>44761</v>
      </c>
      <c r="C809" s="32">
        <f ca="1" t="shared" si="901"/>
        <v>44793</v>
      </c>
      <c r="D809" s="30" t="str">
        <f t="shared" si="902"/>
        <v>Project 4809</v>
      </c>
      <c r="E809" s="30" t="str">
        <f t="shared" si="903"/>
        <v>Company AB 5809</v>
      </c>
      <c r="F809" s="30" t="str">
        <f ca="1" t="shared" si="955"/>
        <v>Åker</v>
      </c>
      <c r="G809" s="37">
        <f ca="1" t="shared" si="956"/>
        <v>33</v>
      </c>
      <c r="H809" s="38" t="str">
        <f ca="1" t="shared" si="957"/>
        <v>Ja</v>
      </c>
      <c r="I809" s="30" t="str">
        <f ca="1" t="shared" si="958"/>
        <v>Utökning</v>
      </c>
      <c r="J809" s="30" t="s">
        <v>69</v>
      </c>
      <c r="K809" s="41">
        <f ca="1" t="shared" si="959"/>
        <v>300</v>
      </c>
      <c r="L809" s="41">
        <f ca="1" t="shared" si="904"/>
        <v>137</v>
      </c>
      <c r="N809" s="30" t="str">
        <f ca="1" t="shared" si="905"/>
        <v>Sarah Anderson 809</v>
      </c>
      <c r="O809" s="30" t="str">
        <f ca="1" t="shared" si="906"/>
        <v>Sarah Anderson 809</v>
      </c>
      <c r="P809" s="30" t="str">
        <f ca="1" t="shared" si="907"/>
        <v>Sarah Anderson 809</v>
      </c>
      <c r="Q809" s="30" t="str">
        <f ca="1" t="shared" si="960"/>
        <v>2.Reservationsavtal</v>
      </c>
      <c r="R809" s="45" t="str">
        <f ca="1" t="shared" si="961"/>
        <v/>
      </c>
      <c r="S809" s="45" t="str">
        <f ca="1" t="shared" si="962"/>
        <v/>
      </c>
      <c r="T809" s="45" t="str">
        <f ca="1" t="shared" si="963"/>
        <v>x</v>
      </c>
      <c r="V809" s="33"/>
      <c r="W809" s="49" t="str">
        <f ca="1" t="shared" si="964"/>
        <v>Länk</v>
      </c>
      <c r="X809" s="50" t="str">
        <f ca="1" t="shared" si="965"/>
        <v/>
      </c>
      <c r="Y809" s="63" t="str">
        <f ca="1" t="shared" si="908"/>
        <v/>
      </c>
      <c r="Z809" s="63" t="str">
        <f ca="1" t="shared" si="909"/>
        <v/>
      </c>
      <c r="AA809" s="67"/>
      <c r="AB809" s="64" t="str">
        <f ca="1" t="shared" si="910"/>
        <v/>
      </c>
      <c r="AC809" s="73">
        <f ca="1">INDEX(Anslutningspunkt!$A$2:$A$108,RANDBETWEEN(2,108),1)</f>
        <v>35</v>
      </c>
      <c r="AD809" s="30"/>
      <c r="AE809" s="30" t="str">
        <f ca="1" t="shared" si="966"/>
        <v>Stamnät Regionnät</v>
      </c>
      <c r="AF809" s="79"/>
      <c r="AG809" s="122"/>
      <c r="AH809" s="123"/>
      <c r="AI809" s="127"/>
      <c r="AL809" s="7"/>
      <c r="AM809" s="7">
        <f ca="1">VLOOKUP(AC809,Anslutningspunkt!A:B,2,0)+RANDBETWEEN(-10000,10000)</f>
        <v>6043903.672</v>
      </c>
      <c r="AN809" s="7">
        <f ca="1">VLOOKUP(AC809,Anslutningspunkt!A:C,3,0)+RANDBETWEEN(-10000,10000)</f>
        <v>357398.438</v>
      </c>
      <c r="AP809" s="7" t="str">
        <f ca="1" t="shared" si="911"/>
        <v>Utökning</v>
      </c>
      <c r="AQ809" s="7" t="str">
        <f t="shared" si="912"/>
        <v>Konsumtion/Produktion</v>
      </c>
      <c r="AX809" s="31">
        <f ca="1" t="shared" si="913"/>
        <v>44767.5395648693</v>
      </c>
      <c r="AZ809" s="31" t="str">
        <f ca="1">IF(SUM(IF({"4.Projekteringsavtal","5.Anslutningsavtal","6.Nätavtal"}=Q809,1,0))&gt;0,EDATE(AX809,RANDBETWEEN(0,6)),"")</f>
        <v/>
      </c>
      <c r="BB809" s="21" t="str">
        <f ca="1">IF(SUM(IF({"5.Anslutningsavtal","6.Nätavtal"}=Q809,1,0))&gt;0,EDATE(AZ809,RANDBETWEEN(0,3)),"")</f>
        <v/>
      </c>
      <c r="BD809" s="21" t="str">
        <f ca="1" t="shared" si="914"/>
        <v/>
      </c>
    </row>
    <row r="810" spans="1:56">
      <c r="A810" s="33" t="s">
        <v>65</v>
      </c>
      <c r="B810" s="31">
        <f ca="1" t="shared" si="954"/>
        <v>43938</v>
      </c>
      <c r="C810" s="32">
        <f ca="1" t="shared" si="901"/>
        <v>45108</v>
      </c>
      <c r="D810" s="30" t="str">
        <f t="shared" si="902"/>
        <v>Project 4810</v>
      </c>
      <c r="E810" s="30" t="str">
        <f t="shared" si="903"/>
        <v>Company AB 5810</v>
      </c>
      <c r="F810" s="30" t="str">
        <f ca="1" t="shared" si="955"/>
        <v>Surahammar</v>
      </c>
      <c r="G810" s="37">
        <f ca="1" t="shared" si="956"/>
        <v>36</v>
      </c>
      <c r="H810" s="38" t="str">
        <f ca="1" t="shared" si="957"/>
        <v>Ja</v>
      </c>
      <c r="I810" s="30" t="str">
        <f ca="1" t="shared" si="958"/>
        <v>Flytt</v>
      </c>
      <c r="J810" s="30" t="s">
        <v>69</v>
      </c>
      <c r="K810" s="41">
        <f ca="1" t="shared" si="959"/>
        <v>90</v>
      </c>
      <c r="L810" s="41">
        <f ca="1" t="shared" si="904"/>
        <v>21</v>
      </c>
      <c r="N810" s="30" t="str">
        <f ca="1" t="shared" si="905"/>
        <v>Lars Johnson 810</v>
      </c>
      <c r="O810" s="30" t="str">
        <f ca="1" t="shared" si="906"/>
        <v>Lars Johnson 810</v>
      </c>
      <c r="P810" s="30" t="str">
        <f ca="1" t="shared" si="907"/>
        <v>Lars Johnson 810</v>
      </c>
      <c r="Q810" s="30" t="str">
        <f ca="1" t="shared" si="960"/>
        <v>2.Reservationsavtal</v>
      </c>
      <c r="R810" s="45" t="str">
        <f ca="1" t="shared" si="961"/>
        <v/>
      </c>
      <c r="S810" s="45" t="str">
        <f ca="1" t="shared" si="962"/>
        <v/>
      </c>
      <c r="T810" s="45" t="str">
        <f ca="1" t="shared" si="963"/>
        <v>x</v>
      </c>
      <c r="V810" s="33"/>
      <c r="W810" s="49" t="str">
        <f ca="1" t="shared" si="964"/>
        <v/>
      </c>
      <c r="X810" s="50" t="str">
        <f ca="1" t="shared" si="965"/>
        <v>Ja</v>
      </c>
      <c r="Y810" s="63">
        <f ca="1" t="shared" si="908"/>
        <v>45470</v>
      </c>
      <c r="Z810" s="63">
        <f ca="1" t="shared" si="909"/>
        <v>45445</v>
      </c>
      <c r="AA810" s="67"/>
      <c r="AB810" s="64" t="str">
        <f ca="1" t="shared" si="910"/>
        <v/>
      </c>
      <c r="AC810" s="73">
        <f ca="1">INDEX(Anslutningspunkt!$A$2:$A$108,RANDBETWEEN(2,108),1)</f>
        <v>79</v>
      </c>
      <c r="AD810" s="30"/>
      <c r="AE810" s="30" t="str">
        <f ca="1" t="shared" si="966"/>
        <v>Stamnät Regionnät</v>
      </c>
      <c r="AF810" s="79"/>
      <c r="AG810" s="122"/>
      <c r="AH810" s="123"/>
      <c r="AI810" s="127"/>
      <c r="AL810" s="7"/>
      <c r="AM810" s="7">
        <f ca="1">VLOOKUP(AC810,Anslutningspunkt!A:B,2,0)+RANDBETWEEN(-10000,10000)</f>
        <v>6089319.672</v>
      </c>
      <c r="AN810" s="7">
        <f ca="1">VLOOKUP(AC810,Anslutningspunkt!A:C,3,0)+RANDBETWEEN(-10000,10000)</f>
        <v>270137.438</v>
      </c>
      <c r="AP810" s="7" t="str">
        <f ca="1" t="shared" si="911"/>
        <v>Flytt</v>
      </c>
      <c r="AQ810" s="7" t="str">
        <f t="shared" si="912"/>
        <v>Konsumtion/Produktion</v>
      </c>
      <c r="AX810" s="31">
        <f ca="1" t="shared" si="913"/>
        <v>44786.8652543907</v>
      </c>
      <c r="AZ810" s="31" t="str">
        <f ca="1">IF(SUM(IF({"4.Projekteringsavtal","5.Anslutningsavtal","6.Nätavtal"}=Q810,1,0))&gt;0,EDATE(AX810,RANDBETWEEN(0,6)),"")</f>
        <v/>
      </c>
      <c r="BB810" s="21" t="str">
        <f ca="1">IF(SUM(IF({"5.Anslutningsavtal","6.Nätavtal"}=Q810,1,0))&gt;0,EDATE(AZ810,RANDBETWEEN(0,3)),"")</f>
        <v/>
      </c>
      <c r="BD810" s="21" t="str">
        <f ca="1" t="shared" si="914"/>
        <v/>
      </c>
    </row>
    <row r="811" spans="1:56">
      <c r="A811" s="33" t="s">
        <v>65</v>
      </c>
      <c r="B811" s="31">
        <f ca="1" t="shared" si="954"/>
        <v>43922</v>
      </c>
      <c r="C811" s="32">
        <f ca="1" t="shared" si="901"/>
        <v>45195</v>
      </c>
      <c r="D811" s="30" t="str">
        <f t="shared" si="902"/>
        <v>Project 4811</v>
      </c>
      <c r="E811" s="30" t="str">
        <f t="shared" si="903"/>
        <v>Company AB 5811</v>
      </c>
      <c r="F811" s="30" t="str">
        <f ca="1" t="shared" si="955"/>
        <v>Älvkarleby</v>
      </c>
      <c r="G811" s="37">
        <f ca="1" t="shared" si="956"/>
        <v>38</v>
      </c>
      <c r="H811" s="38" t="str">
        <f ca="1" t="shared" si="957"/>
        <v/>
      </c>
      <c r="I811" s="30" t="str">
        <f ca="1" t="shared" si="958"/>
        <v>Flytt</v>
      </c>
      <c r="J811" s="30" t="s">
        <v>69</v>
      </c>
      <c r="K811" s="41">
        <f ca="1" t="shared" si="959"/>
        <v>290</v>
      </c>
      <c r="L811" s="41">
        <f ca="1" t="shared" si="904"/>
        <v>162</v>
      </c>
      <c r="N811" s="30" t="str">
        <f ca="1" t="shared" si="905"/>
        <v>Anders Erikson 811</v>
      </c>
      <c r="O811" s="30" t="str">
        <f ca="1" t="shared" si="906"/>
        <v>Erik Johanson 811</v>
      </c>
      <c r="P811" s="30" t="str">
        <f ca="1" t="shared" si="907"/>
        <v>Lars Johnson 811</v>
      </c>
      <c r="Q811" s="30" t="str">
        <f ca="1" t="shared" si="960"/>
        <v>6.Nätavtal</v>
      </c>
      <c r="R811" s="45" t="str">
        <f ca="1" t="shared" si="961"/>
        <v>n</v>
      </c>
      <c r="S811" s="45" t="str">
        <f ca="1" t="shared" si="962"/>
        <v>x</v>
      </c>
      <c r="T811" s="45" t="str">
        <f ca="1" t="shared" si="963"/>
        <v/>
      </c>
      <c r="V811" s="33"/>
      <c r="W811" s="49" t="str">
        <f ca="1" t="shared" si="964"/>
        <v/>
      </c>
      <c r="X811" s="50" t="str">
        <f ca="1" t="shared" si="965"/>
        <v>Ja</v>
      </c>
      <c r="Y811" s="63">
        <f ca="1" t="shared" si="908"/>
        <v>45397</v>
      </c>
      <c r="Z811" s="63">
        <f ca="1" t="shared" si="909"/>
        <v>45397</v>
      </c>
      <c r="AA811" s="67"/>
      <c r="AB811" s="64" t="str">
        <f ca="1" t="shared" si="910"/>
        <v/>
      </c>
      <c r="AC811" s="73">
        <f ca="1">INDEX(Anslutningspunkt!$A$2:$A$108,RANDBETWEEN(2,108),1)</f>
        <v>15</v>
      </c>
      <c r="AD811" s="30"/>
      <c r="AE811" s="30" t="str">
        <f ca="1" t="shared" si="966"/>
        <v/>
      </c>
      <c r="AF811" s="79"/>
      <c r="AG811" s="122"/>
      <c r="AH811" s="123"/>
      <c r="AI811" s="127"/>
      <c r="AL811" s="7"/>
      <c r="AM811" s="7">
        <f ca="1">VLOOKUP(AC811,Anslutningspunkt!A:B,2,0)+RANDBETWEEN(-10000,10000)</f>
        <v>6108708.672</v>
      </c>
      <c r="AN811" s="7">
        <f ca="1">VLOOKUP(AC811,Anslutningspunkt!A:C,3,0)+RANDBETWEEN(-10000,10000)</f>
        <v>302881.438</v>
      </c>
      <c r="AP811" s="7" t="str">
        <f ca="1" t="shared" si="911"/>
        <v>Flytt</v>
      </c>
      <c r="AQ811" s="7" t="str">
        <f t="shared" si="912"/>
        <v>Konsumtion/Produktion</v>
      </c>
      <c r="AX811" s="31">
        <f ca="1" t="shared" si="913"/>
        <v>44122.8003348364</v>
      </c>
      <c r="AZ811" s="31">
        <f ca="1">IF(SUM(IF({"4.Projekteringsavtal","5.Anslutningsavtal","6.Nätavtal"}=Q811,1,0))&gt;0,EDATE(AX811,RANDBETWEEN(0,6)),"")</f>
        <v>44245</v>
      </c>
      <c r="BB811" s="21">
        <f ca="1">IF(SUM(IF({"5.Anslutningsavtal","6.Nätavtal"}=Q811,1,0))&gt;0,EDATE(AZ811,RANDBETWEEN(0,3)),"")</f>
        <v>44334</v>
      </c>
      <c r="BD811" s="21">
        <f ca="1" t="shared" si="914"/>
        <v>44365</v>
      </c>
    </row>
    <row r="812" spans="1:56">
      <c r="A812" s="33" t="s">
        <v>65</v>
      </c>
      <c r="B812" s="31">
        <f ca="1" t="shared" ref="B812:B821" si="967">RANDBETWEEN(DATE(2018,1,1),DATE(2022,10,20))</f>
        <v>43945</v>
      </c>
      <c r="C812" s="32">
        <f ca="1" t="shared" si="901"/>
        <v>44588</v>
      </c>
      <c r="D812" s="30" t="str">
        <f t="shared" si="902"/>
        <v>Project 4812</v>
      </c>
      <c r="E812" s="30" t="str">
        <f t="shared" si="903"/>
        <v>Company AB 5812</v>
      </c>
      <c r="F812" s="30" t="str">
        <f ca="1" t="shared" ref="F812:F821" si="96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Uppsala</v>
      </c>
      <c r="G812" s="37">
        <f ca="1" t="shared" ref="G812:G821" si="969">RANDBETWEEN(30,38)</f>
        <v>38</v>
      </c>
      <c r="H812" s="38" t="str">
        <f ca="1" t="shared" ref="H812:H821" si="970">CHOOSE(RANDBETWEEN(1,3),"Ja","Nej","")</f>
        <v/>
      </c>
      <c r="I812" s="30" t="str">
        <f ca="1" t="shared" ref="I812:I821" si="971">CHOOSE(RANDBETWEEN(1,3),"Nyanslutning","Utökning","Flytt")</f>
        <v>Flytt</v>
      </c>
      <c r="J812" s="30" t="s">
        <v>69</v>
      </c>
      <c r="K812" s="41">
        <f ca="1" t="shared" ref="K812:K821" si="972">RANDBETWEEN(1,60)*10</f>
        <v>560</v>
      </c>
      <c r="L812" s="41">
        <f ca="1" t="shared" si="904"/>
        <v>238</v>
      </c>
      <c r="N812" s="30" t="str">
        <f ca="1" t="shared" si="905"/>
        <v>Lars Johnson 812</v>
      </c>
      <c r="O812" s="30" t="str">
        <f ca="1" t="shared" si="906"/>
        <v>Anders Erikson 812</v>
      </c>
      <c r="P812" s="30" t="str">
        <f ca="1" t="shared" si="907"/>
        <v>Lars Johnson 812</v>
      </c>
      <c r="Q812" s="30" t="str">
        <f ca="1" t="shared" ref="Q812:Q821" si="973">CHOOSE(RANDBETWEEN(1,5),"5.Anslutningsavtal","4.Projekteringsavtal","6.Nätavtal","2.Reservationsavtal","1.Anslutningsmöjlighet")</f>
        <v>2.Reservationsavtal</v>
      </c>
      <c r="R812" s="45" t="str">
        <f ca="1" t="shared" ref="R812:R821" si="974">CHOOSE(RANDBETWEEN(1,8),"Ja","","","","n","nej","?","N/A")</f>
        <v/>
      </c>
      <c r="S812" s="45" t="str">
        <f ca="1" t="shared" ref="S812:S821" si="975">CHOOSE(RANDBETWEEN(1,3),"x","","")</f>
        <v/>
      </c>
      <c r="T812" s="45" t="str">
        <f ca="1" t="shared" ref="T812:T821" si="976">CHOOSE(RANDBETWEEN(1,4),"x","","","")</f>
        <v/>
      </c>
      <c r="V812" s="33"/>
      <c r="W812" s="49" t="str">
        <f ca="1" t="shared" ref="W812:W821" si="977">CHOOSE(RANDBETWEEN(1,7),"Länk","","","","","Ansluts till LN 20 kV","Reservationsavtal ska tecknas")</f>
        <v>Länk</v>
      </c>
      <c r="X812" s="50" t="str">
        <f ca="1" t="shared" ref="X812:X821" si="978">CHOOSE(RANDBETWEEN(1,4),"Ja","Ja","Nej","")</f>
        <v>Ja</v>
      </c>
      <c r="Y812" s="63">
        <f ca="1" t="shared" si="908"/>
        <v>45515</v>
      </c>
      <c r="Z812" s="63">
        <f ca="1" t="shared" si="909"/>
        <v>45515</v>
      </c>
      <c r="AA812" s="67"/>
      <c r="AB812" s="64" t="str">
        <f ca="1" t="shared" si="910"/>
        <v/>
      </c>
      <c r="AC812" s="73">
        <f ca="1">INDEX(Anslutningspunkt!$A$2:$A$108,RANDBETWEEN(2,108),1)</f>
        <v>24</v>
      </c>
      <c r="AD812" s="30"/>
      <c r="AE812" s="30" t="str">
        <f ca="1" t="shared" ref="AE812:AE821" si="979">CHOOSE(RANDBETWEEN(1,4),"Regionnät","Stamnät Regionnät","Stamnät","")</f>
        <v>Stamnät</v>
      </c>
      <c r="AF812" s="79"/>
      <c r="AG812" s="122"/>
      <c r="AH812" s="123"/>
      <c r="AI812" s="127"/>
      <c r="AL812" s="7"/>
      <c r="AM812" s="7">
        <f ca="1">VLOOKUP(AC812,Anslutningspunkt!A:B,2,0)+RANDBETWEEN(-10000,10000)</f>
        <v>6030664.672</v>
      </c>
      <c r="AN812" s="7">
        <f ca="1">VLOOKUP(AC812,Anslutningspunkt!A:C,3,0)+RANDBETWEEN(-10000,10000)</f>
        <v>342971.438</v>
      </c>
      <c r="AP812" s="7" t="str">
        <f ca="1" t="shared" si="911"/>
        <v>Flytt</v>
      </c>
      <c r="AQ812" s="7" t="str">
        <f t="shared" si="912"/>
        <v>Konsumtion/Produktion</v>
      </c>
      <c r="AX812" s="31">
        <f ca="1" t="shared" si="913"/>
        <v>44253.1660432941</v>
      </c>
      <c r="AZ812" s="31" t="str">
        <f ca="1">IF(SUM(IF({"4.Projekteringsavtal","5.Anslutningsavtal","6.Nätavtal"}=Q812,1,0))&gt;0,EDATE(AX812,RANDBETWEEN(0,6)),"")</f>
        <v/>
      </c>
      <c r="BB812" s="21" t="str">
        <f ca="1">IF(SUM(IF({"5.Anslutningsavtal","6.Nätavtal"}=Q812,1,0))&gt;0,EDATE(AZ812,RANDBETWEEN(0,3)),"")</f>
        <v/>
      </c>
      <c r="BD812" s="21" t="str">
        <f ca="1" t="shared" si="914"/>
        <v/>
      </c>
    </row>
    <row r="813" spans="1:56">
      <c r="A813" s="33" t="s">
        <v>65</v>
      </c>
      <c r="B813" s="31">
        <f ca="1" t="shared" si="967"/>
        <v>43548</v>
      </c>
      <c r="C813" s="32">
        <f ca="1" t="shared" si="901"/>
        <v>45549</v>
      </c>
      <c r="D813" s="30" t="str">
        <f t="shared" si="902"/>
        <v>Project 4813</v>
      </c>
      <c r="E813" s="30" t="str">
        <f t="shared" si="903"/>
        <v>Company AB 5813</v>
      </c>
      <c r="F813" s="30" t="str">
        <f ca="1" t="shared" si="968"/>
        <v>Västerås</v>
      </c>
      <c r="G813" s="37">
        <f ca="1" t="shared" si="969"/>
        <v>37</v>
      </c>
      <c r="H813" s="38" t="str">
        <f ca="1" t="shared" si="970"/>
        <v>Nej</v>
      </c>
      <c r="I813" s="30" t="str">
        <f ca="1" t="shared" si="971"/>
        <v>Flytt</v>
      </c>
      <c r="J813" s="30" t="s">
        <v>69</v>
      </c>
      <c r="K813" s="41">
        <f ca="1" t="shared" si="972"/>
        <v>80</v>
      </c>
      <c r="L813" s="41">
        <f ca="1" t="shared" si="904"/>
        <v>73</v>
      </c>
      <c r="N813" s="30" t="str">
        <f ca="1" t="shared" si="905"/>
        <v>Lars Johnson 813</v>
      </c>
      <c r="O813" s="30" t="str">
        <f ca="1" t="shared" si="906"/>
        <v>Anders Erikson 813</v>
      </c>
      <c r="P813" s="30" t="str">
        <f ca="1" t="shared" si="907"/>
        <v>Sarah Anderson 813</v>
      </c>
      <c r="Q813" s="30" t="str">
        <f ca="1" t="shared" si="973"/>
        <v>1.Anslutningsmöjlighet</v>
      </c>
      <c r="R813" s="45" t="str">
        <f ca="1" t="shared" si="974"/>
        <v>nej</v>
      </c>
      <c r="S813" s="45" t="str">
        <f ca="1" t="shared" si="975"/>
        <v/>
      </c>
      <c r="T813" s="45" t="str">
        <f ca="1" t="shared" si="976"/>
        <v/>
      </c>
      <c r="V813" s="33"/>
      <c r="W813" s="49" t="str">
        <f ca="1" t="shared" si="977"/>
        <v/>
      </c>
      <c r="X813" s="50" t="str">
        <f ca="1" t="shared" si="978"/>
        <v>Nej</v>
      </c>
      <c r="Y813" s="63" t="str">
        <f ca="1" t="shared" si="908"/>
        <v/>
      </c>
      <c r="Z813" s="63" t="str">
        <f ca="1" t="shared" si="909"/>
        <v/>
      </c>
      <c r="AA813" s="67"/>
      <c r="AB813" s="64" t="str">
        <f ca="1" t="shared" si="910"/>
        <v/>
      </c>
      <c r="AC813" s="73">
        <f ca="1">INDEX(Anslutningspunkt!$A$2:$A$108,RANDBETWEEN(2,108),1)</f>
        <v>57</v>
      </c>
      <c r="AD813" s="30"/>
      <c r="AE813" s="30" t="str">
        <f ca="1" t="shared" si="979"/>
        <v>Stamnät</v>
      </c>
      <c r="AF813" s="79"/>
      <c r="AG813" s="122"/>
      <c r="AH813" s="123"/>
      <c r="AI813" s="127"/>
      <c r="AL813" s="7"/>
      <c r="AM813" s="7">
        <f ca="1">VLOOKUP(AC813,Anslutningspunkt!A:B,2,0)+RANDBETWEEN(-10000,10000)</f>
        <v>6016779.672</v>
      </c>
      <c r="AN813" s="7">
        <f ca="1">VLOOKUP(AC813,Anslutningspunkt!A:C,3,0)+RANDBETWEEN(-10000,10000)</f>
        <v>259216.438</v>
      </c>
      <c r="AP813" s="7" t="str">
        <f ca="1" t="shared" si="911"/>
        <v>Flytt</v>
      </c>
      <c r="AQ813" s="7" t="str">
        <f t="shared" si="912"/>
        <v>Konsumtion/Produktion</v>
      </c>
      <c r="AX813" s="31" t="str">
        <f ca="1" t="shared" si="913"/>
        <v/>
      </c>
      <c r="AZ813" s="31" t="str">
        <f ca="1">IF(SUM(IF({"4.Projekteringsavtal","5.Anslutningsavtal","6.Nätavtal"}=Q813,1,0))&gt;0,EDATE(AX813,RANDBETWEEN(0,6)),"")</f>
        <v/>
      </c>
      <c r="BB813" s="21" t="str">
        <f ca="1">IF(SUM(IF({"5.Anslutningsavtal","6.Nätavtal"}=Q813,1,0))&gt;0,EDATE(AZ813,RANDBETWEEN(0,3)),"")</f>
        <v/>
      </c>
      <c r="BD813" s="21" t="str">
        <f ca="1" t="shared" si="914"/>
        <v/>
      </c>
    </row>
    <row r="814" spans="1:56">
      <c r="A814" s="33" t="s">
        <v>65</v>
      </c>
      <c r="B814" s="31">
        <f ca="1" t="shared" si="967"/>
        <v>44018</v>
      </c>
      <c r="C814" s="32">
        <f ca="1" t="shared" si="901"/>
        <v>44439</v>
      </c>
      <c r="D814" s="30" t="str">
        <f t="shared" si="902"/>
        <v>Project 4814</v>
      </c>
      <c r="E814" s="30" t="str">
        <f t="shared" si="903"/>
        <v>Company AB 5814</v>
      </c>
      <c r="F814" s="30" t="str">
        <f ca="1" t="shared" si="968"/>
        <v>Västerås</v>
      </c>
      <c r="G814" s="37">
        <f ca="1" t="shared" si="969"/>
        <v>36</v>
      </c>
      <c r="H814" s="38" t="str">
        <f ca="1" t="shared" si="970"/>
        <v>Nej</v>
      </c>
      <c r="I814" s="30" t="str">
        <f ca="1" t="shared" si="971"/>
        <v>Nyanslutning</v>
      </c>
      <c r="J814" s="30" t="s">
        <v>69</v>
      </c>
      <c r="K814" s="41">
        <f ca="1" t="shared" si="972"/>
        <v>410</v>
      </c>
      <c r="L814" s="41">
        <f ca="1" t="shared" si="904"/>
        <v>113</v>
      </c>
      <c r="N814" s="30" t="str">
        <f ca="1" t="shared" si="905"/>
        <v>Lars Johnson 814</v>
      </c>
      <c r="O814" s="30" t="str">
        <f ca="1" t="shared" si="906"/>
        <v>Anders Erikson 814</v>
      </c>
      <c r="P814" s="30" t="str">
        <f ca="1" t="shared" si="907"/>
        <v>Lars Johnson 814</v>
      </c>
      <c r="Q814" s="30" t="str">
        <f ca="1" t="shared" si="973"/>
        <v>2.Reservationsavtal</v>
      </c>
      <c r="R814" s="45" t="str">
        <f ca="1" t="shared" si="974"/>
        <v/>
      </c>
      <c r="S814" s="45" t="str">
        <f ca="1" t="shared" si="975"/>
        <v/>
      </c>
      <c r="T814" s="45" t="str">
        <f ca="1" t="shared" si="976"/>
        <v/>
      </c>
      <c r="V814" s="33"/>
      <c r="W814" s="49" t="str">
        <f ca="1" t="shared" si="977"/>
        <v>Ansluts till LN 20 kV</v>
      </c>
      <c r="X814" s="50" t="str">
        <f ca="1" t="shared" si="978"/>
        <v/>
      </c>
      <c r="Y814" s="63" t="str">
        <f ca="1" t="shared" si="908"/>
        <v/>
      </c>
      <c r="Z814" s="63" t="str">
        <f ca="1" t="shared" si="909"/>
        <v/>
      </c>
      <c r="AA814" s="67"/>
      <c r="AB814" s="64" t="str">
        <f ca="1" t="shared" si="910"/>
        <v/>
      </c>
      <c r="AC814" s="73">
        <f ca="1">INDEX(Anslutningspunkt!$A$2:$A$108,RANDBETWEEN(2,108),1)</f>
        <v>69</v>
      </c>
      <c r="AD814" s="30"/>
      <c r="AE814" s="30" t="str">
        <f ca="1" t="shared" si="979"/>
        <v>Stamnät Regionnät</v>
      </c>
      <c r="AF814" s="79"/>
      <c r="AG814" s="122"/>
      <c r="AH814" s="123"/>
      <c r="AI814" s="127"/>
      <c r="AL814" s="7"/>
      <c r="AM814" s="7">
        <f ca="1">VLOOKUP(AC814,Anslutningspunkt!A:B,2,0)+RANDBETWEEN(-10000,10000)</f>
        <v>6084685.672</v>
      </c>
      <c r="AN814" s="7">
        <f ca="1">VLOOKUP(AC814,Anslutningspunkt!A:C,3,0)+RANDBETWEEN(-10000,10000)</f>
        <v>439540.438</v>
      </c>
      <c r="AP814" s="7" t="str">
        <f ca="1" t="shared" si="911"/>
        <v>Nyanslutning</v>
      </c>
      <c r="AQ814" s="7" t="str">
        <f t="shared" si="912"/>
        <v>Konsumtion/Produktion</v>
      </c>
      <c r="AX814" s="31">
        <f ca="1" t="shared" si="913"/>
        <v>44406.0888239866</v>
      </c>
      <c r="AZ814" s="31" t="str">
        <f ca="1">IF(SUM(IF({"4.Projekteringsavtal","5.Anslutningsavtal","6.Nätavtal"}=Q814,1,0))&gt;0,EDATE(AX814,RANDBETWEEN(0,6)),"")</f>
        <v/>
      </c>
      <c r="BB814" s="21" t="str">
        <f ca="1">IF(SUM(IF({"5.Anslutningsavtal","6.Nätavtal"}=Q814,1,0))&gt;0,EDATE(AZ814,RANDBETWEEN(0,3)),"")</f>
        <v/>
      </c>
      <c r="BD814" s="21" t="str">
        <f ca="1" t="shared" si="914"/>
        <v/>
      </c>
    </row>
    <row r="815" spans="1:56">
      <c r="A815" s="33" t="s">
        <v>65</v>
      </c>
      <c r="B815" s="31">
        <f ca="1" t="shared" si="967"/>
        <v>43718</v>
      </c>
      <c r="C815" s="32">
        <f ca="1" t="shared" si="901"/>
        <v>45579</v>
      </c>
      <c r="D815" s="30" t="str">
        <f t="shared" si="902"/>
        <v>Project 4815</v>
      </c>
      <c r="E815" s="30" t="str">
        <f t="shared" si="903"/>
        <v>Company AB 5815</v>
      </c>
      <c r="F815" s="30" t="str">
        <f ca="1" t="shared" si="968"/>
        <v>Upplands Bro</v>
      </c>
      <c r="G815" s="37">
        <f ca="1" t="shared" si="969"/>
        <v>30</v>
      </c>
      <c r="H815" s="38" t="str">
        <f ca="1" t="shared" si="970"/>
        <v>Nej</v>
      </c>
      <c r="I815" s="30" t="str">
        <f ca="1" t="shared" si="971"/>
        <v>Utökning</v>
      </c>
      <c r="J815" s="30" t="s">
        <v>69</v>
      </c>
      <c r="K815" s="41">
        <f ca="1" t="shared" si="972"/>
        <v>230</v>
      </c>
      <c r="L815" s="41">
        <f ca="1" t="shared" si="904"/>
        <v>154</v>
      </c>
      <c r="N815" s="30" t="str">
        <f ca="1" t="shared" si="905"/>
        <v>Anders Erikson 815</v>
      </c>
      <c r="O815" s="30" t="str">
        <f ca="1" t="shared" si="906"/>
        <v>Anders Erikson 815</v>
      </c>
      <c r="P815" s="30" t="str">
        <f ca="1" t="shared" si="907"/>
        <v>Erik Johanson 815</v>
      </c>
      <c r="Q815" s="30" t="str">
        <f ca="1" t="shared" si="973"/>
        <v>4.Projekteringsavtal</v>
      </c>
      <c r="R815" s="45" t="str">
        <f ca="1" t="shared" si="974"/>
        <v>?</v>
      </c>
      <c r="S815" s="45" t="str">
        <f ca="1" t="shared" si="975"/>
        <v/>
      </c>
      <c r="T815" s="45" t="str">
        <f ca="1" t="shared" si="976"/>
        <v/>
      </c>
      <c r="V815" s="33"/>
      <c r="W815" s="49" t="str">
        <f ca="1" t="shared" si="977"/>
        <v/>
      </c>
      <c r="X815" s="50" t="str">
        <f ca="1" t="shared" si="978"/>
        <v>Ja</v>
      </c>
      <c r="Y815" s="63">
        <f ca="1" t="shared" si="908"/>
        <v>45581</v>
      </c>
      <c r="Z815" s="63">
        <f ca="1" t="shared" si="909"/>
        <v>45581</v>
      </c>
      <c r="AA815" s="67"/>
      <c r="AB815" s="64" t="str">
        <f ca="1" t="shared" si="910"/>
        <v/>
      </c>
      <c r="AC815" s="73">
        <f ca="1">INDEX(Anslutningspunkt!$A$2:$A$108,RANDBETWEEN(2,108),1)</f>
        <v>0</v>
      </c>
      <c r="AD815" s="30"/>
      <c r="AE815" s="30" t="str">
        <f ca="1" t="shared" si="979"/>
        <v>Regionnät</v>
      </c>
      <c r="AF815" s="79"/>
      <c r="AG815" s="122"/>
      <c r="AH815" s="123"/>
      <c r="AI815" s="127"/>
      <c r="AL815" s="7"/>
      <c r="AM815" s="7">
        <f ca="1">VLOOKUP(AC815,Anslutningspunkt!A:B,2,0)+RANDBETWEEN(-10000,10000)</f>
        <v>6080186.672</v>
      </c>
      <c r="AN815" s="7">
        <f ca="1">VLOOKUP(AC815,Anslutningspunkt!A:C,3,0)+RANDBETWEEN(-10000,10000)</f>
        <v>412918.438</v>
      </c>
      <c r="AP815" s="7" t="str">
        <f ca="1" t="shared" si="911"/>
        <v>Utökning</v>
      </c>
      <c r="AQ815" s="7" t="str">
        <f t="shared" si="912"/>
        <v>Konsumtion/Produktion</v>
      </c>
      <c r="AX815" s="31">
        <f ca="1" t="shared" si="913"/>
        <v>44280.4637301914</v>
      </c>
      <c r="AZ815" s="31">
        <f ca="1">IF(SUM(IF({"4.Projekteringsavtal","5.Anslutningsavtal","6.Nätavtal"}=Q815,1,0))&gt;0,EDATE(AX815,RANDBETWEEN(0,6)),"")</f>
        <v>44372</v>
      </c>
      <c r="BB815" s="21" t="str">
        <f ca="1">IF(SUM(IF({"5.Anslutningsavtal","6.Nätavtal"}=Q815,1,0))&gt;0,EDATE(AZ815,RANDBETWEEN(0,3)),"")</f>
        <v/>
      </c>
      <c r="BD815" s="21" t="str">
        <f ca="1" t="shared" si="914"/>
        <v/>
      </c>
    </row>
    <row r="816" spans="1:56">
      <c r="A816" s="33" t="s">
        <v>65</v>
      </c>
      <c r="B816" s="31">
        <f ca="1" t="shared" si="967"/>
        <v>43583</v>
      </c>
      <c r="C816" s="32">
        <f ca="1" t="shared" si="901"/>
        <v>45389</v>
      </c>
      <c r="D816" s="30" t="str">
        <f t="shared" si="902"/>
        <v>Project 4816</v>
      </c>
      <c r="E816" s="30" t="str">
        <f t="shared" si="903"/>
        <v>Company AB 5816</v>
      </c>
      <c r="F816" s="30" t="str">
        <f ca="1" t="shared" si="968"/>
        <v>Upplands Väsby</v>
      </c>
      <c r="G816" s="37">
        <f ca="1" t="shared" si="969"/>
        <v>37</v>
      </c>
      <c r="H816" s="38" t="str">
        <f ca="1" t="shared" si="970"/>
        <v>Ja</v>
      </c>
      <c r="I816" s="30" t="str">
        <f ca="1" t="shared" si="971"/>
        <v>Flytt</v>
      </c>
      <c r="J816" s="30" t="s">
        <v>69</v>
      </c>
      <c r="K816" s="41">
        <f ca="1" t="shared" si="972"/>
        <v>130</v>
      </c>
      <c r="L816" s="41">
        <f ca="1" t="shared" si="904"/>
        <v>99</v>
      </c>
      <c r="N816" s="30" t="str">
        <f ca="1" t="shared" si="905"/>
        <v>Anders Erikson 816</v>
      </c>
      <c r="O816" s="30" t="str">
        <f ca="1" t="shared" si="906"/>
        <v>Anders Erikson 816</v>
      </c>
      <c r="P816" s="30" t="str">
        <f ca="1" t="shared" si="907"/>
        <v>Anders Erikson 816</v>
      </c>
      <c r="Q816" s="30" t="str">
        <f ca="1" t="shared" si="973"/>
        <v>6.Nätavtal</v>
      </c>
      <c r="R816" s="45" t="str">
        <f ca="1" t="shared" si="974"/>
        <v>n</v>
      </c>
      <c r="S816" s="45" t="str">
        <f ca="1" t="shared" si="975"/>
        <v>x</v>
      </c>
      <c r="T816" s="45" t="str">
        <f ca="1" t="shared" si="976"/>
        <v/>
      </c>
      <c r="V816" s="33"/>
      <c r="W816" s="49" t="str">
        <f ca="1" t="shared" si="977"/>
        <v/>
      </c>
      <c r="X816" s="50" t="str">
        <f ca="1" t="shared" si="978"/>
        <v/>
      </c>
      <c r="Y816" s="63" t="str">
        <f ca="1" t="shared" si="908"/>
        <v/>
      </c>
      <c r="Z816" s="63" t="str">
        <f ca="1" t="shared" si="909"/>
        <v/>
      </c>
      <c r="AA816" s="67"/>
      <c r="AB816" s="64" t="str">
        <f ca="1" t="shared" si="910"/>
        <v/>
      </c>
      <c r="AC816" s="73">
        <f ca="1">INDEX(Anslutningspunkt!$A$2:$A$108,RANDBETWEEN(2,108),1)</f>
        <v>64</v>
      </c>
      <c r="AD816" s="30"/>
      <c r="AE816" s="30" t="str">
        <f ca="1" t="shared" si="979"/>
        <v>Stamnät Regionnät</v>
      </c>
      <c r="AF816" s="79"/>
      <c r="AG816" s="122"/>
      <c r="AH816" s="123"/>
      <c r="AI816" s="127"/>
      <c r="AL816" s="7"/>
      <c r="AM816" s="7">
        <f ca="1">VLOOKUP(AC816,Anslutningspunkt!A:B,2,0)+RANDBETWEEN(-10000,10000)</f>
        <v>6070606.672</v>
      </c>
      <c r="AN816" s="7">
        <f ca="1">VLOOKUP(AC816,Anslutningspunkt!A:C,3,0)+RANDBETWEEN(-10000,10000)</f>
        <v>379070.438</v>
      </c>
      <c r="AP816" s="7" t="str">
        <f ca="1" t="shared" si="911"/>
        <v>Flytt</v>
      </c>
      <c r="AQ816" s="7" t="str">
        <f t="shared" si="912"/>
        <v>Konsumtion/Produktion</v>
      </c>
      <c r="AX816" s="31">
        <f ca="1" t="shared" si="913"/>
        <v>44147.1530472877</v>
      </c>
      <c r="AZ816" s="31">
        <f ca="1">IF(SUM(IF({"4.Projekteringsavtal","5.Anslutningsavtal","6.Nätavtal"}=Q816,1,0))&gt;0,EDATE(AX816,RANDBETWEEN(0,6)),"")</f>
        <v>44328</v>
      </c>
      <c r="BB816" s="21">
        <f ca="1">IF(SUM(IF({"5.Anslutningsavtal","6.Nätavtal"}=Q816,1,0))&gt;0,EDATE(AZ816,RANDBETWEEN(0,3)),"")</f>
        <v>44359</v>
      </c>
      <c r="BD816" s="21">
        <f ca="1" t="shared" si="914"/>
        <v>44389</v>
      </c>
    </row>
    <row r="817" spans="1:56">
      <c r="A817" s="33" t="s">
        <v>65</v>
      </c>
      <c r="B817" s="31">
        <f ca="1" t="shared" si="967"/>
        <v>43174</v>
      </c>
      <c r="C817" s="32">
        <f ca="1" t="shared" si="901"/>
        <v>44722</v>
      </c>
      <c r="D817" s="30" t="str">
        <f t="shared" si="902"/>
        <v>Project 4817</v>
      </c>
      <c r="E817" s="30" t="str">
        <f t="shared" si="903"/>
        <v>Company AB 5817</v>
      </c>
      <c r="F817" s="30" t="str">
        <f ca="1" t="shared" si="968"/>
        <v>Gävle</v>
      </c>
      <c r="G817" s="37">
        <f ca="1" t="shared" si="969"/>
        <v>34</v>
      </c>
      <c r="H817" s="38" t="str">
        <f ca="1" t="shared" si="970"/>
        <v>Ja</v>
      </c>
      <c r="I817" s="30" t="str">
        <f ca="1" t="shared" si="971"/>
        <v>Flytt</v>
      </c>
      <c r="J817" s="30" t="s">
        <v>69</v>
      </c>
      <c r="K817" s="41">
        <f ca="1" t="shared" si="972"/>
        <v>80</v>
      </c>
      <c r="L817" s="41">
        <f ca="1" t="shared" si="904"/>
        <v>55</v>
      </c>
      <c r="N817" s="30" t="str">
        <f ca="1" t="shared" si="905"/>
        <v>Sarah Anderson 817</v>
      </c>
      <c r="O817" s="30" t="str">
        <f ca="1" t="shared" si="906"/>
        <v>Anders Erikson 817</v>
      </c>
      <c r="P817" s="30" t="str">
        <f ca="1" t="shared" si="907"/>
        <v>Anders Erikson 817</v>
      </c>
      <c r="Q817" s="30" t="str">
        <f ca="1" t="shared" si="973"/>
        <v>4.Projekteringsavtal</v>
      </c>
      <c r="R817" s="45" t="str">
        <f ca="1" t="shared" si="974"/>
        <v>?</v>
      </c>
      <c r="S817" s="45" t="str">
        <f ca="1" t="shared" si="975"/>
        <v>x</v>
      </c>
      <c r="T817" s="45" t="str">
        <f ca="1" t="shared" si="976"/>
        <v/>
      </c>
      <c r="V817" s="33"/>
      <c r="W817" s="49" t="str">
        <f ca="1" t="shared" si="977"/>
        <v>Länk</v>
      </c>
      <c r="X817" s="50" t="str">
        <f ca="1" t="shared" si="978"/>
        <v>Ja</v>
      </c>
      <c r="Y817" s="63">
        <f ca="1" t="shared" si="908"/>
        <v>45463</v>
      </c>
      <c r="Z817" s="63">
        <f ca="1" t="shared" si="909"/>
        <v>45412</v>
      </c>
      <c r="AA817" s="67"/>
      <c r="AB817" s="64" t="str">
        <f ca="1" t="shared" si="910"/>
        <v/>
      </c>
      <c r="AC817" s="73">
        <f ca="1">INDEX(Anslutningspunkt!$A$2:$A$108,RANDBETWEEN(2,108),1)</f>
        <v>28</v>
      </c>
      <c r="AD817" s="30"/>
      <c r="AE817" s="30" t="str">
        <f ca="1" t="shared" si="979"/>
        <v/>
      </c>
      <c r="AF817" s="79"/>
      <c r="AG817" s="122"/>
      <c r="AH817" s="123"/>
      <c r="AI817" s="127"/>
      <c r="AL817" s="7"/>
      <c r="AM817" s="7">
        <f ca="1">VLOOKUP(AC817,Anslutningspunkt!A:B,2,0)+RANDBETWEEN(-10000,10000)</f>
        <v>6057426.672</v>
      </c>
      <c r="AN817" s="7">
        <f ca="1">VLOOKUP(AC817,Anslutningspunkt!A:C,3,0)+RANDBETWEEN(-10000,10000)</f>
        <v>356486.438</v>
      </c>
      <c r="AP817" s="7" t="str">
        <f ca="1" t="shared" si="911"/>
        <v>Flytt</v>
      </c>
      <c r="AQ817" s="7" t="str">
        <f t="shared" si="912"/>
        <v>Konsumtion/Produktion</v>
      </c>
      <c r="AX817" s="31">
        <f ca="1" t="shared" si="913"/>
        <v>44318.5451340267</v>
      </c>
      <c r="AZ817" s="31">
        <f ca="1">IF(SUM(IF({"4.Projekteringsavtal","5.Anslutningsavtal","6.Nätavtal"}=Q817,1,0))&gt;0,EDATE(AX817,RANDBETWEEN(0,6)),"")</f>
        <v>44471</v>
      </c>
      <c r="BB817" s="21" t="str">
        <f ca="1">IF(SUM(IF({"5.Anslutningsavtal","6.Nätavtal"}=Q817,1,0))&gt;0,EDATE(AZ817,RANDBETWEEN(0,3)),"")</f>
        <v/>
      </c>
      <c r="BD817" s="21" t="str">
        <f ca="1" t="shared" si="914"/>
        <v/>
      </c>
    </row>
    <row r="818" spans="1:56">
      <c r="A818" s="33" t="s">
        <v>65</v>
      </c>
      <c r="B818" s="31">
        <f ca="1" t="shared" si="967"/>
        <v>43919</v>
      </c>
      <c r="C818" s="32">
        <f ca="1" t="shared" si="901"/>
        <v>44498</v>
      </c>
      <c r="D818" s="30" t="str">
        <f t="shared" si="902"/>
        <v>Project 4818</v>
      </c>
      <c r="E818" s="30" t="str">
        <f t="shared" si="903"/>
        <v>Company AB 5818</v>
      </c>
      <c r="F818" s="30" t="str">
        <f ca="1" t="shared" si="968"/>
        <v>Östhammar</v>
      </c>
      <c r="G818" s="37">
        <f ca="1" t="shared" si="969"/>
        <v>32</v>
      </c>
      <c r="H818" s="38" t="str">
        <f ca="1" t="shared" si="970"/>
        <v/>
      </c>
      <c r="I818" s="30" t="str">
        <f ca="1" t="shared" si="971"/>
        <v>Flytt</v>
      </c>
      <c r="J818" s="30" t="s">
        <v>69</v>
      </c>
      <c r="K818" s="41">
        <f ca="1" t="shared" si="972"/>
        <v>10</v>
      </c>
      <c r="L818" s="41">
        <f ca="1" t="shared" si="904"/>
        <v>2</v>
      </c>
      <c r="N818" s="30" t="str">
        <f ca="1" t="shared" si="905"/>
        <v>Anders Erikson 818</v>
      </c>
      <c r="O818" s="30" t="str">
        <f ca="1" t="shared" si="906"/>
        <v>Erik Johanson 818</v>
      </c>
      <c r="P818" s="30" t="str">
        <f ca="1" t="shared" si="907"/>
        <v>Erik Johanson 818</v>
      </c>
      <c r="Q818" s="30" t="str">
        <f ca="1" t="shared" si="973"/>
        <v>2.Reservationsavtal</v>
      </c>
      <c r="R818" s="45" t="str">
        <f ca="1" t="shared" si="974"/>
        <v>n</v>
      </c>
      <c r="S818" s="45" t="str">
        <f ca="1" t="shared" si="975"/>
        <v/>
      </c>
      <c r="T818" s="45" t="str">
        <f ca="1" t="shared" si="976"/>
        <v/>
      </c>
      <c r="V818" s="33"/>
      <c r="W818" s="49" t="str">
        <f ca="1" t="shared" si="977"/>
        <v/>
      </c>
      <c r="X818" s="50" t="str">
        <f ca="1" t="shared" si="978"/>
        <v>Ja</v>
      </c>
      <c r="Y818" s="63">
        <f ca="1" t="shared" si="908"/>
        <v>45396</v>
      </c>
      <c r="Z818" s="63">
        <f ca="1" t="shared" si="909"/>
        <v>45108</v>
      </c>
      <c r="AA818" s="67"/>
      <c r="AB818" s="64" t="str">
        <f ca="1" t="shared" si="910"/>
        <v/>
      </c>
      <c r="AC818" s="73">
        <f ca="1">INDEX(Anslutningspunkt!$A$2:$A$108,RANDBETWEEN(2,108),1)</f>
        <v>63</v>
      </c>
      <c r="AD818" s="30"/>
      <c r="AE818" s="30" t="str">
        <f ca="1" t="shared" si="979"/>
        <v>Stamnät</v>
      </c>
      <c r="AF818" s="79"/>
      <c r="AG818" s="122"/>
      <c r="AH818" s="123"/>
      <c r="AI818" s="127"/>
      <c r="AL818" s="7"/>
      <c r="AM818" s="7">
        <f ca="1">VLOOKUP(AC818,Anslutningspunkt!A:B,2,0)+RANDBETWEEN(-10000,10000)</f>
        <v>6174333.672</v>
      </c>
      <c r="AN818" s="7">
        <f ca="1">VLOOKUP(AC818,Anslutningspunkt!A:C,3,0)+RANDBETWEEN(-10000,10000)</f>
        <v>407833.438</v>
      </c>
      <c r="AP818" s="7" t="str">
        <f ca="1" t="shared" si="911"/>
        <v>Flytt</v>
      </c>
      <c r="AQ818" s="7" t="str">
        <f t="shared" si="912"/>
        <v>Konsumtion/Produktion</v>
      </c>
      <c r="AX818" s="31">
        <f ca="1" t="shared" si="913"/>
        <v>44161.1210793044</v>
      </c>
      <c r="AZ818" s="31" t="str">
        <f ca="1">IF(SUM(IF({"4.Projekteringsavtal","5.Anslutningsavtal","6.Nätavtal"}=Q818,1,0))&gt;0,EDATE(AX818,RANDBETWEEN(0,6)),"")</f>
        <v/>
      </c>
      <c r="BB818" s="21" t="str">
        <f ca="1">IF(SUM(IF({"5.Anslutningsavtal","6.Nätavtal"}=Q818,1,0))&gt;0,EDATE(AZ818,RANDBETWEEN(0,3)),"")</f>
        <v/>
      </c>
      <c r="BD818" s="21" t="str">
        <f ca="1" t="shared" si="914"/>
        <v/>
      </c>
    </row>
    <row r="819" spans="1:56">
      <c r="A819" s="33" t="s">
        <v>65</v>
      </c>
      <c r="B819" s="31">
        <f ca="1" t="shared" si="967"/>
        <v>43894</v>
      </c>
      <c r="C819" s="32">
        <f ca="1" t="shared" si="901"/>
        <v>44505</v>
      </c>
      <c r="D819" s="30" t="str">
        <f t="shared" si="902"/>
        <v>Project 4819</v>
      </c>
      <c r="E819" s="30" t="str">
        <f t="shared" si="903"/>
        <v>Company AB 5819</v>
      </c>
      <c r="F819" s="30" t="str">
        <f ca="1" t="shared" si="968"/>
        <v>Falun</v>
      </c>
      <c r="G819" s="37">
        <f ca="1" t="shared" si="969"/>
        <v>31</v>
      </c>
      <c r="H819" s="38" t="str">
        <f ca="1" t="shared" si="970"/>
        <v>Nej</v>
      </c>
      <c r="I819" s="30" t="str">
        <f ca="1" t="shared" si="971"/>
        <v>Flytt</v>
      </c>
      <c r="J819" s="30" t="s">
        <v>69</v>
      </c>
      <c r="K819" s="41">
        <f ca="1" t="shared" si="972"/>
        <v>40</v>
      </c>
      <c r="L819" s="41">
        <f ca="1" t="shared" si="904"/>
        <v>25</v>
      </c>
      <c r="N819" s="30" t="str">
        <f ca="1" t="shared" si="905"/>
        <v>Sarah Anderson 819</v>
      </c>
      <c r="O819" s="30" t="str">
        <f ca="1" t="shared" si="906"/>
        <v>Lars Johnson 819</v>
      </c>
      <c r="P819" s="30" t="str">
        <f ca="1" t="shared" si="907"/>
        <v>Erik Johanson 819</v>
      </c>
      <c r="Q819" s="30" t="str">
        <f ca="1" t="shared" si="973"/>
        <v>4.Projekteringsavtal</v>
      </c>
      <c r="R819" s="45" t="str">
        <f ca="1" t="shared" si="974"/>
        <v/>
      </c>
      <c r="S819" s="45" t="str">
        <f ca="1" t="shared" si="975"/>
        <v/>
      </c>
      <c r="T819" s="45" t="str">
        <f ca="1" t="shared" si="976"/>
        <v/>
      </c>
      <c r="V819" s="33"/>
      <c r="W819" s="49" t="str">
        <f ca="1" t="shared" si="977"/>
        <v>Ansluts till LN 20 kV</v>
      </c>
      <c r="X819" s="50" t="str">
        <f ca="1" t="shared" si="978"/>
        <v>Nej</v>
      </c>
      <c r="Y819" s="63" t="str">
        <f ca="1" t="shared" si="908"/>
        <v/>
      </c>
      <c r="Z819" s="63" t="str">
        <f ca="1" t="shared" si="909"/>
        <v/>
      </c>
      <c r="AA819" s="67"/>
      <c r="AB819" s="64" t="str">
        <f ca="1" t="shared" si="910"/>
        <v/>
      </c>
      <c r="AC819" s="73">
        <f ca="1">INDEX(Anslutningspunkt!$A$2:$A$108,RANDBETWEEN(2,108),1)</f>
        <v>91</v>
      </c>
      <c r="AD819" s="30"/>
      <c r="AE819" s="30" t="str">
        <f ca="1" t="shared" si="979"/>
        <v>Stamnät Regionnät</v>
      </c>
      <c r="AF819" s="79"/>
      <c r="AG819" s="122"/>
      <c r="AH819" s="123"/>
      <c r="AI819" s="127"/>
      <c r="AL819" s="7"/>
      <c r="AM819" s="7">
        <f ca="1">VLOOKUP(AC819,Anslutningspunkt!A:B,2,0)+RANDBETWEEN(-10000,10000)</f>
        <v>6172301.672</v>
      </c>
      <c r="AN819" s="7">
        <f ca="1">VLOOKUP(AC819,Anslutningspunkt!A:C,3,0)+RANDBETWEEN(-10000,10000)</f>
        <v>452620.438</v>
      </c>
      <c r="AP819" s="7" t="str">
        <f ca="1" t="shared" si="911"/>
        <v>Flytt</v>
      </c>
      <c r="AQ819" s="7" t="str">
        <f t="shared" si="912"/>
        <v>Konsumtion/Produktion</v>
      </c>
      <c r="AX819" s="31">
        <f ca="1" t="shared" si="913"/>
        <v>43908.8313775232</v>
      </c>
      <c r="AZ819" s="31">
        <f ca="1">IF(SUM(IF({"4.Projekteringsavtal","5.Anslutningsavtal","6.Nätavtal"}=Q819,1,0))&gt;0,EDATE(AX819,RANDBETWEEN(0,6)),"")</f>
        <v>43939</v>
      </c>
      <c r="BB819" s="21" t="str">
        <f ca="1">IF(SUM(IF({"5.Anslutningsavtal","6.Nätavtal"}=Q819,1,0))&gt;0,EDATE(AZ819,RANDBETWEEN(0,3)),"")</f>
        <v/>
      </c>
      <c r="BD819" s="21" t="str">
        <f ca="1" t="shared" si="914"/>
        <v/>
      </c>
    </row>
    <row r="820" spans="1:56">
      <c r="A820" s="33" t="s">
        <v>65</v>
      </c>
      <c r="B820" s="31">
        <f ca="1" t="shared" si="967"/>
        <v>44601</v>
      </c>
      <c r="C820" s="32">
        <f ca="1" t="shared" si="901"/>
        <v>45015</v>
      </c>
      <c r="D820" s="30" t="str">
        <f t="shared" si="902"/>
        <v>Project 4820</v>
      </c>
      <c r="E820" s="30" t="str">
        <f t="shared" si="903"/>
        <v>Company AB 5820</v>
      </c>
      <c r="F820" s="30" t="str">
        <f ca="1" t="shared" si="968"/>
        <v>Gnesta</v>
      </c>
      <c r="G820" s="37">
        <f ca="1" t="shared" si="969"/>
        <v>33</v>
      </c>
      <c r="H820" s="38" t="str">
        <f ca="1" t="shared" si="970"/>
        <v>Nej</v>
      </c>
      <c r="I820" s="30" t="str">
        <f ca="1" t="shared" si="971"/>
        <v>Nyanslutning</v>
      </c>
      <c r="J820" s="30" t="s">
        <v>69</v>
      </c>
      <c r="K820" s="41">
        <f ca="1" t="shared" si="972"/>
        <v>120</v>
      </c>
      <c r="L820" s="41">
        <f ca="1" t="shared" si="904"/>
        <v>39</v>
      </c>
      <c r="N820" s="30" t="str">
        <f ca="1" t="shared" si="905"/>
        <v>Erik Johanson 820</v>
      </c>
      <c r="O820" s="30" t="str">
        <f ca="1" t="shared" si="906"/>
        <v>Lars Johnson 820</v>
      </c>
      <c r="P820" s="30" t="str">
        <f ca="1" t="shared" si="907"/>
        <v>Anders Erikson 820</v>
      </c>
      <c r="Q820" s="30" t="str">
        <f ca="1" t="shared" si="973"/>
        <v>1.Anslutningsmöjlighet</v>
      </c>
      <c r="R820" s="45" t="str">
        <f ca="1" t="shared" si="974"/>
        <v>nej</v>
      </c>
      <c r="S820" s="45" t="str">
        <f ca="1" t="shared" si="975"/>
        <v/>
      </c>
      <c r="T820" s="45" t="str">
        <f ca="1" t="shared" si="976"/>
        <v/>
      </c>
      <c r="V820" s="33"/>
      <c r="W820" s="49" t="str">
        <f ca="1" t="shared" si="977"/>
        <v/>
      </c>
      <c r="X820" s="50" t="str">
        <f ca="1" t="shared" si="978"/>
        <v>Ja</v>
      </c>
      <c r="Y820" s="63">
        <f ca="1" t="shared" si="908"/>
        <v>45264</v>
      </c>
      <c r="Z820" s="63">
        <f ca="1" t="shared" si="909"/>
        <v>45136</v>
      </c>
      <c r="AA820" s="67"/>
      <c r="AB820" s="64" t="str">
        <f ca="1" t="shared" si="910"/>
        <v/>
      </c>
      <c r="AC820" s="73">
        <f ca="1">INDEX(Anslutningspunkt!$A$2:$A$108,RANDBETWEEN(2,108),1)</f>
        <v>95</v>
      </c>
      <c r="AD820" s="30"/>
      <c r="AE820" s="30" t="str">
        <f ca="1" t="shared" si="979"/>
        <v>Stamnät Regionnät</v>
      </c>
      <c r="AF820" s="79"/>
      <c r="AG820" s="122"/>
      <c r="AH820" s="123"/>
      <c r="AI820" s="127"/>
      <c r="AL820" s="7"/>
      <c r="AM820" s="7">
        <f ca="1">VLOOKUP(AC820,Anslutningspunkt!A:B,2,0)+RANDBETWEEN(-10000,10000)</f>
        <v>6149252.672</v>
      </c>
      <c r="AN820" s="7">
        <f ca="1">VLOOKUP(AC820,Anslutningspunkt!A:C,3,0)+RANDBETWEEN(-10000,10000)</f>
        <v>389586.438</v>
      </c>
      <c r="AP820" s="7" t="str">
        <f ca="1" t="shared" si="911"/>
        <v>Nyanslutning</v>
      </c>
      <c r="AQ820" s="7" t="str">
        <f t="shared" si="912"/>
        <v>Konsumtion/Produktion</v>
      </c>
      <c r="AX820" s="31" t="str">
        <f ca="1" t="shared" si="913"/>
        <v/>
      </c>
      <c r="AZ820" s="31" t="str">
        <f ca="1">IF(SUM(IF({"4.Projekteringsavtal","5.Anslutningsavtal","6.Nätavtal"}=Q820,1,0))&gt;0,EDATE(AX820,RANDBETWEEN(0,6)),"")</f>
        <v/>
      </c>
      <c r="BB820" s="21" t="str">
        <f ca="1">IF(SUM(IF({"5.Anslutningsavtal","6.Nätavtal"}=Q820,1,0))&gt;0,EDATE(AZ820,RANDBETWEEN(0,3)),"")</f>
        <v/>
      </c>
      <c r="BD820" s="21" t="str">
        <f ca="1" t="shared" si="914"/>
        <v/>
      </c>
    </row>
    <row r="821" spans="1:56">
      <c r="A821" s="33" t="s">
        <v>65</v>
      </c>
      <c r="B821" s="31">
        <f ca="1" t="shared" si="967"/>
        <v>44425</v>
      </c>
      <c r="C821" s="32">
        <f ca="1" t="shared" si="901"/>
        <v>44948</v>
      </c>
      <c r="D821" s="30" t="str">
        <f t="shared" si="902"/>
        <v>Project 4821</v>
      </c>
      <c r="E821" s="30" t="str">
        <f t="shared" si="903"/>
        <v>Company AB 5821</v>
      </c>
      <c r="F821" s="30" t="str">
        <f ca="1" t="shared" si="968"/>
        <v>Surahammar</v>
      </c>
      <c r="G821" s="37">
        <f ca="1" t="shared" si="969"/>
        <v>35</v>
      </c>
      <c r="H821" s="38" t="str">
        <f ca="1" t="shared" si="970"/>
        <v/>
      </c>
      <c r="I821" s="30" t="str">
        <f ca="1" t="shared" si="971"/>
        <v>Utökning</v>
      </c>
      <c r="J821" s="30" t="s">
        <v>69</v>
      </c>
      <c r="K821" s="41">
        <f ca="1" t="shared" si="972"/>
        <v>160</v>
      </c>
      <c r="L821" s="41">
        <f ca="1" t="shared" si="904"/>
        <v>20</v>
      </c>
      <c r="N821" s="30" t="str">
        <f ca="1" t="shared" si="905"/>
        <v>Sarah Anderson 821</v>
      </c>
      <c r="O821" s="30" t="str">
        <f ca="1" t="shared" si="906"/>
        <v>Sarah Anderson 821</v>
      </c>
      <c r="P821" s="30" t="str">
        <f ca="1" t="shared" si="907"/>
        <v>Sarah Anderson 821</v>
      </c>
      <c r="Q821" s="30" t="str">
        <f ca="1" t="shared" si="973"/>
        <v>5.Anslutningsavtal</v>
      </c>
      <c r="R821" s="45" t="str">
        <f ca="1" t="shared" si="974"/>
        <v>n</v>
      </c>
      <c r="S821" s="45" t="str">
        <f ca="1" t="shared" si="975"/>
        <v/>
      </c>
      <c r="T821" s="45" t="str">
        <f ca="1" t="shared" si="976"/>
        <v>x</v>
      </c>
      <c r="V821" s="33"/>
      <c r="W821" s="49" t="str">
        <f ca="1" t="shared" si="977"/>
        <v/>
      </c>
      <c r="X821" s="50" t="str">
        <f ca="1" t="shared" si="978"/>
        <v>Ja</v>
      </c>
      <c r="Y821" s="63">
        <f ca="1" t="shared" si="908"/>
        <v>45519</v>
      </c>
      <c r="Z821" s="63">
        <f ca="1" t="shared" si="909"/>
        <v>45428</v>
      </c>
      <c r="AA821" s="67"/>
      <c r="AB821" s="64" t="str">
        <f ca="1" t="shared" si="910"/>
        <v/>
      </c>
      <c r="AC821" s="73">
        <f ca="1">INDEX(Anslutningspunkt!$A$2:$A$108,RANDBETWEEN(2,108),1)</f>
        <v>24</v>
      </c>
      <c r="AD821" s="30"/>
      <c r="AE821" s="30" t="str">
        <f ca="1" t="shared" si="979"/>
        <v>Stamnät</v>
      </c>
      <c r="AF821" s="79"/>
      <c r="AG821" s="122"/>
      <c r="AH821" s="123"/>
      <c r="AI821" s="127"/>
      <c r="AL821" s="7"/>
      <c r="AM821" s="7">
        <f ca="1">VLOOKUP(AC821,Anslutningspunkt!A:B,2,0)+RANDBETWEEN(-10000,10000)</f>
        <v>6020291.672</v>
      </c>
      <c r="AN821" s="7">
        <f ca="1">VLOOKUP(AC821,Anslutningspunkt!A:C,3,0)+RANDBETWEEN(-10000,10000)</f>
        <v>344579.438</v>
      </c>
      <c r="AP821" s="7" t="str">
        <f ca="1" t="shared" si="911"/>
        <v>Utökning</v>
      </c>
      <c r="AQ821" s="7" t="str">
        <f t="shared" si="912"/>
        <v>Konsumtion/Produktion</v>
      </c>
      <c r="AX821" s="31">
        <f ca="1" t="shared" si="913"/>
        <v>44601.0547476273</v>
      </c>
      <c r="AZ821" s="31">
        <f ca="1">IF(SUM(IF({"4.Projekteringsavtal","5.Anslutningsavtal","6.Nätavtal"}=Q821,1,0))&gt;0,EDATE(AX821,RANDBETWEEN(0,6)),"")</f>
        <v>44782</v>
      </c>
      <c r="BB821" s="21">
        <f ca="1">IF(SUM(IF({"5.Anslutningsavtal","6.Nätavtal"}=Q821,1,0))&gt;0,EDATE(AZ821,RANDBETWEEN(0,3)),"")</f>
        <v>44843</v>
      </c>
      <c r="BD821" s="21" t="str">
        <f ca="1" t="shared" si="914"/>
        <v/>
      </c>
    </row>
    <row r="822" spans="1:56">
      <c r="A822" s="33" t="s">
        <v>65</v>
      </c>
      <c r="B822" s="31">
        <f ca="1" t="shared" ref="B822:B831" si="980">RANDBETWEEN(DATE(2018,1,1),DATE(2022,10,20))</f>
        <v>43387</v>
      </c>
      <c r="C822" s="32">
        <f ca="1" t="shared" si="901"/>
        <v>43979</v>
      </c>
      <c r="D822" s="30" t="str">
        <f t="shared" si="902"/>
        <v>Project 4822</v>
      </c>
      <c r="E822" s="30" t="str">
        <f t="shared" si="903"/>
        <v>Company AB 5822</v>
      </c>
      <c r="F822" s="30" t="str">
        <f ca="1" t="shared" ref="F822:F831" si="98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Köping</v>
      </c>
      <c r="G822" s="37">
        <f ca="1" t="shared" ref="G822:G831" si="982">RANDBETWEEN(30,38)</f>
        <v>38</v>
      </c>
      <c r="H822" s="38" t="str">
        <f ca="1" t="shared" ref="H822:H831" si="983">CHOOSE(RANDBETWEEN(1,3),"Ja","Nej","")</f>
        <v/>
      </c>
      <c r="I822" s="30" t="str">
        <f ca="1" t="shared" ref="I822:I831" si="984">CHOOSE(RANDBETWEEN(1,3),"Nyanslutning","Utökning","Flytt")</f>
        <v>Utökning</v>
      </c>
      <c r="J822" s="30" t="s">
        <v>69</v>
      </c>
      <c r="K822" s="41">
        <f ca="1" t="shared" ref="K822:K831" si="985">RANDBETWEEN(1,60)*10</f>
        <v>400</v>
      </c>
      <c r="L822" s="41">
        <f ca="1" t="shared" si="904"/>
        <v>281</v>
      </c>
      <c r="N822" s="30" t="str">
        <f ca="1" t="shared" si="905"/>
        <v>Lars Johnson 822</v>
      </c>
      <c r="O822" s="30" t="str">
        <f ca="1" t="shared" si="906"/>
        <v>Erik Johanson 822</v>
      </c>
      <c r="P822" s="30" t="str">
        <f ca="1" t="shared" si="907"/>
        <v>Anders Erikson 822</v>
      </c>
      <c r="Q822" s="30" t="str">
        <f ca="1" t="shared" ref="Q822:Q831" si="986">CHOOSE(RANDBETWEEN(1,5),"5.Anslutningsavtal","4.Projekteringsavtal","6.Nätavtal","2.Reservationsavtal","1.Anslutningsmöjlighet")</f>
        <v>1.Anslutningsmöjlighet</v>
      </c>
      <c r="R822" s="45" t="str">
        <f ca="1" t="shared" ref="R822:R831" si="987">CHOOSE(RANDBETWEEN(1,8),"Ja","","","","n","nej","?","N/A")</f>
        <v/>
      </c>
      <c r="S822" s="45" t="str">
        <f ca="1" t="shared" ref="S822:S831" si="988">CHOOSE(RANDBETWEEN(1,3),"x","","")</f>
        <v/>
      </c>
      <c r="T822" s="45" t="str">
        <f ca="1" t="shared" ref="T822:T831" si="989">CHOOSE(RANDBETWEEN(1,4),"x","","","")</f>
        <v/>
      </c>
      <c r="V822" s="33"/>
      <c r="W822" s="49" t="str">
        <f ca="1" t="shared" ref="W822:W831" si="990">CHOOSE(RANDBETWEEN(1,7),"Länk","","","","","Ansluts till LN 20 kV","Reservationsavtal ska tecknas")</f>
        <v>Reservationsavtal ska tecknas</v>
      </c>
      <c r="X822" s="50" t="str">
        <f ca="1" t="shared" ref="X822:X831" si="991">CHOOSE(RANDBETWEEN(1,4),"Ja","Ja","Nej","")</f>
        <v>Nej</v>
      </c>
      <c r="Y822" s="63" t="str">
        <f ca="1" t="shared" si="908"/>
        <v/>
      </c>
      <c r="Z822" s="63" t="str">
        <f ca="1" t="shared" si="909"/>
        <v/>
      </c>
      <c r="AA822" s="67"/>
      <c r="AB822" s="64" t="str">
        <f ca="1" t="shared" si="910"/>
        <v/>
      </c>
      <c r="AC822" s="73">
        <f ca="1">INDEX(Anslutningspunkt!$A$2:$A$108,RANDBETWEEN(2,108),1)</f>
        <v>54</v>
      </c>
      <c r="AD822" s="30"/>
      <c r="AE822" s="30" t="str">
        <f ca="1" t="shared" ref="AE822:AE831" si="992">CHOOSE(RANDBETWEEN(1,4),"Regionnät","Stamnät Regionnät","Stamnät","")</f>
        <v>Regionnät</v>
      </c>
      <c r="AF822" s="79"/>
      <c r="AG822" s="122"/>
      <c r="AH822" s="123"/>
      <c r="AI822" s="127"/>
      <c r="AL822" s="7"/>
      <c r="AM822" s="7">
        <f ca="1">VLOOKUP(AC822,Anslutningspunkt!A:B,2,0)+RANDBETWEEN(-10000,10000)</f>
        <v>6117571.672</v>
      </c>
      <c r="AN822" s="7">
        <f ca="1">VLOOKUP(AC822,Anslutningspunkt!A:C,3,0)+RANDBETWEEN(-10000,10000)</f>
        <v>454732.438</v>
      </c>
      <c r="AP822" s="7" t="str">
        <f ca="1" t="shared" si="911"/>
        <v>Utökning</v>
      </c>
      <c r="AQ822" s="7" t="str">
        <f t="shared" si="912"/>
        <v>Konsumtion/Produktion</v>
      </c>
      <c r="AX822" s="31" t="str">
        <f ca="1" t="shared" si="913"/>
        <v/>
      </c>
      <c r="AZ822" s="31" t="str">
        <f ca="1">IF(SUM(IF({"4.Projekteringsavtal","5.Anslutningsavtal","6.Nätavtal"}=Q822,1,0))&gt;0,EDATE(AX822,RANDBETWEEN(0,6)),"")</f>
        <v/>
      </c>
      <c r="BB822" s="21" t="str">
        <f ca="1">IF(SUM(IF({"5.Anslutningsavtal","6.Nätavtal"}=Q822,1,0))&gt;0,EDATE(AZ822,RANDBETWEEN(0,3)),"")</f>
        <v/>
      </c>
      <c r="BD822" s="21" t="str">
        <f ca="1" t="shared" si="914"/>
        <v/>
      </c>
    </row>
    <row r="823" spans="1:56">
      <c r="A823" s="33" t="s">
        <v>65</v>
      </c>
      <c r="B823" s="31">
        <f ca="1" t="shared" si="980"/>
        <v>43665</v>
      </c>
      <c r="C823" s="32">
        <f ca="1" t="shared" si="901"/>
        <v>44854</v>
      </c>
      <c r="D823" s="30" t="str">
        <f t="shared" si="902"/>
        <v>Project 4823</v>
      </c>
      <c r="E823" s="30" t="str">
        <f t="shared" si="903"/>
        <v>Company AB 5823</v>
      </c>
      <c r="F823" s="30" t="str">
        <f ca="1" t="shared" si="981"/>
        <v>Gnesta</v>
      </c>
      <c r="G823" s="37">
        <f ca="1" t="shared" si="982"/>
        <v>33</v>
      </c>
      <c r="H823" s="38" t="str">
        <f ca="1" t="shared" si="983"/>
        <v>Ja</v>
      </c>
      <c r="I823" s="30" t="str">
        <f ca="1" t="shared" si="984"/>
        <v>Utökning</v>
      </c>
      <c r="J823" s="30" t="s">
        <v>69</v>
      </c>
      <c r="K823" s="41">
        <f ca="1" t="shared" si="985"/>
        <v>50</v>
      </c>
      <c r="L823" s="41">
        <f ca="1" t="shared" si="904"/>
        <v>25</v>
      </c>
      <c r="N823" s="30" t="str">
        <f ca="1" t="shared" si="905"/>
        <v>Anders Erikson 823</v>
      </c>
      <c r="O823" s="30" t="str">
        <f ca="1" t="shared" si="906"/>
        <v>Lars Johnson 823</v>
      </c>
      <c r="P823" s="30" t="str">
        <f ca="1" t="shared" si="907"/>
        <v>Sarah Anderson 823</v>
      </c>
      <c r="Q823" s="30" t="str">
        <f ca="1" t="shared" si="986"/>
        <v>2.Reservationsavtal</v>
      </c>
      <c r="R823" s="45" t="str">
        <f ca="1" t="shared" si="987"/>
        <v>n</v>
      </c>
      <c r="S823" s="45" t="str">
        <f ca="1" t="shared" si="988"/>
        <v/>
      </c>
      <c r="T823" s="45" t="str">
        <f ca="1" t="shared" si="989"/>
        <v/>
      </c>
      <c r="V823" s="33"/>
      <c r="W823" s="49" t="str">
        <f ca="1" t="shared" si="990"/>
        <v/>
      </c>
      <c r="X823" s="50" t="str">
        <f ca="1" t="shared" si="991"/>
        <v>Ja</v>
      </c>
      <c r="Y823" s="63">
        <f ca="1" t="shared" si="908"/>
        <v>45019</v>
      </c>
      <c r="Z823" s="63">
        <f ca="1" t="shared" si="909"/>
        <v>44917</v>
      </c>
      <c r="AA823" s="67"/>
      <c r="AB823" s="64" t="str">
        <f ca="1" t="shared" si="910"/>
        <v/>
      </c>
      <c r="AC823" s="73">
        <f ca="1">INDEX(Anslutningspunkt!$A$2:$A$108,RANDBETWEEN(2,108),1)</f>
        <v>66</v>
      </c>
      <c r="AD823" s="30"/>
      <c r="AE823" s="30" t="str">
        <f ca="1" t="shared" si="992"/>
        <v>Regionnät</v>
      </c>
      <c r="AF823" s="79"/>
      <c r="AG823" s="122"/>
      <c r="AH823" s="123"/>
      <c r="AI823" s="127"/>
      <c r="AL823" s="7"/>
      <c r="AM823" s="7">
        <f ca="1">VLOOKUP(AC823,Anslutningspunkt!A:B,2,0)+RANDBETWEEN(-10000,10000)</f>
        <v>6182118.672</v>
      </c>
      <c r="AN823" s="7">
        <f ca="1">VLOOKUP(AC823,Anslutningspunkt!A:C,3,0)+RANDBETWEEN(-10000,10000)</f>
        <v>282994.438</v>
      </c>
      <c r="AP823" s="7" t="str">
        <f ca="1" t="shared" si="911"/>
        <v>Utökning</v>
      </c>
      <c r="AQ823" s="7" t="str">
        <f t="shared" si="912"/>
        <v>Konsumtion/Produktion</v>
      </c>
      <c r="AX823" s="31">
        <f ca="1" t="shared" si="913"/>
        <v>44220.6968119842</v>
      </c>
      <c r="AZ823" s="31" t="str">
        <f ca="1">IF(SUM(IF({"4.Projekteringsavtal","5.Anslutningsavtal","6.Nätavtal"}=Q823,1,0))&gt;0,EDATE(AX823,RANDBETWEEN(0,6)),"")</f>
        <v/>
      </c>
      <c r="BB823" s="21" t="str">
        <f ca="1">IF(SUM(IF({"5.Anslutningsavtal","6.Nätavtal"}=Q823,1,0))&gt;0,EDATE(AZ823,RANDBETWEEN(0,3)),"")</f>
        <v/>
      </c>
      <c r="BD823" s="21" t="str">
        <f ca="1" t="shared" si="914"/>
        <v/>
      </c>
    </row>
    <row r="824" spans="1:56">
      <c r="A824" s="33" t="s">
        <v>65</v>
      </c>
      <c r="B824" s="31">
        <f ca="1" t="shared" si="980"/>
        <v>44365</v>
      </c>
      <c r="C824" s="32">
        <f ca="1" t="shared" si="901"/>
        <v>44999</v>
      </c>
      <c r="D824" s="30" t="str">
        <f t="shared" si="902"/>
        <v>Project 4824</v>
      </c>
      <c r="E824" s="30" t="str">
        <f t="shared" si="903"/>
        <v>Company AB 5824</v>
      </c>
      <c r="F824" s="30" t="str">
        <f ca="1" t="shared" si="981"/>
        <v>Kungsör</v>
      </c>
      <c r="G824" s="37">
        <f ca="1" t="shared" si="982"/>
        <v>34</v>
      </c>
      <c r="H824" s="38" t="str">
        <f ca="1" t="shared" si="983"/>
        <v>Nej</v>
      </c>
      <c r="I824" s="30" t="str">
        <f ca="1" t="shared" si="984"/>
        <v>Utökning</v>
      </c>
      <c r="J824" s="30" t="s">
        <v>69</v>
      </c>
      <c r="K824" s="41">
        <f ca="1" t="shared" si="985"/>
        <v>480</v>
      </c>
      <c r="L824" s="41">
        <f ca="1" t="shared" si="904"/>
        <v>97</v>
      </c>
      <c r="N824" s="30" t="str">
        <f ca="1" t="shared" si="905"/>
        <v>Anders Erikson 824</v>
      </c>
      <c r="O824" s="30" t="str">
        <f ca="1" t="shared" si="906"/>
        <v>Sarah Anderson 824</v>
      </c>
      <c r="P824" s="30" t="str">
        <f ca="1" t="shared" si="907"/>
        <v>Lars Johnson 824</v>
      </c>
      <c r="Q824" s="30" t="str">
        <f ca="1" t="shared" si="986"/>
        <v>5.Anslutningsavtal</v>
      </c>
      <c r="R824" s="45" t="str">
        <f ca="1" t="shared" si="987"/>
        <v/>
      </c>
      <c r="S824" s="45" t="str">
        <f ca="1" t="shared" si="988"/>
        <v/>
      </c>
      <c r="T824" s="45" t="str">
        <f ca="1" t="shared" si="989"/>
        <v/>
      </c>
      <c r="V824" s="33"/>
      <c r="W824" s="49" t="str">
        <f ca="1" t="shared" si="990"/>
        <v/>
      </c>
      <c r="X824" s="50" t="str">
        <f ca="1" t="shared" si="991"/>
        <v>Nej</v>
      </c>
      <c r="Y824" s="63" t="str">
        <f ca="1" t="shared" si="908"/>
        <v/>
      </c>
      <c r="Z824" s="63" t="str">
        <f ca="1" t="shared" si="909"/>
        <v/>
      </c>
      <c r="AA824" s="67"/>
      <c r="AB824" s="64" t="str">
        <f ca="1" t="shared" si="910"/>
        <v/>
      </c>
      <c r="AC824" s="73">
        <f ca="1">INDEX(Anslutningspunkt!$A$2:$A$108,RANDBETWEEN(2,108),1)</f>
        <v>66</v>
      </c>
      <c r="AD824" s="30"/>
      <c r="AE824" s="30" t="str">
        <f ca="1" t="shared" si="992"/>
        <v>Stamnät</v>
      </c>
      <c r="AF824" s="79"/>
      <c r="AG824" s="122"/>
      <c r="AH824" s="123"/>
      <c r="AI824" s="127"/>
      <c r="AL824" s="7"/>
      <c r="AM824" s="7">
        <f ca="1">VLOOKUP(AC824,Anslutningspunkt!A:B,2,0)+RANDBETWEEN(-10000,10000)</f>
        <v>6178603.672</v>
      </c>
      <c r="AN824" s="7">
        <f ca="1">VLOOKUP(AC824,Anslutningspunkt!A:C,3,0)+RANDBETWEEN(-10000,10000)</f>
        <v>280952.438</v>
      </c>
      <c r="AP824" s="7" t="str">
        <f ca="1" t="shared" si="911"/>
        <v>Utökning</v>
      </c>
      <c r="AQ824" s="7" t="str">
        <f t="shared" si="912"/>
        <v>Konsumtion/Produktion</v>
      </c>
      <c r="AX824" s="31">
        <f ca="1" t="shared" si="913"/>
        <v>44923.3019077943</v>
      </c>
      <c r="AZ824" s="31">
        <f ca="1">IF(SUM(IF({"4.Projekteringsavtal","5.Anslutningsavtal","6.Nätavtal"}=Q824,1,0))&gt;0,EDATE(AX824,RANDBETWEEN(0,6)),"")</f>
        <v>45013</v>
      </c>
      <c r="BB824" s="21">
        <f ca="1">IF(SUM(IF({"5.Anslutningsavtal","6.Nätavtal"}=Q824,1,0))&gt;0,EDATE(AZ824,RANDBETWEEN(0,3)),"")</f>
        <v>45044</v>
      </c>
      <c r="BD824" s="21" t="str">
        <f ca="1" t="shared" si="914"/>
        <v/>
      </c>
    </row>
    <row r="825" spans="1:56">
      <c r="A825" s="33" t="s">
        <v>65</v>
      </c>
      <c r="B825" s="31">
        <f ca="1" t="shared" si="980"/>
        <v>44708</v>
      </c>
      <c r="C825" s="32">
        <f ca="1" t="shared" si="901"/>
        <v>45045</v>
      </c>
      <c r="D825" s="30" t="str">
        <f t="shared" si="902"/>
        <v>Project 4825</v>
      </c>
      <c r="E825" s="30" t="str">
        <f t="shared" si="903"/>
        <v>Company AB 5825</v>
      </c>
      <c r="F825" s="30" t="str">
        <f ca="1" t="shared" si="981"/>
        <v>Trosa</v>
      </c>
      <c r="G825" s="37">
        <f ca="1" t="shared" si="982"/>
        <v>37</v>
      </c>
      <c r="H825" s="38" t="str">
        <f ca="1" t="shared" si="983"/>
        <v>Ja</v>
      </c>
      <c r="I825" s="30" t="str">
        <f ca="1" t="shared" si="984"/>
        <v>Utökning</v>
      </c>
      <c r="J825" s="30" t="s">
        <v>69</v>
      </c>
      <c r="K825" s="41">
        <f ca="1" t="shared" si="985"/>
        <v>320</v>
      </c>
      <c r="L825" s="41">
        <f ca="1" t="shared" si="904"/>
        <v>46</v>
      </c>
      <c r="N825" s="30" t="str">
        <f ca="1" t="shared" si="905"/>
        <v>Anders Erikson 825</v>
      </c>
      <c r="O825" s="30" t="str">
        <f ca="1" t="shared" si="906"/>
        <v>Lars Johnson 825</v>
      </c>
      <c r="P825" s="30" t="str">
        <f ca="1" t="shared" si="907"/>
        <v>Erik Johanson 825</v>
      </c>
      <c r="Q825" s="30" t="str">
        <f ca="1" t="shared" si="986"/>
        <v>2.Reservationsavtal</v>
      </c>
      <c r="R825" s="45" t="str">
        <f ca="1" t="shared" si="987"/>
        <v>n</v>
      </c>
      <c r="S825" s="45" t="str">
        <f ca="1" t="shared" si="988"/>
        <v/>
      </c>
      <c r="T825" s="45" t="str">
        <f ca="1" t="shared" si="989"/>
        <v/>
      </c>
      <c r="V825" s="33"/>
      <c r="W825" s="49" t="str">
        <f ca="1" t="shared" si="990"/>
        <v>Ansluts till LN 20 kV</v>
      </c>
      <c r="X825" s="50" t="str">
        <f ca="1" t="shared" si="991"/>
        <v>Ja</v>
      </c>
      <c r="Y825" s="63">
        <f ca="1" t="shared" si="908"/>
        <v>45575</v>
      </c>
      <c r="Z825" s="63">
        <f ca="1" t="shared" si="909"/>
        <v>45279</v>
      </c>
      <c r="AA825" s="67"/>
      <c r="AB825" s="64" t="str">
        <f ca="1" t="shared" si="910"/>
        <v/>
      </c>
      <c r="AC825" s="73">
        <f ca="1">INDEX(Anslutningspunkt!$A$2:$A$108,RANDBETWEEN(2,108),1)</f>
        <v>102</v>
      </c>
      <c r="AD825" s="30"/>
      <c r="AE825" s="30" t="str">
        <f ca="1" t="shared" si="992"/>
        <v>Stamnät Regionnät</v>
      </c>
      <c r="AF825" s="79"/>
      <c r="AG825" s="122"/>
      <c r="AH825" s="123"/>
      <c r="AI825" s="127"/>
      <c r="AL825" s="7"/>
      <c r="AM825" s="7">
        <f ca="1">VLOOKUP(AC825,Anslutningspunkt!A:B,2,0)+RANDBETWEEN(-10000,10000)</f>
        <v>6063680.672</v>
      </c>
      <c r="AN825" s="7">
        <f ca="1">VLOOKUP(AC825,Anslutningspunkt!A:C,3,0)+RANDBETWEEN(-10000,10000)</f>
        <v>324892.438</v>
      </c>
      <c r="AP825" s="7" t="str">
        <f ca="1" t="shared" si="911"/>
        <v>Utökning</v>
      </c>
      <c r="AQ825" s="7" t="str">
        <f t="shared" si="912"/>
        <v>Konsumtion/Produktion</v>
      </c>
      <c r="AX825" s="31">
        <f ca="1" t="shared" si="913"/>
        <v>44875.0834147148</v>
      </c>
      <c r="AZ825" s="31" t="str">
        <f ca="1">IF(SUM(IF({"4.Projekteringsavtal","5.Anslutningsavtal","6.Nätavtal"}=Q825,1,0))&gt;0,EDATE(AX825,RANDBETWEEN(0,6)),"")</f>
        <v/>
      </c>
      <c r="BB825" s="21" t="str">
        <f ca="1">IF(SUM(IF({"5.Anslutningsavtal","6.Nätavtal"}=Q825,1,0))&gt;0,EDATE(AZ825,RANDBETWEEN(0,3)),"")</f>
        <v/>
      </c>
      <c r="BD825" s="21" t="str">
        <f ca="1" t="shared" si="914"/>
        <v/>
      </c>
    </row>
    <row r="826" spans="1:56">
      <c r="A826" s="33" t="s">
        <v>65</v>
      </c>
      <c r="B826" s="31">
        <f ca="1" t="shared" si="980"/>
        <v>44767</v>
      </c>
      <c r="C826" s="32">
        <f ca="1" t="shared" si="901"/>
        <v>45578</v>
      </c>
      <c r="D826" s="30" t="str">
        <f t="shared" si="902"/>
        <v>Project 4826</v>
      </c>
      <c r="E826" s="30" t="str">
        <f t="shared" si="903"/>
        <v>Company AB 5826</v>
      </c>
      <c r="F826" s="30" t="str">
        <f ca="1" t="shared" si="981"/>
        <v>Eskilstuna</v>
      </c>
      <c r="G826" s="37">
        <f ca="1" t="shared" si="982"/>
        <v>30</v>
      </c>
      <c r="H826" s="38" t="str">
        <f ca="1" t="shared" si="983"/>
        <v>Ja</v>
      </c>
      <c r="I826" s="30" t="str">
        <f ca="1" t="shared" si="984"/>
        <v>Flytt</v>
      </c>
      <c r="J826" s="30" t="s">
        <v>69</v>
      </c>
      <c r="K826" s="41">
        <f ca="1" t="shared" si="985"/>
        <v>160</v>
      </c>
      <c r="L826" s="41">
        <f ca="1" t="shared" si="904"/>
        <v>19</v>
      </c>
      <c r="N826" s="30" t="str">
        <f ca="1" t="shared" si="905"/>
        <v>Lars Johnson 826</v>
      </c>
      <c r="O826" s="30" t="str">
        <f ca="1" t="shared" si="906"/>
        <v>Lars Johnson 826</v>
      </c>
      <c r="P826" s="30" t="str">
        <f ca="1" t="shared" si="907"/>
        <v>Lars Johnson 826</v>
      </c>
      <c r="Q826" s="30" t="str">
        <f ca="1" t="shared" si="986"/>
        <v>1.Anslutningsmöjlighet</v>
      </c>
      <c r="R826" s="45" t="str">
        <f ca="1" t="shared" si="987"/>
        <v>N/A</v>
      </c>
      <c r="S826" s="45" t="str">
        <f ca="1" t="shared" si="988"/>
        <v/>
      </c>
      <c r="T826" s="45" t="str">
        <f ca="1" t="shared" si="989"/>
        <v/>
      </c>
      <c r="V826" s="33"/>
      <c r="W826" s="49" t="str">
        <f ca="1" t="shared" si="990"/>
        <v>Länk</v>
      </c>
      <c r="X826" s="50" t="str">
        <f ca="1" t="shared" si="991"/>
        <v>Nej</v>
      </c>
      <c r="Y826" s="63" t="str">
        <f ca="1" t="shared" si="908"/>
        <v/>
      </c>
      <c r="Z826" s="63" t="str">
        <f ca="1" t="shared" si="909"/>
        <v/>
      </c>
      <c r="AA826" s="67"/>
      <c r="AB826" s="64" t="str">
        <f ca="1" t="shared" si="910"/>
        <v/>
      </c>
      <c r="AC826" s="73">
        <f ca="1">INDEX(Anslutningspunkt!$A$2:$A$108,RANDBETWEEN(2,108),1)</f>
        <v>41</v>
      </c>
      <c r="AD826" s="30"/>
      <c r="AE826" s="30" t="str">
        <f ca="1" t="shared" si="992"/>
        <v>Stamnät</v>
      </c>
      <c r="AF826" s="79"/>
      <c r="AG826" s="122"/>
      <c r="AH826" s="123"/>
      <c r="AI826" s="127"/>
      <c r="AL826" s="7"/>
      <c r="AM826" s="7">
        <f ca="1">VLOOKUP(AC826,Anslutningspunkt!A:B,2,0)+RANDBETWEEN(-10000,10000)</f>
        <v>6127727.672</v>
      </c>
      <c r="AN826" s="7">
        <f ca="1">VLOOKUP(AC826,Anslutningspunkt!A:C,3,0)+RANDBETWEEN(-10000,10000)</f>
        <v>356050.438</v>
      </c>
      <c r="AP826" s="7" t="str">
        <f ca="1" t="shared" si="911"/>
        <v>Flytt</v>
      </c>
      <c r="AQ826" s="7" t="str">
        <f t="shared" si="912"/>
        <v>Konsumtion/Produktion</v>
      </c>
      <c r="AX826" s="31" t="str">
        <f ca="1" t="shared" si="913"/>
        <v/>
      </c>
      <c r="AZ826" s="31" t="str">
        <f ca="1">IF(SUM(IF({"4.Projekteringsavtal","5.Anslutningsavtal","6.Nätavtal"}=Q826,1,0))&gt;0,EDATE(AX826,RANDBETWEEN(0,6)),"")</f>
        <v/>
      </c>
      <c r="BB826" s="21" t="str">
        <f ca="1">IF(SUM(IF({"5.Anslutningsavtal","6.Nätavtal"}=Q826,1,0))&gt;0,EDATE(AZ826,RANDBETWEEN(0,3)),"")</f>
        <v/>
      </c>
      <c r="BD826" s="21" t="str">
        <f ca="1" t="shared" si="914"/>
        <v/>
      </c>
    </row>
    <row r="827" spans="1:56">
      <c r="A827" s="33" t="s">
        <v>65</v>
      </c>
      <c r="B827" s="31">
        <f ca="1" t="shared" si="980"/>
        <v>44608</v>
      </c>
      <c r="C827" s="32">
        <f ca="1" t="shared" si="901"/>
        <v>45187</v>
      </c>
      <c r="D827" s="30" t="str">
        <f t="shared" si="902"/>
        <v>Project 4827</v>
      </c>
      <c r="E827" s="30" t="str">
        <f t="shared" si="903"/>
        <v>Company AB 5827</v>
      </c>
      <c r="F827" s="30" t="str">
        <f ca="1" t="shared" si="981"/>
        <v>Sigtuna</v>
      </c>
      <c r="G827" s="37">
        <f ca="1" t="shared" si="982"/>
        <v>30</v>
      </c>
      <c r="H827" s="38" t="str">
        <f ca="1" t="shared" si="983"/>
        <v/>
      </c>
      <c r="I827" s="30" t="str">
        <f ca="1" t="shared" si="984"/>
        <v>Flytt</v>
      </c>
      <c r="J827" s="30" t="s">
        <v>69</v>
      </c>
      <c r="K827" s="41">
        <f ca="1" t="shared" si="985"/>
        <v>220</v>
      </c>
      <c r="L827" s="41">
        <f ca="1" t="shared" si="904"/>
        <v>74</v>
      </c>
      <c r="N827" s="30" t="str">
        <f ca="1" t="shared" si="905"/>
        <v>Anders Erikson 827</v>
      </c>
      <c r="O827" s="30" t="str">
        <f ca="1" t="shared" si="906"/>
        <v>Anders Erikson 827</v>
      </c>
      <c r="P827" s="30" t="str">
        <f ca="1" t="shared" si="907"/>
        <v>Lars Johnson 827</v>
      </c>
      <c r="Q827" s="30" t="str">
        <f ca="1" t="shared" si="986"/>
        <v>4.Projekteringsavtal</v>
      </c>
      <c r="R827" s="45" t="str">
        <f ca="1" t="shared" si="987"/>
        <v>n</v>
      </c>
      <c r="S827" s="45" t="str">
        <f ca="1" t="shared" si="988"/>
        <v/>
      </c>
      <c r="T827" s="45" t="str">
        <f ca="1" t="shared" si="989"/>
        <v>x</v>
      </c>
      <c r="V827" s="33"/>
      <c r="W827" s="49" t="str">
        <f ca="1" t="shared" si="990"/>
        <v/>
      </c>
      <c r="X827" s="50" t="str">
        <f ca="1" t="shared" si="991"/>
        <v>Nej</v>
      </c>
      <c r="Y827" s="63" t="str">
        <f ca="1" t="shared" si="908"/>
        <v/>
      </c>
      <c r="Z827" s="63" t="str">
        <f ca="1" t="shared" si="909"/>
        <v/>
      </c>
      <c r="AA827" s="67"/>
      <c r="AB827" s="64" t="str">
        <f ca="1" t="shared" si="910"/>
        <v/>
      </c>
      <c r="AC827" s="73">
        <f ca="1">INDEX(Anslutningspunkt!$A$2:$A$108,RANDBETWEEN(2,108),1)</f>
        <v>40</v>
      </c>
      <c r="AD827" s="30"/>
      <c r="AE827" s="30" t="str">
        <f ca="1" t="shared" si="992"/>
        <v>Stamnät Regionnät</v>
      </c>
      <c r="AF827" s="79"/>
      <c r="AG827" s="122"/>
      <c r="AH827" s="123"/>
      <c r="AI827" s="127"/>
      <c r="AL827" s="7"/>
      <c r="AM827" s="7">
        <f ca="1">VLOOKUP(AC827,Anslutningspunkt!A:B,2,0)+RANDBETWEEN(-10000,10000)</f>
        <v>6156371.672</v>
      </c>
      <c r="AN827" s="7">
        <f ca="1">VLOOKUP(AC827,Anslutningspunkt!A:C,3,0)+RANDBETWEEN(-10000,10000)</f>
        <v>353478.438</v>
      </c>
      <c r="AP827" s="7" t="str">
        <f ca="1" t="shared" si="911"/>
        <v>Flytt</v>
      </c>
      <c r="AQ827" s="7" t="str">
        <f t="shared" si="912"/>
        <v>Konsumtion/Produktion</v>
      </c>
      <c r="AX827" s="31">
        <f ca="1" t="shared" si="913"/>
        <v>45181.5803963835</v>
      </c>
      <c r="AZ827" s="31">
        <f ca="1">IF(SUM(IF({"4.Projekteringsavtal","5.Anslutningsavtal","6.Nätavtal"}=Q827,1,0))&gt;0,EDATE(AX827,RANDBETWEEN(0,6)),"")</f>
        <v>45242</v>
      </c>
      <c r="BB827" s="21" t="str">
        <f ca="1">IF(SUM(IF({"5.Anslutningsavtal","6.Nätavtal"}=Q827,1,0))&gt;0,EDATE(AZ827,RANDBETWEEN(0,3)),"")</f>
        <v/>
      </c>
      <c r="BD827" s="21" t="str">
        <f ca="1" t="shared" si="914"/>
        <v/>
      </c>
    </row>
    <row r="828" spans="1:56">
      <c r="A828" s="33" t="s">
        <v>65</v>
      </c>
      <c r="B828" s="31">
        <f ca="1" t="shared" si="980"/>
        <v>44268</v>
      </c>
      <c r="C828" s="32">
        <f ca="1" t="shared" ref="C828:C891" si="993">RANDBETWEEN(B828,DATE(2024,10,20))</f>
        <v>44592</v>
      </c>
      <c r="D828" s="30" t="str">
        <f t="shared" ref="D828:D891" si="994">_xlfn.CONCAT("Project ",COLUMN(D828),ROW(D828))</f>
        <v>Project 4828</v>
      </c>
      <c r="E828" s="30" t="str">
        <f t="shared" ref="E828:E891" si="995">_xlfn.CONCAT("Company AB ",COLUMN(E828),ROW(E828))</f>
        <v>Company AB 5828</v>
      </c>
      <c r="F828" s="30" t="str">
        <f ca="1" t="shared" si="981"/>
        <v>Botkyrka</v>
      </c>
      <c r="G828" s="37">
        <f ca="1" t="shared" si="982"/>
        <v>38</v>
      </c>
      <c r="H828" s="38" t="str">
        <f ca="1" t="shared" si="983"/>
        <v/>
      </c>
      <c r="I828" s="30" t="str">
        <f ca="1" t="shared" si="984"/>
        <v>Nyanslutning</v>
      </c>
      <c r="J828" s="30" t="s">
        <v>69</v>
      </c>
      <c r="K828" s="41">
        <f ca="1" t="shared" si="985"/>
        <v>360</v>
      </c>
      <c r="L828" s="41">
        <f ca="1" t="shared" ref="L828:L891" si="996">RANDBETWEEN(1,K828)</f>
        <v>96</v>
      </c>
      <c r="N828" s="30" t="str">
        <f ca="1" t="shared" ref="N828:N891" si="997">_xlfn.CONCAT(CHOOSE(RANDBETWEEN(1,4),"Anders Erikson","Erik Johanson","Sarah Anderson","Lars Johnson")," ",ROW(N828))</f>
        <v>Sarah Anderson 828</v>
      </c>
      <c r="O828" s="30" t="str">
        <f ca="1" t="shared" ref="O828:O891" si="998">_xlfn.CONCAT(CHOOSE(RANDBETWEEN(1,4),"Anders Erikson","Erik Johanson","Sarah Anderson","Lars Johnson")," ",ROW(O828))</f>
        <v>Sarah Anderson 828</v>
      </c>
      <c r="P828" s="30" t="str">
        <f ca="1" t="shared" ref="P828:P891" si="999">_xlfn.CONCAT(CHOOSE(RANDBETWEEN(1,4),"Anders Erikson","Erik Johanson","Sarah Anderson","Lars Johnson")," ",ROW(P828))</f>
        <v>Erik Johanson 828</v>
      </c>
      <c r="Q828" s="30" t="str">
        <f ca="1" t="shared" si="986"/>
        <v>1.Anslutningsmöjlighet</v>
      </c>
      <c r="R828" s="45" t="str">
        <f ca="1" t="shared" si="987"/>
        <v>n</v>
      </c>
      <c r="S828" s="45" t="str">
        <f ca="1" t="shared" si="988"/>
        <v/>
      </c>
      <c r="T828" s="45" t="str">
        <f ca="1" t="shared" si="989"/>
        <v/>
      </c>
      <c r="V828" s="33"/>
      <c r="W828" s="49" t="str">
        <f ca="1" t="shared" si="990"/>
        <v/>
      </c>
      <c r="X828" s="50" t="str">
        <f ca="1" t="shared" si="991"/>
        <v/>
      </c>
      <c r="Y828" s="63" t="str">
        <f ca="1" t="shared" ref="Y828:Y891" si="1000">IF(Z828&lt;&gt;"",RANDBETWEEN(Z828,DATE(2024,10,20)),"")</f>
        <v/>
      </c>
      <c r="Z828" s="63" t="str">
        <f ca="1" t="shared" ref="Z828:Z891" si="1001">IF(X828="Ja",RANDBETWEEN(C828,DATE(2024,10,20)),"")</f>
        <v/>
      </c>
      <c r="AA828" s="67"/>
      <c r="AB828" s="64" t="str">
        <f ca="1" t="shared" ref="AB828:AB891" si="1002">IF(Q828="1.Anslutningsmöjlighet",IF(RAND()*10&lt;3,B828+RAND()*(EDATE(C828,1)-B828),""),"")</f>
        <v/>
      </c>
      <c r="AC828" s="73">
        <f ca="1">INDEX(Anslutningspunkt!$A$2:$A$108,RANDBETWEEN(2,108),1)</f>
        <v>52</v>
      </c>
      <c r="AD828" s="30"/>
      <c r="AE828" s="30" t="str">
        <f ca="1" t="shared" si="992"/>
        <v>Stamnät Regionnät</v>
      </c>
      <c r="AF828" s="79"/>
      <c r="AG828" s="122"/>
      <c r="AH828" s="123"/>
      <c r="AI828" s="127"/>
      <c r="AL828" s="7"/>
      <c r="AM828" s="7">
        <f ca="1">VLOOKUP(AC828,Anslutningspunkt!A:B,2,0)+RANDBETWEEN(-10000,10000)</f>
        <v>6043834.672</v>
      </c>
      <c r="AN828" s="7">
        <f ca="1">VLOOKUP(AC828,Anslutningspunkt!A:C,3,0)+RANDBETWEEN(-10000,10000)</f>
        <v>397867.438</v>
      </c>
      <c r="AP828" s="7" t="str">
        <f ca="1" t="shared" ref="AP828:AP891" si="1003">I828</f>
        <v>Nyanslutning</v>
      </c>
      <c r="AQ828" s="7" t="str">
        <f t="shared" ref="AQ828:AQ891" si="1004">J828</f>
        <v>Konsumtion/Produktion</v>
      </c>
      <c r="AX828" s="31" t="str">
        <f ca="1" t="shared" ref="AX828:AX891" si="1005">IF(Q828&lt;&gt;"1.Anslutningsmöjlighet",B828+RAND()*(EDATE(C828,1)-B828),"")</f>
        <v/>
      </c>
      <c r="AZ828" s="31" t="str">
        <f ca="1">IF(SUM(IF({"4.Projekteringsavtal","5.Anslutningsavtal","6.Nätavtal"}=Q828,1,0))&gt;0,EDATE(AX828,RANDBETWEEN(0,6)),"")</f>
        <v/>
      </c>
      <c r="BB828" s="21" t="str">
        <f ca="1">IF(SUM(IF({"5.Anslutningsavtal","6.Nätavtal"}=Q828,1,0))&gt;0,EDATE(AZ828,RANDBETWEEN(0,3)),"")</f>
        <v/>
      </c>
      <c r="BD828" s="21" t="str">
        <f ca="1" t="shared" ref="BD828:BD891" si="1006">IF("6.Nätavtal"=Q828,EDATE(BB828,RANDBETWEEN(0,3)),"")</f>
        <v/>
      </c>
    </row>
    <row r="829" spans="1:56">
      <c r="A829" s="33" t="s">
        <v>65</v>
      </c>
      <c r="B829" s="31">
        <f ca="1" t="shared" si="980"/>
        <v>44188</v>
      </c>
      <c r="C829" s="32">
        <f ca="1" t="shared" si="993"/>
        <v>45292</v>
      </c>
      <c r="D829" s="30" t="str">
        <f t="shared" si="994"/>
        <v>Project 4829</v>
      </c>
      <c r="E829" s="30" t="str">
        <f t="shared" si="995"/>
        <v>Company AB 5829</v>
      </c>
      <c r="F829" s="30" t="str">
        <f ca="1" t="shared" si="981"/>
        <v>Ludvika</v>
      </c>
      <c r="G829" s="37">
        <f ca="1" t="shared" si="982"/>
        <v>31</v>
      </c>
      <c r="H829" s="38" t="str">
        <f ca="1" t="shared" si="983"/>
        <v>Nej</v>
      </c>
      <c r="I829" s="30" t="str">
        <f ca="1" t="shared" si="984"/>
        <v>Nyanslutning</v>
      </c>
      <c r="J829" s="30" t="s">
        <v>69</v>
      </c>
      <c r="K829" s="41">
        <f ca="1" t="shared" si="985"/>
        <v>550</v>
      </c>
      <c r="L829" s="41">
        <f ca="1" t="shared" si="996"/>
        <v>279</v>
      </c>
      <c r="N829" s="30" t="str">
        <f ca="1" t="shared" si="997"/>
        <v>Anders Erikson 829</v>
      </c>
      <c r="O829" s="30" t="str">
        <f ca="1" t="shared" si="998"/>
        <v>Sarah Anderson 829</v>
      </c>
      <c r="P829" s="30" t="str">
        <f ca="1" t="shared" si="999"/>
        <v>Erik Johanson 829</v>
      </c>
      <c r="Q829" s="30" t="str">
        <f ca="1" t="shared" si="986"/>
        <v>4.Projekteringsavtal</v>
      </c>
      <c r="R829" s="45" t="str">
        <f ca="1" t="shared" si="987"/>
        <v>n</v>
      </c>
      <c r="S829" s="45" t="str">
        <f ca="1" t="shared" si="988"/>
        <v>x</v>
      </c>
      <c r="T829" s="45" t="str">
        <f ca="1" t="shared" si="989"/>
        <v/>
      </c>
      <c r="V829" s="33"/>
      <c r="W829" s="49" t="str">
        <f ca="1" t="shared" si="990"/>
        <v>Reservationsavtal ska tecknas</v>
      </c>
      <c r="X829" s="50" t="str">
        <f ca="1" t="shared" si="991"/>
        <v>Ja</v>
      </c>
      <c r="Y829" s="63">
        <f ca="1" t="shared" si="1000"/>
        <v>45566</v>
      </c>
      <c r="Z829" s="63">
        <f ca="1" t="shared" si="1001"/>
        <v>45423</v>
      </c>
      <c r="AA829" s="67"/>
      <c r="AB829" s="64" t="str">
        <f ca="1" t="shared" si="1002"/>
        <v/>
      </c>
      <c r="AC829" s="73">
        <f ca="1">INDEX(Anslutningspunkt!$A$2:$A$108,RANDBETWEEN(2,108),1)</f>
        <v>25</v>
      </c>
      <c r="AD829" s="30"/>
      <c r="AE829" s="30" t="str">
        <f ca="1" t="shared" si="992"/>
        <v/>
      </c>
      <c r="AF829" s="79"/>
      <c r="AG829" s="122"/>
      <c r="AH829" s="123"/>
      <c r="AI829" s="127"/>
      <c r="AL829" s="7"/>
      <c r="AM829" s="7">
        <f ca="1">VLOOKUP(AC829,Anslutningspunkt!A:B,2,0)+RANDBETWEEN(-10000,10000)</f>
        <v>6191285.672</v>
      </c>
      <c r="AN829" s="7">
        <f ca="1">VLOOKUP(AC829,Anslutningspunkt!A:C,3,0)+RANDBETWEEN(-10000,10000)</f>
        <v>351348.438</v>
      </c>
      <c r="AP829" s="7" t="str">
        <f ca="1" t="shared" si="1003"/>
        <v>Nyanslutning</v>
      </c>
      <c r="AQ829" s="7" t="str">
        <f t="shared" si="1004"/>
        <v>Konsumtion/Produktion</v>
      </c>
      <c r="AX829" s="31">
        <f ca="1" t="shared" si="1005"/>
        <v>44536.0958508951</v>
      </c>
      <c r="AZ829" s="31">
        <f ca="1">IF(SUM(IF({"4.Projekteringsavtal","5.Anslutningsavtal","6.Nätavtal"}=Q829,1,0))&gt;0,EDATE(AX829,RANDBETWEEN(0,6)),"")</f>
        <v>44626</v>
      </c>
      <c r="BB829" s="21" t="str">
        <f ca="1">IF(SUM(IF({"5.Anslutningsavtal","6.Nätavtal"}=Q829,1,0))&gt;0,EDATE(AZ829,RANDBETWEEN(0,3)),"")</f>
        <v/>
      </c>
      <c r="BD829" s="21" t="str">
        <f ca="1" t="shared" si="1006"/>
        <v/>
      </c>
    </row>
    <row r="830" spans="1:56">
      <c r="A830" s="33" t="s">
        <v>65</v>
      </c>
      <c r="B830" s="31">
        <f ca="1" t="shared" si="980"/>
        <v>44290</v>
      </c>
      <c r="C830" s="32">
        <f ca="1" t="shared" si="993"/>
        <v>45325</v>
      </c>
      <c r="D830" s="30" t="str">
        <f t="shared" si="994"/>
        <v>Project 4830</v>
      </c>
      <c r="E830" s="30" t="str">
        <f t="shared" si="995"/>
        <v>Company AB 5830</v>
      </c>
      <c r="F830" s="30" t="str">
        <f ca="1" t="shared" si="981"/>
        <v>Hofors</v>
      </c>
      <c r="G830" s="37">
        <f ca="1" t="shared" si="982"/>
        <v>32</v>
      </c>
      <c r="H830" s="38" t="str">
        <f ca="1" t="shared" si="983"/>
        <v/>
      </c>
      <c r="I830" s="30" t="str">
        <f ca="1" t="shared" si="984"/>
        <v>Utökning</v>
      </c>
      <c r="J830" s="30" t="s">
        <v>69</v>
      </c>
      <c r="K830" s="41">
        <f ca="1" t="shared" si="985"/>
        <v>440</v>
      </c>
      <c r="L830" s="41">
        <f ca="1" t="shared" si="996"/>
        <v>370</v>
      </c>
      <c r="N830" s="30" t="str">
        <f ca="1" t="shared" si="997"/>
        <v>Lars Johnson 830</v>
      </c>
      <c r="O830" s="30" t="str">
        <f ca="1" t="shared" si="998"/>
        <v>Sarah Anderson 830</v>
      </c>
      <c r="P830" s="30" t="str">
        <f ca="1" t="shared" si="999"/>
        <v>Lars Johnson 830</v>
      </c>
      <c r="Q830" s="30" t="str">
        <f ca="1" t="shared" si="986"/>
        <v>4.Projekteringsavtal</v>
      </c>
      <c r="R830" s="45" t="str">
        <f ca="1" t="shared" si="987"/>
        <v>N/A</v>
      </c>
      <c r="S830" s="45" t="str">
        <f ca="1" t="shared" si="988"/>
        <v/>
      </c>
      <c r="T830" s="45" t="str">
        <f ca="1" t="shared" si="989"/>
        <v/>
      </c>
      <c r="V830" s="33"/>
      <c r="W830" s="49" t="str">
        <f ca="1" t="shared" si="990"/>
        <v/>
      </c>
      <c r="X830" s="50" t="str">
        <f ca="1" t="shared" si="991"/>
        <v>Ja</v>
      </c>
      <c r="Y830" s="63">
        <f ca="1" t="shared" si="1000"/>
        <v>45526</v>
      </c>
      <c r="Z830" s="63">
        <f ca="1" t="shared" si="1001"/>
        <v>45379</v>
      </c>
      <c r="AA830" s="67"/>
      <c r="AB830" s="64" t="str">
        <f ca="1" t="shared" si="1002"/>
        <v/>
      </c>
      <c r="AC830" s="73">
        <f ca="1">INDEX(Anslutningspunkt!$A$2:$A$108,RANDBETWEEN(2,108),1)</f>
        <v>63</v>
      </c>
      <c r="AD830" s="30"/>
      <c r="AE830" s="30" t="str">
        <f ca="1" t="shared" si="992"/>
        <v>Stamnät Regionnät</v>
      </c>
      <c r="AF830" s="79"/>
      <c r="AG830" s="122"/>
      <c r="AH830" s="123"/>
      <c r="AI830" s="127"/>
      <c r="AL830" s="7"/>
      <c r="AM830" s="7">
        <f ca="1">VLOOKUP(AC830,Anslutningspunkt!A:B,2,0)+RANDBETWEEN(-10000,10000)</f>
        <v>6175025.672</v>
      </c>
      <c r="AN830" s="7">
        <f ca="1">VLOOKUP(AC830,Anslutningspunkt!A:C,3,0)+RANDBETWEEN(-10000,10000)</f>
        <v>402615.438</v>
      </c>
      <c r="AP830" s="7" t="str">
        <f ca="1" t="shared" si="1003"/>
        <v>Utökning</v>
      </c>
      <c r="AQ830" s="7" t="str">
        <f t="shared" si="1004"/>
        <v>Konsumtion/Produktion</v>
      </c>
      <c r="AX830" s="31">
        <f ca="1" t="shared" si="1005"/>
        <v>44859.4972703787</v>
      </c>
      <c r="AZ830" s="31">
        <f ca="1">IF(SUM(IF({"4.Projekteringsavtal","5.Anslutningsavtal","6.Nätavtal"}=Q830,1,0))&gt;0,EDATE(AX830,RANDBETWEEN(0,6)),"")</f>
        <v>44982</v>
      </c>
      <c r="BB830" s="21" t="str">
        <f ca="1">IF(SUM(IF({"5.Anslutningsavtal","6.Nätavtal"}=Q830,1,0))&gt;0,EDATE(AZ830,RANDBETWEEN(0,3)),"")</f>
        <v/>
      </c>
      <c r="BD830" s="21" t="str">
        <f ca="1" t="shared" si="1006"/>
        <v/>
      </c>
    </row>
    <row r="831" spans="1:56">
      <c r="A831" s="33" t="s">
        <v>65</v>
      </c>
      <c r="B831" s="31">
        <f ca="1" t="shared" si="980"/>
        <v>44174</v>
      </c>
      <c r="C831" s="32">
        <f ca="1" t="shared" si="993"/>
        <v>44539</v>
      </c>
      <c r="D831" s="30" t="str">
        <f t="shared" si="994"/>
        <v>Project 4831</v>
      </c>
      <c r="E831" s="30" t="str">
        <f t="shared" si="995"/>
        <v>Company AB 5831</v>
      </c>
      <c r="F831" s="30" t="str">
        <f ca="1" t="shared" si="981"/>
        <v>Norrtälje</v>
      </c>
      <c r="G831" s="37">
        <f ca="1" t="shared" si="982"/>
        <v>34</v>
      </c>
      <c r="H831" s="38" t="str">
        <f ca="1" t="shared" si="983"/>
        <v>Nej</v>
      </c>
      <c r="I831" s="30" t="str">
        <f ca="1" t="shared" si="984"/>
        <v>Utökning</v>
      </c>
      <c r="J831" s="30" t="s">
        <v>69</v>
      </c>
      <c r="K831" s="41">
        <f ca="1" t="shared" si="985"/>
        <v>120</v>
      </c>
      <c r="L831" s="41">
        <f ca="1" t="shared" si="996"/>
        <v>28</v>
      </c>
      <c r="N831" s="30" t="str">
        <f ca="1" t="shared" si="997"/>
        <v>Anders Erikson 831</v>
      </c>
      <c r="O831" s="30" t="str">
        <f ca="1" t="shared" si="998"/>
        <v>Sarah Anderson 831</v>
      </c>
      <c r="P831" s="30" t="str">
        <f ca="1" t="shared" si="999"/>
        <v>Sarah Anderson 831</v>
      </c>
      <c r="Q831" s="30" t="str">
        <f ca="1" t="shared" si="986"/>
        <v>5.Anslutningsavtal</v>
      </c>
      <c r="R831" s="45" t="str">
        <f ca="1" t="shared" si="987"/>
        <v>nej</v>
      </c>
      <c r="S831" s="45" t="str">
        <f ca="1" t="shared" si="988"/>
        <v/>
      </c>
      <c r="T831" s="45" t="str">
        <f ca="1" t="shared" si="989"/>
        <v/>
      </c>
      <c r="V831" s="33"/>
      <c r="W831" s="49" t="str">
        <f ca="1" t="shared" si="990"/>
        <v/>
      </c>
      <c r="X831" s="50" t="str">
        <f ca="1" t="shared" si="991"/>
        <v/>
      </c>
      <c r="Y831" s="63" t="str">
        <f ca="1" t="shared" si="1000"/>
        <v/>
      </c>
      <c r="Z831" s="63" t="str">
        <f ca="1" t="shared" si="1001"/>
        <v/>
      </c>
      <c r="AA831" s="67"/>
      <c r="AB831" s="64" t="str">
        <f ca="1" t="shared" si="1002"/>
        <v/>
      </c>
      <c r="AC831" s="73">
        <f ca="1">INDEX(Anslutningspunkt!$A$2:$A$108,RANDBETWEEN(2,108),1)</f>
        <v>28</v>
      </c>
      <c r="AD831" s="30"/>
      <c r="AE831" s="30" t="str">
        <f ca="1" t="shared" si="992"/>
        <v>Regionnät</v>
      </c>
      <c r="AF831" s="79"/>
      <c r="AG831" s="122"/>
      <c r="AH831" s="123"/>
      <c r="AI831" s="127"/>
      <c r="AL831" s="7"/>
      <c r="AM831" s="7">
        <f ca="1">VLOOKUP(AC831,Anslutningspunkt!A:B,2,0)+RANDBETWEEN(-10000,10000)</f>
        <v>6060438.672</v>
      </c>
      <c r="AN831" s="7">
        <f ca="1">VLOOKUP(AC831,Anslutningspunkt!A:C,3,0)+RANDBETWEEN(-10000,10000)</f>
        <v>356724.438</v>
      </c>
      <c r="AP831" s="7" t="str">
        <f ca="1" t="shared" si="1003"/>
        <v>Utökning</v>
      </c>
      <c r="AQ831" s="7" t="str">
        <f t="shared" si="1004"/>
        <v>Konsumtion/Produktion</v>
      </c>
      <c r="AX831" s="31">
        <f ca="1" t="shared" si="1005"/>
        <v>44450.6020483574</v>
      </c>
      <c r="AZ831" s="31">
        <f ca="1">IF(SUM(IF({"4.Projekteringsavtal","5.Anslutningsavtal","6.Nätavtal"}=Q831,1,0))&gt;0,EDATE(AX831,RANDBETWEEN(0,6)),"")</f>
        <v>44511</v>
      </c>
      <c r="BB831" s="21">
        <f ca="1">IF(SUM(IF({"5.Anslutningsavtal","6.Nätavtal"}=Q831,1,0))&gt;0,EDATE(AZ831,RANDBETWEEN(0,3)),"")</f>
        <v>44603</v>
      </c>
      <c r="BD831" s="21" t="str">
        <f ca="1" t="shared" si="1006"/>
        <v/>
      </c>
    </row>
    <row r="832" spans="1:56">
      <c r="A832" s="33" t="s">
        <v>65</v>
      </c>
      <c r="B832" s="31">
        <f ca="1" t="shared" ref="B832:B841" si="1007">RANDBETWEEN(DATE(2018,1,1),DATE(2022,10,20))</f>
        <v>43340</v>
      </c>
      <c r="C832" s="32">
        <f ca="1" t="shared" si="993"/>
        <v>44412</v>
      </c>
      <c r="D832" s="30" t="str">
        <f t="shared" si="994"/>
        <v>Project 4832</v>
      </c>
      <c r="E832" s="30" t="str">
        <f t="shared" si="995"/>
        <v>Company AB 5832</v>
      </c>
      <c r="F832" s="30" t="str">
        <f ca="1" t="shared" ref="F832:F841" si="100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Södertälje</v>
      </c>
      <c r="G832" s="37">
        <f ca="1" t="shared" ref="G832:G841" si="1009">RANDBETWEEN(30,38)</f>
        <v>31</v>
      </c>
      <c r="H832" s="38" t="str">
        <f ca="1" t="shared" ref="H832:H841" si="1010">CHOOSE(RANDBETWEEN(1,3),"Ja","Nej","")</f>
        <v>Ja</v>
      </c>
      <c r="I832" s="30" t="str">
        <f ca="1" t="shared" ref="I832:I841" si="1011">CHOOSE(RANDBETWEEN(1,3),"Nyanslutning","Utökning","Flytt")</f>
        <v>Nyanslutning</v>
      </c>
      <c r="J832" s="30" t="s">
        <v>69</v>
      </c>
      <c r="K832" s="41">
        <f ca="1" t="shared" ref="K832:K841" si="1012">RANDBETWEEN(1,60)*10</f>
        <v>290</v>
      </c>
      <c r="L832" s="41">
        <f ca="1" t="shared" si="996"/>
        <v>104</v>
      </c>
      <c r="N832" s="30" t="str">
        <f ca="1" t="shared" si="997"/>
        <v>Anders Erikson 832</v>
      </c>
      <c r="O832" s="30" t="str">
        <f ca="1" t="shared" si="998"/>
        <v>Sarah Anderson 832</v>
      </c>
      <c r="P832" s="30" t="str">
        <f ca="1" t="shared" si="999"/>
        <v>Anders Erikson 832</v>
      </c>
      <c r="Q832" s="30" t="str">
        <f ca="1" t="shared" ref="Q832:Q841" si="1013">CHOOSE(RANDBETWEEN(1,5),"5.Anslutningsavtal","4.Projekteringsavtal","6.Nätavtal","2.Reservationsavtal","1.Anslutningsmöjlighet")</f>
        <v>5.Anslutningsavtal</v>
      </c>
      <c r="R832" s="45" t="str">
        <f ca="1" t="shared" ref="R832:R841" si="1014">CHOOSE(RANDBETWEEN(1,8),"Ja","","","","n","nej","?","N/A")</f>
        <v>N/A</v>
      </c>
      <c r="S832" s="45" t="str">
        <f ca="1" t="shared" ref="S832:S841" si="1015">CHOOSE(RANDBETWEEN(1,3),"x","","")</f>
        <v/>
      </c>
      <c r="T832" s="45" t="str">
        <f ca="1" t="shared" ref="T832:T841" si="1016">CHOOSE(RANDBETWEEN(1,4),"x","","","")</f>
        <v/>
      </c>
      <c r="V832" s="33"/>
      <c r="W832" s="49" t="str">
        <f ca="1" t="shared" ref="W832:W841" si="1017">CHOOSE(RANDBETWEEN(1,7),"Länk","","","","","Ansluts till LN 20 kV","Reservationsavtal ska tecknas")</f>
        <v>Reservationsavtal ska tecknas</v>
      </c>
      <c r="X832" s="50" t="str">
        <f ca="1" t="shared" ref="X832:X841" si="1018">CHOOSE(RANDBETWEEN(1,4),"Ja","Ja","Nej","")</f>
        <v>Ja</v>
      </c>
      <c r="Y832" s="63">
        <f ca="1" t="shared" si="1000"/>
        <v>45205</v>
      </c>
      <c r="Z832" s="63">
        <f ca="1" t="shared" si="1001"/>
        <v>44907</v>
      </c>
      <c r="AA832" s="67"/>
      <c r="AB832" s="64" t="str">
        <f ca="1" t="shared" si="1002"/>
        <v/>
      </c>
      <c r="AC832" s="73">
        <f ca="1">INDEX(Anslutningspunkt!$A$2:$A$108,RANDBETWEEN(2,108),1)</f>
        <v>55</v>
      </c>
      <c r="AD832" s="30"/>
      <c r="AE832" s="30" t="str">
        <f ca="1" t="shared" ref="AE832:AE841" si="1019">CHOOSE(RANDBETWEEN(1,4),"Regionnät","Stamnät Regionnät","Stamnät","")</f>
        <v/>
      </c>
      <c r="AF832" s="79"/>
      <c r="AG832" s="122"/>
      <c r="AH832" s="123"/>
      <c r="AI832" s="127"/>
      <c r="AL832" s="7"/>
      <c r="AM832" s="7">
        <f ca="1">VLOOKUP(AC832,Anslutningspunkt!A:B,2,0)+RANDBETWEEN(-10000,10000)</f>
        <v>6000121.672</v>
      </c>
      <c r="AN832" s="7">
        <f ca="1">VLOOKUP(AC832,Anslutningspunkt!A:C,3,0)+RANDBETWEEN(-10000,10000)</f>
        <v>428623.438</v>
      </c>
      <c r="AP832" s="7" t="str">
        <f ca="1" t="shared" si="1003"/>
        <v>Nyanslutning</v>
      </c>
      <c r="AQ832" s="7" t="str">
        <f t="shared" si="1004"/>
        <v>Konsumtion/Produktion</v>
      </c>
      <c r="AX832" s="31">
        <f ca="1" t="shared" si="1005"/>
        <v>43714.1683849934</v>
      </c>
      <c r="AZ832" s="31">
        <f ca="1">IF(SUM(IF({"4.Projekteringsavtal","5.Anslutningsavtal","6.Nätavtal"}=Q832,1,0))&gt;0,EDATE(AX832,RANDBETWEEN(0,6)),"")</f>
        <v>43836</v>
      </c>
      <c r="BB832" s="21">
        <f ca="1">IF(SUM(IF({"5.Anslutningsavtal","6.Nätavtal"}=Q832,1,0))&gt;0,EDATE(AZ832,RANDBETWEEN(0,3)),"")</f>
        <v>43896</v>
      </c>
      <c r="BD832" s="21" t="str">
        <f ca="1" t="shared" si="1006"/>
        <v/>
      </c>
    </row>
    <row r="833" spans="1:56">
      <c r="A833" s="33" t="s">
        <v>65</v>
      </c>
      <c r="B833" s="31">
        <f ca="1" t="shared" si="1007"/>
        <v>43373</v>
      </c>
      <c r="C833" s="32">
        <f ca="1" t="shared" si="993"/>
        <v>43873</v>
      </c>
      <c r="D833" s="30" t="str">
        <f t="shared" si="994"/>
        <v>Project 4833</v>
      </c>
      <c r="E833" s="30" t="str">
        <f t="shared" si="995"/>
        <v>Company AB 5833</v>
      </c>
      <c r="F833" s="30" t="str">
        <f ca="1" t="shared" si="1008"/>
        <v>Långshyttan</v>
      </c>
      <c r="G833" s="37">
        <f ca="1" t="shared" si="1009"/>
        <v>34</v>
      </c>
      <c r="H833" s="38" t="str">
        <f ca="1" t="shared" si="1010"/>
        <v>Nej</v>
      </c>
      <c r="I833" s="30" t="str">
        <f ca="1" t="shared" si="1011"/>
        <v>Flytt</v>
      </c>
      <c r="J833" s="30" t="s">
        <v>69</v>
      </c>
      <c r="K833" s="41">
        <f ca="1" t="shared" si="1012"/>
        <v>460</v>
      </c>
      <c r="L833" s="41">
        <f ca="1" t="shared" si="996"/>
        <v>90</v>
      </c>
      <c r="N833" s="30" t="str">
        <f ca="1" t="shared" si="997"/>
        <v>Lars Johnson 833</v>
      </c>
      <c r="O833" s="30" t="str">
        <f ca="1" t="shared" si="998"/>
        <v>Anders Erikson 833</v>
      </c>
      <c r="P833" s="30" t="str">
        <f ca="1" t="shared" si="999"/>
        <v>Anders Erikson 833</v>
      </c>
      <c r="Q833" s="30" t="str">
        <f ca="1" t="shared" si="1013"/>
        <v>1.Anslutningsmöjlighet</v>
      </c>
      <c r="R833" s="45" t="str">
        <f ca="1" t="shared" si="1014"/>
        <v/>
      </c>
      <c r="S833" s="45" t="str">
        <f ca="1" t="shared" si="1015"/>
        <v/>
      </c>
      <c r="T833" s="45" t="str">
        <f ca="1" t="shared" si="1016"/>
        <v/>
      </c>
      <c r="V833" s="33"/>
      <c r="W833" s="49" t="str">
        <f ca="1" t="shared" si="1017"/>
        <v/>
      </c>
      <c r="X833" s="50" t="str">
        <f ca="1" t="shared" si="1018"/>
        <v>Nej</v>
      </c>
      <c r="Y833" s="63" t="str">
        <f ca="1" t="shared" si="1000"/>
        <v/>
      </c>
      <c r="Z833" s="63" t="str">
        <f ca="1" t="shared" si="1001"/>
        <v/>
      </c>
      <c r="AA833" s="67"/>
      <c r="AB833" s="64" t="str">
        <f ca="1" t="shared" si="1002"/>
        <v/>
      </c>
      <c r="AC833" s="73">
        <f ca="1">INDEX(Anslutningspunkt!$A$2:$A$108,RANDBETWEEN(2,108),1)</f>
        <v>100</v>
      </c>
      <c r="AD833" s="30"/>
      <c r="AE833" s="30" t="str">
        <f ca="1" t="shared" si="1019"/>
        <v>Regionnät</v>
      </c>
      <c r="AF833" s="79"/>
      <c r="AG833" s="122"/>
      <c r="AH833" s="123"/>
      <c r="AI833" s="127"/>
      <c r="AL833" s="7"/>
      <c r="AM833" s="7">
        <f ca="1">VLOOKUP(AC833,Anslutningspunkt!A:B,2,0)+RANDBETWEEN(-10000,10000)</f>
        <v>6169938.672</v>
      </c>
      <c r="AN833" s="7">
        <f ca="1">VLOOKUP(AC833,Anslutningspunkt!A:C,3,0)+RANDBETWEEN(-10000,10000)</f>
        <v>396314.438</v>
      </c>
      <c r="AP833" s="7" t="str">
        <f ca="1" t="shared" si="1003"/>
        <v>Flytt</v>
      </c>
      <c r="AQ833" s="7" t="str">
        <f t="shared" si="1004"/>
        <v>Konsumtion/Produktion</v>
      </c>
      <c r="AX833" s="31" t="str">
        <f ca="1" t="shared" si="1005"/>
        <v/>
      </c>
      <c r="AZ833" s="31" t="str">
        <f ca="1">IF(SUM(IF({"4.Projekteringsavtal","5.Anslutningsavtal","6.Nätavtal"}=Q833,1,0))&gt;0,EDATE(AX833,RANDBETWEEN(0,6)),"")</f>
        <v/>
      </c>
      <c r="BB833" s="21" t="str">
        <f ca="1">IF(SUM(IF({"5.Anslutningsavtal","6.Nätavtal"}=Q833,1,0))&gt;0,EDATE(AZ833,RANDBETWEEN(0,3)),"")</f>
        <v/>
      </c>
      <c r="BD833" s="21" t="str">
        <f ca="1" t="shared" si="1006"/>
        <v/>
      </c>
    </row>
    <row r="834" spans="1:56">
      <c r="A834" s="33" t="s">
        <v>65</v>
      </c>
      <c r="B834" s="31">
        <f ca="1" t="shared" si="1007"/>
        <v>43760</v>
      </c>
      <c r="C834" s="32">
        <f ca="1" t="shared" si="993"/>
        <v>44746</v>
      </c>
      <c r="D834" s="30" t="str">
        <f t="shared" si="994"/>
        <v>Project 4834</v>
      </c>
      <c r="E834" s="30" t="str">
        <f t="shared" si="995"/>
        <v>Company AB 5834</v>
      </c>
      <c r="F834" s="30" t="str">
        <f ca="1" t="shared" si="1008"/>
        <v>Södertälje</v>
      </c>
      <c r="G834" s="37">
        <f ca="1" t="shared" si="1009"/>
        <v>30</v>
      </c>
      <c r="H834" s="38" t="str">
        <f ca="1" t="shared" si="1010"/>
        <v>Nej</v>
      </c>
      <c r="I834" s="30" t="str">
        <f ca="1" t="shared" si="1011"/>
        <v>Nyanslutning</v>
      </c>
      <c r="J834" s="30" t="s">
        <v>69</v>
      </c>
      <c r="K834" s="41">
        <f ca="1" t="shared" si="1012"/>
        <v>310</v>
      </c>
      <c r="L834" s="41">
        <f ca="1" t="shared" si="996"/>
        <v>182</v>
      </c>
      <c r="N834" s="30" t="str">
        <f ca="1" t="shared" si="997"/>
        <v>Erik Johanson 834</v>
      </c>
      <c r="O834" s="30" t="str">
        <f ca="1" t="shared" si="998"/>
        <v>Lars Johnson 834</v>
      </c>
      <c r="P834" s="30" t="str">
        <f ca="1" t="shared" si="999"/>
        <v>Lars Johnson 834</v>
      </c>
      <c r="Q834" s="30" t="str">
        <f ca="1" t="shared" si="1013"/>
        <v>6.Nätavtal</v>
      </c>
      <c r="R834" s="45" t="str">
        <f ca="1" t="shared" si="1014"/>
        <v>Ja</v>
      </c>
      <c r="S834" s="45" t="str">
        <f ca="1" t="shared" si="1015"/>
        <v/>
      </c>
      <c r="T834" s="45" t="str">
        <f ca="1" t="shared" si="1016"/>
        <v/>
      </c>
      <c r="V834" s="33"/>
      <c r="W834" s="49" t="str">
        <f ca="1" t="shared" si="1017"/>
        <v>Länk</v>
      </c>
      <c r="X834" s="50" t="str">
        <f ca="1" t="shared" si="1018"/>
        <v>Nej</v>
      </c>
      <c r="Y834" s="63" t="str">
        <f ca="1" t="shared" si="1000"/>
        <v/>
      </c>
      <c r="Z834" s="63" t="str">
        <f ca="1" t="shared" si="1001"/>
        <v/>
      </c>
      <c r="AA834" s="67"/>
      <c r="AB834" s="64" t="str">
        <f ca="1" t="shared" si="1002"/>
        <v/>
      </c>
      <c r="AC834" s="73">
        <f ca="1">INDEX(Anslutningspunkt!$A$2:$A$108,RANDBETWEEN(2,108),1)</f>
        <v>35</v>
      </c>
      <c r="AD834" s="30"/>
      <c r="AE834" s="30" t="str">
        <f ca="1" t="shared" si="1019"/>
        <v>Regionnät</v>
      </c>
      <c r="AF834" s="79"/>
      <c r="AG834" s="122"/>
      <c r="AH834" s="123"/>
      <c r="AI834" s="127"/>
      <c r="AL834" s="7"/>
      <c r="AM834" s="7">
        <f ca="1">VLOOKUP(AC834,Anslutningspunkt!A:B,2,0)+RANDBETWEEN(-10000,10000)</f>
        <v>6037841.672</v>
      </c>
      <c r="AN834" s="7">
        <f ca="1">VLOOKUP(AC834,Anslutningspunkt!A:C,3,0)+RANDBETWEEN(-10000,10000)</f>
        <v>366506.438</v>
      </c>
      <c r="AP834" s="7" t="str">
        <f ca="1" t="shared" si="1003"/>
        <v>Nyanslutning</v>
      </c>
      <c r="AQ834" s="7" t="str">
        <f t="shared" si="1004"/>
        <v>Konsumtion/Produktion</v>
      </c>
      <c r="AX834" s="31">
        <f ca="1" t="shared" si="1005"/>
        <v>43957.1247396141</v>
      </c>
      <c r="AZ834" s="31">
        <f ca="1">IF(SUM(IF({"4.Projekteringsavtal","5.Anslutningsavtal","6.Nätavtal"}=Q834,1,0))&gt;0,EDATE(AX834,RANDBETWEEN(0,6)),"")</f>
        <v>43988</v>
      </c>
      <c r="BB834" s="21">
        <f ca="1">IF(SUM(IF({"5.Anslutningsavtal","6.Nätavtal"}=Q834,1,0))&gt;0,EDATE(AZ834,RANDBETWEEN(0,3)),"")</f>
        <v>44080</v>
      </c>
      <c r="BD834" s="21">
        <f ca="1" t="shared" si="1006"/>
        <v>44141</v>
      </c>
    </row>
    <row r="835" spans="1:56">
      <c r="A835" s="33" t="s">
        <v>65</v>
      </c>
      <c r="B835" s="31">
        <f ca="1" t="shared" si="1007"/>
        <v>44648</v>
      </c>
      <c r="C835" s="32">
        <f ca="1" t="shared" si="993"/>
        <v>45376</v>
      </c>
      <c r="D835" s="30" t="str">
        <f t="shared" si="994"/>
        <v>Project 4835</v>
      </c>
      <c r="E835" s="30" t="str">
        <f t="shared" si="995"/>
        <v>Company AB 5835</v>
      </c>
      <c r="F835" s="30" t="str">
        <f ca="1" t="shared" si="1008"/>
        <v>Botkyrka</v>
      </c>
      <c r="G835" s="37">
        <f ca="1" t="shared" si="1009"/>
        <v>34</v>
      </c>
      <c r="H835" s="38" t="str">
        <f ca="1" t="shared" si="1010"/>
        <v>Ja</v>
      </c>
      <c r="I835" s="30" t="str">
        <f ca="1" t="shared" si="1011"/>
        <v>Nyanslutning</v>
      </c>
      <c r="J835" s="30" t="s">
        <v>69</v>
      </c>
      <c r="K835" s="41">
        <f ca="1" t="shared" si="1012"/>
        <v>260</v>
      </c>
      <c r="L835" s="41">
        <f ca="1" t="shared" si="996"/>
        <v>40</v>
      </c>
      <c r="N835" s="30" t="str">
        <f ca="1" t="shared" si="997"/>
        <v>Sarah Anderson 835</v>
      </c>
      <c r="O835" s="30" t="str">
        <f ca="1" t="shared" si="998"/>
        <v>Lars Johnson 835</v>
      </c>
      <c r="P835" s="30" t="str">
        <f ca="1" t="shared" si="999"/>
        <v>Sarah Anderson 835</v>
      </c>
      <c r="Q835" s="30" t="str">
        <f ca="1" t="shared" si="1013"/>
        <v>5.Anslutningsavtal</v>
      </c>
      <c r="R835" s="45" t="str">
        <f ca="1" t="shared" si="1014"/>
        <v/>
      </c>
      <c r="S835" s="45" t="str">
        <f ca="1" t="shared" si="1015"/>
        <v/>
      </c>
      <c r="T835" s="45" t="str">
        <f ca="1" t="shared" si="1016"/>
        <v/>
      </c>
      <c r="V835" s="33"/>
      <c r="W835" s="49" t="str">
        <f ca="1" t="shared" si="1017"/>
        <v/>
      </c>
      <c r="X835" s="50" t="str">
        <f ca="1" t="shared" si="1018"/>
        <v>Nej</v>
      </c>
      <c r="Y835" s="63" t="str">
        <f ca="1" t="shared" si="1000"/>
        <v/>
      </c>
      <c r="Z835" s="63" t="str">
        <f ca="1" t="shared" si="1001"/>
        <v/>
      </c>
      <c r="AA835" s="67"/>
      <c r="AB835" s="64" t="str">
        <f ca="1" t="shared" si="1002"/>
        <v/>
      </c>
      <c r="AC835" s="73">
        <f ca="1">INDEX(Anslutningspunkt!$A$2:$A$108,RANDBETWEEN(2,108),1)</f>
        <v>91</v>
      </c>
      <c r="AD835" s="30"/>
      <c r="AE835" s="30" t="str">
        <f ca="1" t="shared" si="1019"/>
        <v>Stamnät</v>
      </c>
      <c r="AF835" s="79"/>
      <c r="AG835" s="122"/>
      <c r="AH835" s="123"/>
      <c r="AI835" s="127"/>
      <c r="AL835" s="7"/>
      <c r="AM835" s="7">
        <f ca="1">VLOOKUP(AC835,Anslutningspunkt!A:B,2,0)+RANDBETWEEN(-10000,10000)</f>
        <v>6173355.672</v>
      </c>
      <c r="AN835" s="7">
        <f ca="1">VLOOKUP(AC835,Anslutningspunkt!A:C,3,0)+RANDBETWEEN(-10000,10000)</f>
        <v>448608.438</v>
      </c>
      <c r="AP835" s="7" t="str">
        <f ca="1" t="shared" si="1003"/>
        <v>Nyanslutning</v>
      </c>
      <c r="AQ835" s="7" t="str">
        <f t="shared" si="1004"/>
        <v>Konsumtion/Produktion</v>
      </c>
      <c r="AX835" s="31">
        <f ca="1" t="shared" si="1005"/>
        <v>45338.1572588975</v>
      </c>
      <c r="AZ835" s="31">
        <f ca="1">IF(SUM(IF({"4.Projekteringsavtal","5.Anslutningsavtal","6.Nätavtal"}=Q835,1,0))&gt;0,EDATE(AX835,RANDBETWEEN(0,6)),"")</f>
        <v>45459</v>
      </c>
      <c r="BB835" s="21">
        <f ca="1">IF(SUM(IF({"5.Anslutningsavtal","6.Nätavtal"}=Q835,1,0))&gt;0,EDATE(AZ835,RANDBETWEEN(0,3)),"")</f>
        <v>45489</v>
      </c>
      <c r="BD835" s="21" t="str">
        <f ca="1" t="shared" si="1006"/>
        <v/>
      </c>
    </row>
    <row r="836" spans="1:56">
      <c r="A836" s="33" t="s">
        <v>65</v>
      </c>
      <c r="B836" s="31">
        <f ca="1" t="shared" si="1007"/>
        <v>44506</v>
      </c>
      <c r="C836" s="32">
        <f ca="1" t="shared" si="993"/>
        <v>45172</v>
      </c>
      <c r="D836" s="30" t="str">
        <f t="shared" si="994"/>
        <v>Project 4836</v>
      </c>
      <c r="E836" s="30" t="str">
        <f t="shared" si="995"/>
        <v>Company AB 5836</v>
      </c>
      <c r="F836" s="30" t="str">
        <f ca="1" t="shared" si="1008"/>
        <v>Solna</v>
      </c>
      <c r="G836" s="37">
        <f ca="1" t="shared" si="1009"/>
        <v>36</v>
      </c>
      <c r="H836" s="38" t="str">
        <f ca="1" t="shared" si="1010"/>
        <v/>
      </c>
      <c r="I836" s="30" t="str">
        <f ca="1" t="shared" si="1011"/>
        <v>Nyanslutning</v>
      </c>
      <c r="J836" s="30" t="s">
        <v>69</v>
      </c>
      <c r="K836" s="41">
        <f ca="1" t="shared" si="1012"/>
        <v>300</v>
      </c>
      <c r="L836" s="41">
        <f ca="1" t="shared" si="996"/>
        <v>256</v>
      </c>
      <c r="N836" s="30" t="str">
        <f ca="1" t="shared" si="997"/>
        <v>Erik Johanson 836</v>
      </c>
      <c r="O836" s="30" t="str">
        <f ca="1" t="shared" si="998"/>
        <v>Lars Johnson 836</v>
      </c>
      <c r="P836" s="30" t="str">
        <f ca="1" t="shared" si="999"/>
        <v>Lars Johnson 836</v>
      </c>
      <c r="Q836" s="30" t="str">
        <f ca="1" t="shared" si="1013"/>
        <v>1.Anslutningsmöjlighet</v>
      </c>
      <c r="R836" s="45" t="str">
        <f ca="1" t="shared" si="1014"/>
        <v>N/A</v>
      </c>
      <c r="S836" s="45" t="str">
        <f ca="1" t="shared" si="1015"/>
        <v/>
      </c>
      <c r="T836" s="45" t="str">
        <f ca="1" t="shared" si="1016"/>
        <v>x</v>
      </c>
      <c r="V836" s="33"/>
      <c r="W836" s="49" t="str">
        <f ca="1" t="shared" si="1017"/>
        <v>Ansluts till LN 20 kV</v>
      </c>
      <c r="X836" s="50" t="str">
        <f ca="1" t="shared" si="1018"/>
        <v/>
      </c>
      <c r="Y836" s="63" t="str">
        <f ca="1" t="shared" si="1000"/>
        <v/>
      </c>
      <c r="Z836" s="63" t="str">
        <f ca="1" t="shared" si="1001"/>
        <v/>
      </c>
      <c r="AA836" s="67"/>
      <c r="AB836" s="64" t="str">
        <f ca="1" t="shared" si="1002"/>
        <v/>
      </c>
      <c r="AC836" s="73">
        <f ca="1">INDEX(Anslutningspunkt!$A$2:$A$108,RANDBETWEEN(2,108),1)</f>
        <v>0</v>
      </c>
      <c r="AD836" s="30"/>
      <c r="AE836" s="30" t="str">
        <f ca="1" t="shared" si="1019"/>
        <v/>
      </c>
      <c r="AF836" s="79"/>
      <c r="AG836" s="122"/>
      <c r="AH836" s="123"/>
      <c r="AI836" s="127"/>
      <c r="AL836" s="7"/>
      <c r="AM836" s="7">
        <f ca="1">VLOOKUP(AC836,Anslutningspunkt!A:B,2,0)+RANDBETWEEN(-10000,10000)</f>
        <v>6079923.672</v>
      </c>
      <c r="AN836" s="7">
        <f ca="1">VLOOKUP(AC836,Anslutningspunkt!A:C,3,0)+RANDBETWEEN(-10000,10000)</f>
        <v>400315.438</v>
      </c>
      <c r="AP836" s="7" t="str">
        <f ca="1" t="shared" si="1003"/>
        <v>Nyanslutning</v>
      </c>
      <c r="AQ836" s="7" t="str">
        <f t="shared" si="1004"/>
        <v>Konsumtion/Produktion</v>
      </c>
      <c r="AX836" s="31" t="str">
        <f ca="1" t="shared" si="1005"/>
        <v/>
      </c>
      <c r="AZ836" s="31" t="str">
        <f ca="1">IF(SUM(IF({"4.Projekteringsavtal","5.Anslutningsavtal","6.Nätavtal"}=Q836,1,0))&gt;0,EDATE(AX836,RANDBETWEEN(0,6)),"")</f>
        <v/>
      </c>
      <c r="BB836" s="21" t="str">
        <f ca="1">IF(SUM(IF({"5.Anslutningsavtal","6.Nätavtal"}=Q836,1,0))&gt;0,EDATE(AZ836,RANDBETWEEN(0,3)),"")</f>
        <v/>
      </c>
      <c r="BD836" s="21" t="str">
        <f ca="1" t="shared" si="1006"/>
        <v/>
      </c>
    </row>
    <row r="837" spans="1:56">
      <c r="A837" s="33" t="s">
        <v>65</v>
      </c>
      <c r="B837" s="31">
        <f ca="1" t="shared" si="1007"/>
        <v>43182</v>
      </c>
      <c r="C837" s="32">
        <f ca="1" t="shared" si="993"/>
        <v>45384</v>
      </c>
      <c r="D837" s="30" t="str">
        <f t="shared" si="994"/>
        <v>Project 4837</v>
      </c>
      <c r="E837" s="30" t="str">
        <f t="shared" si="995"/>
        <v>Company AB 5837</v>
      </c>
      <c r="F837" s="30" t="str">
        <f ca="1" t="shared" si="1008"/>
        <v>Kungsör</v>
      </c>
      <c r="G837" s="37">
        <f ca="1" t="shared" si="1009"/>
        <v>34</v>
      </c>
      <c r="H837" s="38" t="str">
        <f ca="1" t="shared" si="1010"/>
        <v/>
      </c>
      <c r="I837" s="30" t="str">
        <f ca="1" t="shared" si="1011"/>
        <v>Nyanslutning</v>
      </c>
      <c r="J837" s="30" t="s">
        <v>69</v>
      </c>
      <c r="K837" s="41">
        <f ca="1" t="shared" si="1012"/>
        <v>460</v>
      </c>
      <c r="L837" s="41">
        <f ca="1" t="shared" si="996"/>
        <v>328</v>
      </c>
      <c r="N837" s="30" t="str">
        <f ca="1" t="shared" si="997"/>
        <v>Lars Johnson 837</v>
      </c>
      <c r="O837" s="30" t="str">
        <f ca="1" t="shared" si="998"/>
        <v>Sarah Anderson 837</v>
      </c>
      <c r="P837" s="30" t="str">
        <f ca="1" t="shared" si="999"/>
        <v>Lars Johnson 837</v>
      </c>
      <c r="Q837" s="30" t="str">
        <f ca="1" t="shared" si="1013"/>
        <v>4.Projekteringsavtal</v>
      </c>
      <c r="R837" s="45" t="str">
        <f ca="1" t="shared" si="1014"/>
        <v>nej</v>
      </c>
      <c r="S837" s="45" t="str">
        <f ca="1" t="shared" si="1015"/>
        <v/>
      </c>
      <c r="T837" s="45" t="str">
        <f ca="1" t="shared" si="1016"/>
        <v/>
      </c>
      <c r="V837" s="33"/>
      <c r="W837" s="49" t="str">
        <f ca="1" t="shared" si="1017"/>
        <v/>
      </c>
      <c r="X837" s="50" t="str">
        <f ca="1" t="shared" si="1018"/>
        <v>Ja</v>
      </c>
      <c r="Y837" s="63">
        <f ca="1" t="shared" si="1000"/>
        <v>45496</v>
      </c>
      <c r="Z837" s="63">
        <f ca="1" t="shared" si="1001"/>
        <v>45456</v>
      </c>
      <c r="AA837" s="67"/>
      <c r="AB837" s="64" t="str">
        <f ca="1" t="shared" si="1002"/>
        <v/>
      </c>
      <c r="AC837" s="73">
        <f ca="1">INDEX(Anslutningspunkt!$A$2:$A$108,RANDBETWEEN(2,108),1)</f>
        <v>94</v>
      </c>
      <c r="AD837" s="30"/>
      <c r="AE837" s="30" t="str">
        <f ca="1" t="shared" si="1019"/>
        <v>Stamnät</v>
      </c>
      <c r="AF837" s="79"/>
      <c r="AG837" s="122"/>
      <c r="AH837" s="123"/>
      <c r="AI837" s="127"/>
      <c r="AL837" s="7"/>
      <c r="AM837" s="7">
        <f ca="1">VLOOKUP(AC837,Anslutningspunkt!A:B,2,0)+RANDBETWEEN(-10000,10000)</f>
        <v>6175356.672</v>
      </c>
      <c r="AN837" s="7">
        <f ca="1">VLOOKUP(AC837,Anslutningspunkt!A:C,3,0)+RANDBETWEEN(-10000,10000)</f>
        <v>263295.438</v>
      </c>
      <c r="AP837" s="7" t="str">
        <f ca="1" t="shared" si="1003"/>
        <v>Nyanslutning</v>
      </c>
      <c r="AQ837" s="7" t="str">
        <f t="shared" si="1004"/>
        <v>Konsumtion/Produktion</v>
      </c>
      <c r="AX837" s="31">
        <f ca="1" t="shared" si="1005"/>
        <v>43862.5627946882</v>
      </c>
      <c r="AZ837" s="31">
        <f ca="1">IF(SUM(IF({"4.Projekteringsavtal","5.Anslutningsavtal","6.Nätavtal"}=Q837,1,0))&gt;0,EDATE(AX837,RANDBETWEEN(0,6)),"")</f>
        <v>43922</v>
      </c>
      <c r="BB837" s="21" t="str">
        <f ca="1">IF(SUM(IF({"5.Anslutningsavtal","6.Nätavtal"}=Q837,1,0))&gt;0,EDATE(AZ837,RANDBETWEEN(0,3)),"")</f>
        <v/>
      </c>
      <c r="BD837" s="21" t="str">
        <f ca="1" t="shared" si="1006"/>
        <v/>
      </c>
    </row>
    <row r="838" spans="1:56">
      <c r="A838" s="33" t="s">
        <v>65</v>
      </c>
      <c r="B838" s="31">
        <f ca="1" t="shared" si="1007"/>
        <v>44242</v>
      </c>
      <c r="C838" s="32">
        <f ca="1" t="shared" si="993"/>
        <v>44404</v>
      </c>
      <c r="D838" s="30" t="str">
        <f t="shared" si="994"/>
        <v>Project 4838</v>
      </c>
      <c r="E838" s="30" t="str">
        <f t="shared" si="995"/>
        <v>Company AB 5838</v>
      </c>
      <c r="F838" s="30" t="str">
        <f ca="1" t="shared" si="1008"/>
        <v>Nynäshamn</v>
      </c>
      <c r="G838" s="37">
        <f ca="1" t="shared" si="1009"/>
        <v>35</v>
      </c>
      <c r="H838" s="38" t="str">
        <f ca="1" t="shared" si="1010"/>
        <v>Nej</v>
      </c>
      <c r="I838" s="30" t="str">
        <f ca="1" t="shared" si="1011"/>
        <v>Utökning</v>
      </c>
      <c r="J838" s="30" t="s">
        <v>69</v>
      </c>
      <c r="K838" s="41">
        <f ca="1" t="shared" si="1012"/>
        <v>170</v>
      </c>
      <c r="L838" s="41">
        <f ca="1" t="shared" si="996"/>
        <v>91</v>
      </c>
      <c r="N838" s="30" t="str">
        <f ca="1" t="shared" si="997"/>
        <v>Erik Johanson 838</v>
      </c>
      <c r="O838" s="30" t="str">
        <f ca="1" t="shared" si="998"/>
        <v>Erik Johanson 838</v>
      </c>
      <c r="P838" s="30" t="str">
        <f ca="1" t="shared" si="999"/>
        <v>Sarah Anderson 838</v>
      </c>
      <c r="Q838" s="30" t="str">
        <f ca="1" t="shared" si="1013"/>
        <v>2.Reservationsavtal</v>
      </c>
      <c r="R838" s="45" t="str">
        <f ca="1" t="shared" si="1014"/>
        <v/>
      </c>
      <c r="S838" s="45" t="str">
        <f ca="1" t="shared" si="1015"/>
        <v/>
      </c>
      <c r="T838" s="45" t="str">
        <f ca="1" t="shared" si="1016"/>
        <v/>
      </c>
      <c r="V838" s="33"/>
      <c r="W838" s="49" t="str">
        <f ca="1" t="shared" si="1017"/>
        <v/>
      </c>
      <c r="X838" s="50" t="str">
        <f ca="1" t="shared" si="1018"/>
        <v/>
      </c>
      <c r="Y838" s="63" t="str">
        <f ca="1" t="shared" si="1000"/>
        <v/>
      </c>
      <c r="Z838" s="63" t="str">
        <f ca="1" t="shared" si="1001"/>
        <v/>
      </c>
      <c r="AA838" s="67"/>
      <c r="AB838" s="64" t="str">
        <f ca="1" t="shared" si="1002"/>
        <v/>
      </c>
      <c r="AC838" s="73">
        <f ca="1">INDEX(Anslutningspunkt!$A$2:$A$108,RANDBETWEEN(2,108),1)</f>
        <v>28</v>
      </c>
      <c r="AD838" s="30"/>
      <c r="AE838" s="30" t="str">
        <f ca="1" t="shared" si="1019"/>
        <v>Regionnät</v>
      </c>
      <c r="AF838" s="79"/>
      <c r="AG838" s="122"/>
      <c r="AH838" s="123"/>
      <c r="AI838" s="127"/>
      <c r="AL838" s="7"/>
      <c r="AM838" s="7">
        <f ca="1">VLOOKUP(AC838,Anslutningspunkt!A:B,2,0)+RANDBETWEEN(-10000,10000)</f>
        <v>6058382.672</v>
      </c>
      <c r="AN838" s="7">
        <f ca="1">VLOOKUP(AC838,Anslutningspunkt!A:C,3,0)+RANDBETWEEN(-10000,10000)</f>
        <v>349507.438</v>
      </c>
      <c r="AP838" s="7" t="str">
        <f ca="1" t="shared" si="1003"/>
        <v>Utökning</v>
      </c>
      <c r="AQ838" s="7" t="str">
        <f t="shared" si="1004"/>
        <v>Konsumtion/Produktion</v>
      </c>
      <c r="AX838" s="31">
        <f ca="1" t="shared" si="1005"/>
        <v>44301.4421570166</v>
      </c>
      <c r="AZ838" s="31" t="str">
        <f ca="1">IF(SUM(IF({"4.Projekteringsavtal","5.Anslutningsavtal","6.Nätavtal"}=Q838,1,0))&gt;0,EDATE(AX838,RANDBETWEEN(0,6)),"")</f>
        <v/>
      </c>
      <c r="BB838" s="21" t="str">
        <f ca="1">IF(SUM(IF({"5.Anslutningsavtal","6.Nätavtal"}=Q838,1,0))&gt;0,EDATE(AZ838,RANDBETWEEN(0,3)),"")</f>
        <v/>
      </c>
      <c r="BD838" s="21" t="str">
        <f ca="1" t="shared" si="1006"/>
        <v/>
      </c>
    </row>
    <row r="839" spans="1:56">
      <c r="A839" s="33" t="s">
        <v>65</v>
      </c>
      <c r="B839" s="31">
        <f ca="1" t="shared" si="1007"/>
        <v>44823</v>
      </c>
      <c r="C839" s="32">
        <f ca="1" t="shared" si="993"/>
        <v>44945</v>
      </c>
      <c r="D839" s="30" t="str">
        <f t="shared" si="994"/>
        <v>Project 4839</v>
      </c>
      <c r="E839" s="30" t="str">
        <f t="shared" si="995"/>
        <v>Company AB 5839</v>
      </c>
      <c r="F839" s="30" t="str">
        <f ca="1" t="shared" si="1008"/>
        <v>Norberg</v>
      </c>
      <c r="G839" s="37">
        <f ca="1" t="shared" si="1009"/>
        <v>37</v>
      </c>
      <c r="H839" s="38" t="str">
        <f ca="1" t="shared" si="1010"/>
        <v/>
      </c>
      <c r="I839" s="30" t="str">
        <f ca="1" t="shared" si="1011"/>
        <v>Utökning</v>
      </c>
      <c r="J839" s="30" t="s">
        <v>69</v>
      </c>
      <c r="K839" s="41">
        <f ca="1" t="shared" si="1012"/>
        <v>350</v>
      </c>
      <c r="L839" s="41">
        <f ca="1" t="shared" si="996"/>
        <v>240</v>
      </c>
      <c r="N839" s="30" t="str">
        <f ca="1" t="shared" si="997"/>
        <v>Sarah Anderson 839</v>
      </c>
      <c r="O839" s="30" t="str">
        <f ca="1" t="shared" si="998"/>
        <v>Anders Erikson 839</v>
      </c>
      <c r="P839" s="30" t="str">
        <f ca="1" t="shared" si="999"/>
        <v>Sarah Anderson 839</v>
      </c>
      <c r="Q839" s="30" t="str">
        <f ca="1" t="shared" si="1013"/>
        <v>2.Reservationsavtal</v>
      </c>
      <c r="R839" s="45" t="str">
        <f ca="1" t="shared" si="1014"/>
        <v/>
      </c>
      <c r="S839" s="45" t="str">
        <f ca="1" t="shared" si="1015"/>
        <v>x</v>
      </c>
      <c r="T839" s="45" t="str">
        <f ca="1" t="shared" si="1016"/>
        <v>x</v>
      </c>
      <c r="V839" s="33"/>
      <c r="W839" s="49" t="str">
        <f ca="1" t="shared" si="1017"/>
        <v>Länk</v>
      </c>
      <c r="X839" s="50" t="str">
        <f ca="1" t="shared" si="1018"/>
        <v/>
      </c>
      <c r="Y839" s="63" t="str">
        <f ca="1" t="shared" si="1000"/>
        <v/>
      </c>
      <c r="Z839" s="63" t="str">
        <f ca="1" t="shared" si="1001"/>
        <v/>
      </c>
      <c r="AA839" s="67"/>
      <c r="AB839" s="64" t="str">
        <f ca="1" t="shared" si="1002"/>
        <v/>
      </c>
      <c r="AC839" s="73" t="e">
        <f ca="1">INDEX(Anslutningspunkt!$A$2:$A$108,RANDBETWEEN(2,108),1)</f>
        <v>#REF!</v>
      </c>
      <c r="AD839" s="30"/>
      <c r="AE839" s="30" t="str">
        <f ca="1" t="shared" si="1019"/>
        <v>Regionnät</v>
      </c>
      <c r="AF839" s="79"/>
      <c r="AG839" s="122"/>
      <c r="AH839" s="123"/>
      <c r="AI839" s="127"/>
      <c r="AL839" s="7"/>
      <c r="AM839" s="7" t="e">
        <f ca="1">VLOOKUP(AC839,Anslutningspunkt!A:B,2,0)+RANDBETWEEN(-10000,10000)</f>
        <v>#REF!</v>
      </c>
      <c r="AN839" s="7" t="e">
        <f ca="1">VLOOKUP(AC839,Anslutningspunkt!A:C,3,0)+RANDBETWEEN(-10000,10000)</f>
        <v>#REF!</v>
      </c>
      <c r="AP839" s="7" t="str">
        <f ca="1" t="shared" si="1003"/>
        <v>Utökning</v>
      </c>
      <c r="AQ839" s="7" t="str">
        <f t="shared" si="1004"/>
        <v>Konsumtion/Produktion</v>
      </c>
      <c r="AX839" s="31">
        <f ca="1" t="shared" si="1005"/>
        <v>44867.8326215012</v>
      </c>
      <c r="AZ839" s="31" t="str">
        <f ca="1">IF(SUM(IF({"4.Projekteringsavtal","5.Anslutningsavtal","6.Nätavtal"}=Q839,1,0))&gt;0,EDATE(AX839,RANDBETWEEN(0,6)),"")</f>
        <v/>
      </c>
      <c r="BB839" s="21" t="str">
        <f ca="1">IF(SUM(IF({"5.Anslutningsavtal","6.Nätavtal"}=Q839,1,0))&gt;0,EDATE(AZ839,RANDBETWEEN(0,3)),"")</f>
        <v/>
      </c>
      <c r="BD839" s="21" t="str">
        <f ca="1" t="shared" si="1006"/>
        <v/>
      </c>
    </row>
    <row r="840" spans="1:56">
      <c r="A840" s="33" t="s">
        <v>65</v>
      </c>
      <c r="B840" s="31">
        <f ca="1" t="shared" si="1007"/>
        <v>43849</v>
      </c>
      <c r="C840" s="32">
        <f ca="1" t="shared" si="993"/>
        <v>44553</v>
      </c>
      <c r="D840" s="30" t="str">
        <f t="shared" si="994"/>
        <v>Project 4840</v>
      </c>
      <c r="E840" s="30" t="str">
        <f t="shared" si="995"/>
        <v>Company AB 5840</v>
      </c>
      <c r="F840" s="30" t="str">
        <f ca="1" t="shared" si="1008"/>
        <v>Huddinge</v>
      </c>
      <c r="G840" s="37">
        <f ca="1" t="shared" si="1009"/>
        <v>32</v>
      </c>
      <c r="H840" s="38" t="str">
        <f ca="1" t="shared" si="1010"/>
        <v>Nej</v>
      </c>
      <c r="I840" s="30" t="str">
        <f ca="1" t="shared" si="1011"/>
        <v>Flytt</v>
      </c>
      <c r="J840" s="30" t="s">
        <v>69</v>
      </c>
      <c r="K840" s="41">
        <f ca="1" t="shared" si="1012"/>
        <v>340</v>
      </c>
      <c r="L840" s="41">
        <f ca="1" t="shared" si="996"/>
        <v>68</v>
      </c>
      <c r="N840" s="30" t="str">
        <f ca="1" t="shared" si="997"/>
        <v>Anders Erikson 840</v>
      </c>
      <c r="O840" s="30" t="str">
        <f ca="1" t="shared" si="998"/>
        <v>Anders Erikson 840</v>
      </c>
      <c r="P840" s="30" t="str">
        <f ca="1" t="shared" si="999"/>
        <v>Sarah Anderson 840</v>
      </c>
      <c r="Q840" s="30" t="str">
        <f ca="1" t="shared" si="1013"/>
        <v>6.Nätavtal</v>
      </c>
      <c r="R840" s="45" t="str">
        <f ca="1" t="shared" si="1014"/>
        <v>?</v>
      </c>
      <c r="S840" s="45" t="str">
        <f ca="1" t="shared" si="1015"/>
        <v/>
      </c>
      <c r="T840" s="45" t="str">
        <f ca="1" t="shared" si="1016"/>
        <v/>
      </c>
      <c r="V840" s="33"/>
      <c r="W840" s="49" t="str">
        <f ca="1" t="shared" si="1017"/>
        <v>Länk</v>
      </c>
      <c r="X840" s="50" t="str">
        <f ca="1" t="shared" si="1018"/>
        <v>Ja</v>
      </c>
      <c r="Y840" s="63">
        <f ca="1" t="shared" si="1000"/>
        <v>45417</v>
      </c>
      <c r="Z840" s="63">
        <f ca="1" t="shared" si="1001"/>
        <v>45236</v>
      </c>
      <c r="AA840" s="67"/>
      <c r="AB840" s="64" t="str">
        <f ca="1" t="shared" si="1002"/>
        <v/>
      </c>
      <c r="AC840" s="73">
        <f ca="1">INDEX(Anslutningspunkt!$A$2:$A$108,RANDBETWEEN(2,108),1)</f>
        <v>20</v>
      </c>
      <c r="AD840" s="30"/>
      <c r="AE840" s="30" t="str">
        <f ca="1" t="shared" si="1019"/>
        <v/>
      </c>
      <c r="AF840" s="79"/>
      <c r="AG840" s="122"/>
      <c r="AH840" s="123"/>
      <c r="AI840" s="127"/>
      <c r="AL840" s="7"/>
      <c r="AM840" s="7">
        <f ca="1">VLOOKUP(AC840,Anslutningspunkt!A:B,2,0)+RANDBETWEEN(-10000,10000)</f>
        <v>5998891.672</v>
      </c>
      <c r="AN840" s="7">
        <f ca="1">VLOOKUP(AC840,Anslutningspunkt!A:C,3,0)+RANDBETWEEN(-10000,10000)</f>
        <v>409383.438</v>
      </c>
      <c r="AP840" s="7" t="str">
        <f ca="1" t="shared" si="1003"/>
        <v>Flytt</v>
      </c>
      <c r="AQ840" s="7" t="str">
        <f t="shared" si="1004"/>
        <v>Konsumtion/Produktion</v>
      </c>
      <c r="AX840" s="31">
        <f ca="1" t="shared" si="1005"/>
        <v>44334.3373859293</v>
      </c>
      <c r="AZ840" s="31">
        <f ca="1">IF(SUM(IF({"4.Projekteringsavtal","5.Anslutningsavtal","6.Nätavtal"}=Q840,1,0))&gt;0,EDATE(AX840,RANDBETWEEN(0,6)),"")</f>
        <v>44518</v>
      </c>
      <c r="BB840" s="21">
        <f ca="1">IF(SUM(IF({"5.Anslutningsavtal","6.Nätavtal"}=Q840,1,0))&gt;0,EDATE(AZ840,RANDBETWEEN(0,3)),"")</f>
        <v>44579</v>
      </c>
      <c r="BD840" s="21">
        <f ca="1" t="shared" si="1006"/>
        <v>44669</v>
      </c>
    </row>
    <row r="841" spans="1:56">
      <c r="A841" s="33" t="s">
        <v>65</v>
      </c>
      <c r="B841" s="31">
        <f ca="1" t="shared" si="1007"/>
        <v>44097</v>
      </c>
      <c r="C841" s="32">
        <f ca="1" t="shared" si="993"/>
        <v>44568</v>
      </c>
      <c r="D841" s="30" t="str">
        <f t="shared" si="994"/>
        <v>Project 4841</v>
      </c>
      <c r="E841" s="30" t="str">
        <f t="shared" si="995"/>
        <v>Company AB 5841</v>
      </c>
      <c r="F841" s="30" t="str">
        <f ca="1" t="shared" si="1008"/>
        <v>Strängnäs</v>
      </c>
      <c r="G841" s="37">
        <f ca="1" t="shared" si="1009"/>
        <v>35</v>
      </c>
      <c r="H841" s="38" t="str">
        <f ca="1" t="shared" si="1010"/>
        <v/>
      </c>
      <c r="I841" s="30" t="str">
        <f ca="1" t="shared" si="1011"/>
        <v>Utökning</v>
      </c>
      <c r="J841" s="30" t="s">
        <v>69</v>
      </c>
      <c r="K841" s="41">
        <f ca="1" t="shared" si="1012"/>
        <v>80</v>
      </c>
      <c r="L841" s="41">
        <f ca="1" t="shared" si="996"/>
        <v>48</v>
      </c>
      <c r="N841" s="30" t="str">
        <f ca="1" t="shared" si="997"/>
        <v>Anders Erikson 841</v>
      </c>
      <c r="O841" s="30" t="str">
        <f ca="1" t="shared" si="998"/>
        <v>Sarah Anderson 841</v>
      </c>
      <c r="P841" s="30" t="str">
        <f ca="1" t="shared" si="999"/>
        <v>Sarah Anderson 841</v>
      </c>
      <c r="Q841" s="30" t="str">
        <f ca="1" t="shared" si="1013"/>
        <v>6.Nätavtal</v>
      </c>
      <c r="R841" s="45" t="str">
        <f ca="1" t="shared" si="1014"/>
        <v>Ja</v>
      </c>
      <c r="S841" s="45" t="str">
        <f ca="1" t="shared" si="1015"/>
        <v/>
      </c>
      <c r="T841" s="45" t="str">
        <f ca="1" t="shared" si="1016"/>
        <v/>
      </c>
      <c r="V841" s="33"/>
      <c r="W841" s="49" t="str">
        <f ca="1" t="shared" si="1017"/>
        <v/>
      </c>
      <c r="X841" s="50" t="str">
        <f ca="1" t="shared" si="1018"/>
        <v>Ja</v>
      </c>
      <c r="Y841" s="63">
        <f ca="1" t="shared" si="1000"/>
        <v>45538</v>
      </c>
      <c r="Z841" s="63">
        <f ca="1" t="shared" si="1001"/>
        <v>45521</v>
      </c>
      <c r="AA841" s="67"/>
      <c r="AB841" s="64" t="str">
        <f ca="1" t="shared" si="1002"/>
        <v/>
      </c>
      <c r="AC841" s="73">
        <f ca="1">INDEX(Anslutningspunkt!$A$2:$A$108,RANDBETWEEN(2,108),1)</f>
        <v>75</v>
      </c>
      <c r="AD841" s="30"/>
      <c r="AE841" s="30" t="str">
        <f ca="1" t="shared" si="1019"/>
        <v>Stamnät Regionnät</v>
      </c>
      <c r="AF841" s="79"/>
      <c r="AG841" s="122"/>
      <c r="AH841" s="123"/>
      <c r="AI841" s="127"/>
      <c r="AL841" s="7"/>
      <c r="AM841" s="7">
        <f ca="1">VLOOKUP(AC841,Anslutningspunkt!A:B,2,0)+RANDBETWEEN(-10000,10000)</f>
        <v>6175502.672</v>
      </c>
      <c r="AN841" s="7">
        <f ca="1">VLOOKUP(AC841,Anslutningspunkt!A:C,3,0)+RANDBETWEEN(-10000,10000)</f>
        <v>409873.438</v>
      </c>
      <c r="AP841" s="7" t="str">
        <f ca="1" t="shared" si="1003"/>
        <v>Utökning</v>
      </c>
      <c r="AQ841" s="7" t="str">
        <f t="shared" si="1004"/>
        <v>Konsumtion/Produktion</v>
      </c>
      <c r="AX841" s="31">
        <f ca="1" t="shared" si="1005"/>
        <v>44428.4769958475</v>
      </c>
      <c r="AZ841" s="31">
        <f ca="1">IF(SUM(IF({"4.Projekteringsavtal","5.Anslutningsavtal","6.Nätavtal"}=Q841,1,0))&gt;0,EDATE(AX841,RANDBETWEEN(0,6)),"")</f>
        <v>44612</v>
      </c>
      <c r="BB841" s="21">
        <f ca="1">IF(SUM(IF({"5.Anslutningsavtal","6.Nätavtal"}=Q841,1,0))&gt;0,EDATE(AZ841,RANDBETWEEN(0,3)),"")</f>
        <v>44640</v>
      </c>
      <c r="BD841" s="21">
        <f ca="1" t="shared" si="1006"/>
        <v>44671</v>
      </c>
    </row>
    <row r="842" spans="1:56">
      <c r="A842" s="33" t="s">
        <v>65</v>
      </c>
      <c r="B842" s="31">
        <f ca="1" t="shared" ref="B842:B851" si="1020">RANDBETWEEN(DATE(2018,1,1),DATE(2022,10,20))</f>
        <v>43429</v>
      </c>
      <c r="C842" s="32">
        <f ca="1" t="shared" si="993"/>
        <v>44160</v>
      </c>
      <c r="D842" s="30" t="str">
        <f t="shared" si="994"/>
        <v>Project 4842</v>
      </c>
      <c r="E842" s="30" t="str">
        <f t="shared" si="995"/>
        <v>Company AB 5842</v>
      </c>
      <c r="F842" s="30" t="str">
        <f ca="1" t="shared" ref="F842:F851" si="102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Norrtälje</v>
      </c>
      <c r="G842" s="37">
        <f ca="1" t="shared" ref="G842:G851" si="1022">RANDBETWEEN(30,38)</f>
        <v>38</v>
      </c>
      <c r="H842" s="38" t="str">
        <f ca="1" t="shared" ref="H842:H851" si="1023">CHOOSE(RANDBETWEEN(1,3),"Ja","Nej","")</f>
        <v>Ja</v>
      </c>
      <c r="I842" s="30" t="str">
        <f ca="1" t="shared" ref="I842:I851" si="1024">CHOOSE(RANDBETWEEN(1,3),"Nyanslutning","Utökning","Flytt")</f>
        <v>Nyanslutning</v>
      </c>
      <c r="J842" s="30" t="s">
        <v>69</v>
      </c>
      <c r="K842" s="41">
        <f ca="1" t="shared" ref="K842:K851" si="1025">RANDBETWEEN(1,60)*10</f>
        <v>520</v>
      </c>
      <c r="L842" s="41">
        <f ca="1" t="shared" si="996"/>
        <v>376</v>
      </c>
      <c r="N842" s="30" t="str">
        <f ca="1" t="shared" si="997"/>
        <v>Lars Johnson 842</v>
      </c>
      <c r="O842" s="30" t="str">
        <f ca="1" t="shared" si="998"/>
        <v>Anders Erikson 842</v>
      </c>
      <c r="P842" s="30" t="str">
        <f ca="1" t="shared" si="999"/>
        <v>Lars Johnson 842</v>
      </c>
      <c r="Q842" s="30" t="str">
        <f ca="1" t="shared" ref="Q842:Q851" si="1026">CHOOSE(RANDBETWEEN(1,5),"5.Anslutningsavtal","4.Projekteringsavtal","6.Nätavtal","2.Reservationsavtal","1.Anslutningsmöjlighet")</f>
        <v>6.Nätavtal</v>
      </c>
      <c r="R842" s="45" t="str">
        <f ca="1" t="shared" ref="R842:R851" si="1027">CHOOSE(RANDBETWEEN(1,8),"Ja","","","","n","nej","?","N/A")</f>
        <v/>
      </c>
      <c r="S842" s="45" t="str">
        <f ca="1" t="shared" ref="S842:S851" si="1028">CHOOSE(RANDBETWEEN(1,3),"x","","")</f>
        <v/>
      </c>
      <c r="T842" s="45" t="str">
        <f ca="1" t="shared" ref="T842:T851" si="1029">CHOOSE(RANDBETWEEN(1,4),"x","","","")</f>
        <v/>
      </c>
      <c r="V842" s="33"/>
      <c r="W842" s="49" t="str">
        <f ca="1" t="shared" ref="W842:W851" si="1030">CHOOSE(RANDBETWEEN(1,7),"Länk","","","","","Ansluts till LN 20 kV","Reservationsavtal ska tecknas")</f>
        <v/>
      </c>
      <c r="X842" s="50" t="str">
        <f ca="1" t="shared" ref="X842:X851" si="1031">CHOOSE(RANDBETWEEN(1,4),"Ja","Ja","Nej","")</f>
        <v>Nej</v>
      </c>
      <c r="Y842" s="63" t="str">
        <f ca="1" t="shared" si="1000"/>
        <v/>
      </c>
      <c r="Z842" s="63" t="str">
        <f ca="1" t="shared" si="1001"/>
        <v/>
      </c>
      <c r="AA842" s="67"/>
      <c r="AB842" s="64" t="str">
        <f ca="1" t="shared" si="1002"/>
        <v/>
      </c>
      <c r="AC842" s="73">
        <f ca="1">INDEX(Anslutningspunkt!$A$2:$A$108,RANDBETWEEN(2,108),1)</f>
        <v>74</v>
      </c>
      <c r="AD842" s="30"/>
      <c r="AE842" s="30" t="str">
        <f ca="1" t="shared" ref="AE842:AE851" si="1032">CHOOSE(RANDBETWEEN(1,4),"Regionnät","Stamnät Regionnät","Stamnät","")</f>
        <v>Stamnät</v>
      </c>
      <c r="AF842" s="79"/>
      <c r="AG842" s="122"/>
      <c r="AH842" s="123"/>
      <c r="AI842" s="127"/>
      <c r="AL842" s="7"/>
      <c r="AM842" s="7">
        <f ca="1">VLOOKUP(AC842,Anslutningspunkt!A:B,2,0)+RANDBETWEEN(-10000,10000)</f>
        <v>6118204.672</v>
      </c>
      <c r="AN842" s="7">
        <f ca="1">VLOOKUP(AC842,Anslutningspunkt!A:C,3,0)+RANDBETWEEN(-10000,10000)</f>
        <v>379276.438</v>
      </c>
      <c r="AP842" s="7" t="str">
        <f ca="1" t="shared" si="1003"/>
        <v>Nyanslutning</v>
      </c>
      <c r="AQ842" s="7" t="str">
        <f t="shared" si="1004"/>
        <v>Konsumtion/Produktion</v>
      </c>
      <c r="AX842" s="31">
        <f ca="1" t="shared" si="1005"/>
        <v>43593.7195660346</v>
      </c>
      <c r="AZ842" s="31">
        <f ca="1">IF(SUM(IF({"4.Projekteringsavtal","5.Anslutningsavtal","6.Nätavtal"}=Q842,1,0))&gt;0,EDATE(AX842,RANDBETWEEN(0,6)),"")</f>
        <v>43746</v>
      </c>
      <c r="BB842" s="21">
        <f ca="1">IF(SUM(IF({"5.Anslutningsavtal","6.Nätavtal"}=Q842,1,0))&gt;0,EDATE(AZ842,RANDBETWEEN(0,3)),"")</f>
        <v>43746</v>
      </c>
      <c r="BD842" s="21">
        <f ca="1" t="shared" si="1006"/>
        <v>43777</v>
      </c>
    </row>
    <row r="843" spans="1:56">
      <c r="A843" s="33" t="s">
        <v>65</v>
      </c>
      <c r="B843" s="31">
        <f ca="1" t="shared" si="1020"/>
        <v>44806</v>
      </c>
      <c r="C843" s="32">
        <f ca="1" t="shared" si="993"/>
        <v>44970</v>
      </c>
      <c r="D843" s="30" t="str">
        <f t="shared" si="994"/>
        <v>Project 4843</v>
      </c>
      <c r="E843" s="30" t="str">
        <f t="shared" si="995"/>
        <v>Company AB 5843</v>
      </c>
      <c r="F843" s="30" t="str">
        <f ca="1" t="shared" si="1021"/>
        <v>Huddinge</v>
      </c>
      <c r="G843" s="37">
        <f ca="1" t="shared" si="1022"/>
        <v>36</v>
      </c>
      <c r="H843" s="38" t="str">
        <f ca="1" t="shared" si="1023"/>
        <v>Nej</v>
      </c>
      <c r="I843" s="30" t="str">
        <f ca="1" t="shared" si="1024"/>
        <v>Utökning</v>
      </c>
      <c r="J843" s="30" t="s">
        <v>69</v>
      </c>
      <c r="K843" s="41">
        <f ca="1" t="shared" si="1025"/>
        <v>540</v>
      </c>
      <c r="L843" s="41">
        <f ca="1" t="shared" si="996"/>
        <v>415</v>
      </c>
      <c r="N843" s="30" t="str">
        <f ca="1" t="shared" si="997"/>
        <v>Erik Johanson 843</v>
      </c>
      <c r="O843" s="30" t="str">
        <f ca="1" t="shared" si="998"/>
        <v>Sarah Anderson 843</v>
      </c>
      <c r="P843" s="30" t="str">
        <f ca="1" t="shared" si="999"/>
        <v>Sarah Anderson 843</v>
      </c>
      <c r="Q843" s="30" t="str">
        <f ca="1" t="shared" si="1026"/>
        <v>4.Projekteringsavtal</v>
      </c>
      <c r="R843" s="45" t="str">
        <f ca="1" t="shared" si="1027"/>
        <v>N/A</v>
      </c>
      <c r="S843" s="45" t="str">
        <f ca="1" t="shared" si="1028"/>
        <v/>
      </c>
      <c r="T843" s="45" t="str">
        <f ca="1" t="shared" si="1029"/>
        <v>x</v>
      </c>
      <c r="V843" s="33"/>
      <c r="W843" s="49" t="str">
        <f ca="1" t="shared" si="1030"/>
        <v>Länk</v>
      </c>
      <c r="X843" s="50" t="str">
        <f ca="1" t="shared" si="1031"/>
        <v/>
      </c>
      <c r="Y843" s="63" t="str">
        <f ca="1" t="shared" si="1000"/>
        <v/>
      </c>
      <c r="Z843" s="63" t="str">
        <f ca="1" t="shared" si="1001"/>
        <v/>
      </c>
      <c r="AA843" s="67"/>
      <c r="AB843" s="64" t="str">
        <f ca="1" t="shared" si="1002"/>
        <v/>
      </c>
      <c r="AC843" s="73">
        <f ca="1">INDEX(Anslutningspunkt!$A$2:$A$108,RANDBETWEEN(2,108),1)</f>
        <v>48</v>
      </c>
      <c r="AD843" s="30"/>
      <c r="AE843" s="30" t="str">
        <f ca="1" t="shared" si="1032"/>
        <v>Stamnät</v>
      </c>
      <c r="AF843" s="79"/>
      <c r="AG843" s="122"/>
      <c r="AH843" s="123"/>
      <c r="AI843" s="127"/>
      <c r="AL843" s="7"/>
      <c r="AM843" s="7">
        <f ca="1">VLOOKUP(AC843,Anslutningspunkt!A:B,2,0)+RANDBETWEEN(-10000,10000)</f>
        <v>6158034.672</v>
      </c>
      <c r="AN843" s="7">
        <f ca="1">VLOOKUP(AC843,Anslutningspunkt!A:C,3,0)+RANDBETWEEN(-10000,10000)</f>
        <v>277800.438</v>
      </c>
      <c r="AP843" s="7" t="str">
        <f ca="1" t="shared" si="1003"/>
        <v>Utökning</v>
      </c>
      <c r="AQ843" s="7" t="str">
        <f t="shared" si="1004"/>
        <v>Konsumtion/Produktion</v>
      </c>
      <c r="AX843" s="31">
        <f ca="1" t="shared" si="1005"/>
        <v>44910.7829962796</v>
      </c>
      <c r="AZ843" s="31">
        <f ca="1">IF(SUM(IF({"4.Projekteringsavtal","5.Anslutningsavtal","6.Nätavtal"}=Q843,1,0))&gt;0,EDATE(AX843,RANDBETWEEN(0,6)),"")</f>
        <v>45000</v>
      </c>
      <c r="BB843" s="21" t="str">
        <f ca="1">IF(SUM(IF({"5.Anslutningsavtal","6.Nätavtal"}=Q843,1,0))&gt;0,EDATE(AZ843,RANDBETWEEN(0,3)),"")</f>
        <v/>
      </c>
      <c r="BD843" s="21" t="str">
        <f ca="1" t="shared" si="1006"/>
        <v/>
      </c>
    </row>
    <row r="844" spans="1:56">
      <c r="A844" s="33" t="s">
        <v>65</v>
      </c>
      <c r="B844" s="31">
        <f ca="1" t="shared" si="1020"/>
        <v>44146</v>
      </c>
      <c r="C844" s="32">
        <f ca="1" t="shared" si="993"/>
        <v>45304</v>
      </c>
      <c r="D844" s="30" t="str">
        <f t="shared" si="994"/>
        <v>Project 4844</v>
      </c>
      <c r="E844" s="30" t="str">
        <f t="shared" si="995"/>
        <v>Company AB 5844</v>
      </c>
      <c r="F844" s="30" t="str">
        <f ca="1" t="shared" si="1021"/>
        <v>Stockholm</v>
      </c>
      <c r="G844" s="37">
        <f ca="1" t="shared" si="1022"/>
        <v>35</v>
      </c>
      <c r="H844" s="38" t="str">
        <f ca="1" t="shared" si="1023"/>
        <v>Nej</v>
      </c>
      <c r="I844" s="30" t="str">
        <f ca="1" t="shared" si="1024"/>
        <v>Flytt</v>
      </c>
      <c r="J844" s="30" t="s">
        <v>69</v>
      </c>
      <c r="K844" s="41">
        <f ca="1" t="shared" si="1025"/>
        <v>90</v>
      </c>
      <c r="L844" s="41">
        <f ca="1" t="shared" si="996"/>
        <v>30</v>
      </c>
      <c r="N844" s="30" t="str">
        <f ca="1" t="shared" si="997"/>
        <v>Erik Johanson 844</v>
      </c>
      <c r="O844" s="30" t="str">
        <f ca="1" t="shared" si="998"/>
        <v>Lars Johnson 844</v>
      </c>
      <c r="P844" s="30" t="str">
        <f ca="1" t="shared" si="999"/>
        <v>Sarah Anderson 844</v>
      </c>
      <c r="Q844" s="30" t="str">
        <f ca="1" t="shared" si="1026"/>
        <v>1.Anslutningsmöjlighet</v>
      </c>
      <c r="R844" s="45" t="str">
        <f ca="1" t="shared" si="1027"/>
        <v>N/A</v>
      </c>
      <c r="S844" s="45" t="str">
        <f ca="1" t="shared" si="1028"/>
        <v>x</v>
      </c>
      <c r="T844" s="45" t="str">
        <f ca="1" t="shared" si="1029"/>
        <v/>
      </c>
      <c r="V844" s="33"/>
      <c r="W844" s="49" t="str">
        <f ca="1" t="shared" si="1030"/>
        <v/>
      </c>
      <c r="X844" s="50" t="str">
        <f ca="1" t="shared" si="1031"/>
        <v>Nej</v>
      </c>
      <c r="Y844" s="63" t="str">
        <f ca="1" t="shared" si="1000"/>
        <v/>
      </c>
      <c r="Z844" s="63" t="str">
        <f ca="1" t="shared" si="1001"/>
        <v/>
      </c>
      <c r="AA844" s="67"/>
      <c r="AB844" s="64" t="str">
        <f ca="1" t="shared" si="1002"/>
        <v/>
      </c>
      <c r="AC844" s="73">
        <f ca="1">INDEX(Anslutningspunkt!$A$2:$A$108,RANDBETWEEN(2,108),1)</f>
        <v>7</v>
      </c>
      <c r="AD844" s="30"/>
      <c r="AE844" s="30" t="str">
        <f ca="1" t="shared" si="1032"/>
        <v>Stamnät</v>
      </c>
      <c r="AF844" s="79"/>
      <c r="AG844" s="122"/>
      <c r="AH844" s="123"/>
      <c r="AI844" s="127"/>
      <c r="AL844" s="7"/>
      <c r="AM844" s="7">
        <f ca="1">VLOOKUP(AC844,Anslutningspunkt!A:B,2,0)+RANDBETWEEN(-10000,10000)</f>
        <v>6192243.672</v>
      </c>
      <c r="AN844" s="7">
        <f ca="1">VLOOKUP(AC844,Anslutningspunkt!A:C,3,0)+RANDBETWEEN(-10000,10000)</f>
        <v>323136.438</v>
      </c>
      <c r="AP844" s="7" t="str">
        <f ca="1" t="shared" si="1003"/>
        <v>Flytt</v>
      </c>
      <c r="AQ844" s="7" t="str">
        <f t="shared" si="1004"/>
        <v>Konsumtion/Produktion</v>
      </c>
      <c r="AX844" s="31" t="str">
        <f ca="1" t="shared" si="1005"/>
        <v/>
      </c>
      <c r="AZ844" s="31" t="str">
        <f ca="1">IF(SUM(IF({"4.Projekteringsavtal","5.Anslutningsavtal","6.Nätavtal"}=Q844,1,0))&gt;0,EDATE(AX844,RANDBETWEEN(0,6)),"")</f>
        <v/>
      </c>
      <c r="BB844" s="21" t="str">
        <f ca="1">IF(SUM(IF({"5.Anslutningsavtal","6.Nätavtal"}=Q844,1,0))&gt;0,EDATE(AZ844,RANDBETWEEN(0,3)),"")</f>
        <v/>
      </c>
      <c r="BD844" s="21" t="str">
        <f ca="1" t="shared" si="1006"/>
        <v/>
      </c>
    </row>
    <row r="845" spans="1:56">
      <c r="A845" s="33" t="s">
        <v>65</v>
      </c>
      <c r="B845" s="31">
        <f ca="1" t="shared" si="1020"/>
        <v>44730</v>
      </c>
      <c r="C845" s="32">
        <f ca="1" t="shared" si="993"/>
        <v>45353</v>
      </c>
      <c r="D845" s="30" t="str">
        <f t="shared" si="994"/>
        <v>Project 4845</v>
      </c>
      <c r="E845" s="30" t="str">
        <f t="shared" si="995"/>
        <v>Company AB 5845</v>
      </c>
      <c r="F845" s="30" t="str">
        <f ca="1" t="shared" si="1021"/>
        <v>Järfälla</v>
      </c>
      <c r="G845" s="37">
        <f ca="1" t="shared" si="1022"/>
        <v>35</v>
      </c>
      <c r="H845" s="38" t="str">
        <f ca="1" t="shared" si="1023"/>
        <v>Nej</v>
      </c>
      <c r="I845" s="30" t="str">
        <f ca="1" t="shared" si="1024"/>
        <v>Flytt</v>
      </c>
      <c r="J845" s="30" t="s">
        <v>69</v>
      </c>
      <c r="K845" s="41">
        <f ca="1" t="shared" si="1025"/>
        <v>480</v>
      </c>
      <c r="L845" s="41">
        <f ca="1" t="shared" si="996"/>
        <v>117</v>
      </c>
      <c r="N845" s="30" t="str">
        <f ca="1" t="shared" si="997"/>
        <v>Erik Johanson 845</v>
      </c>
      <c r="O845" s="30" t="str">
        <f ca="1" t="shared" si="998"/>
        <v>Erik Johanson 845</v>
      </c>
      <c r="P845" s="30" t="str">
        <f ca="1" t="shared" si="999"/>
        <v>Lars Johnson 845</v>
      </c>
      <c r="Q845" s="30" t="str">
        <f ca="1" t="shared" si="1026"/>
        <v>1.Anslutningsmöjlighet</v>
      </c>
      <c r="R845" s="45" t="str">
        <f ca="1" t="shared" si="1027"/>
        <v/>
      </c>
      <c r="S845" s="45" t="str">
        <f ca="1" t="shared" si="1028"/>
        <v>x</v>
      </c>
      <c r="T845" s="45" t="str">
        <f ca="1" t="shared" si="1029"/>
        <v/>
      </c>
      <c r="V845" s="33"/>
      <c r="W845" s="49" t="str">
        <f ca="1" t="shared" si="1030"/>
        <v/>
      </c>
      <c r="X845" s="50" t="str">
        <f ca="1" t="shared" si="1031"/>
        <v>Ja</v>
      </c>
      <c r="Y845" s="63">
        <f ca="1" t="shared" si="1000"/>
        <v>45568</v>
      </c>
      <c r="Z845" s="63">
        <f ca="1" t="shared" si="1001"/>
        <v>45552</v>
      </c>
      <c r="AA845" s="67"/>
      <c r="AB845" s="64">
        <f ca="1" t="shared" si="1002"/>
        <v>45156.9820374557</v>
      </c>
      <c r="AC845" s="73">
        <f ca="1">INDEX(Anslutningspunkt!$A$2:$A$108,RANDBETWEEN(2,108),1)</f>
        <v>24</v>
      </c>
      <c r="AD845" s="30"/>
      <c r="AE845" s="30" t="str">
        <f ca="1" t="shared" si="1032"/>
        <v>Stamnät Regionnät</v>
      </c>
      <c r="AF845" s="79"/>
      <c r="AG845" s="122"/>
      <c r="AH845" s="123"/>
      <c r="AI845" s="127"/>
      <c r="AL845" s="7"/>
      <c r="AM845" s="7">
        <f ca="1">VLOOKUP(AC845,Anslutningspunkt!A:B,2,0)+RANDBETWEEN(-10000,10000)</f>
        <v>6025839.672</v>
      </c>
      <c r="AN845" s="7">
        <f ca="1">VLOOKUP(AC845,Anslutningspunkt!A:C,3,0)+RANDBETWEEN(-10000,10000)</f>
        <v>340187.438</v>
      </c>
      <c r="AP845" s="7" t="str">
        <f ca="1" t="shared" si="1003"/>
        <v>Flytt</v>
      </c>
      <c r="AQ845" s="7" t="str">
        <f t="shared" si="1004"/>
        <v>Konsumtion/Produktion</v>
      </c>
      <c r="AX845" s="31" t="str">
        <f ca="1" t="shared" si="1005"/>
        <v/>
      </c>
      <c r="AZ845" s="31" t="str">
        <f ca="1">IF(SUM(IF({"4.Projekteringsavtal","5.Anslutningsavtal","6.Nätavtal"}=Q845,1,0))&gt;0,EDATE(AX845,RANDBETWEEN(0,6)),"")</f>
        <v/>
      </c>
      <c r="BB845" s="21" t="str">
        <f ca="1">IF(SUM(IF({"5.Anslutningsavtal","6.Nätavtal"}=Q845,1,0))&gt;0,EDATE(AZ845,RANDBETWEEN(0,3)),"")</f>
        <v/>
      </c>
      <c r="BD845" s="21" t="str">
        <f ca="1" t="shared" si="1006"/>
        <v/>
      </c>
    </row>
    <row r="846" spans="1:56">
      <c r="A846" s="33" t="s">
        <v>65</v>
      </c>
      <c r="B846" s="31">
        <f ca="1" t="shared" si="1020"/>
        <v>43242</v>
      </c>
      <c r="C846" s="32">
        <f ca="1" t="shared" si="993"/>
        <v>44500</v>
      </c>
      <c r="D846" s="30" t="str">
        <f t="shared" si="994"/>
        <v>Project 4846</v>
      </c>
      <c r="E846" s="30" t="str">
        <f t="shared" si="995"/>
        <v>Company AB 5846</v>
      </c>
      <c r="F846" s="30" t="str">
        <f ca="1" t="shared" si="1021"/>
        <v>Vingåker</v>
      </c>
      <c r="G846" s="37">
        <f ca="1" t="shared" si="1022"/>
        <v>30</v>
      </c>
      <c r="H846" s="38" t="str">
        <f ca="1" t="shared" si="1023"/>
        <v>Ja</v>
      </c>
      <c r="I846" s="30" t="str">
        <f ca="1" t="shared" si="1024"/>
        <v>Flytt</v>
      </c>
      <c r="J846" s="30" t="s">
        <v>69</v>
      </c>
      <c r="K846" s="41">
        <f ca="1" t="shared" si="1025"/>
        <v>380</v>
      </c>
      <c r="L846" s="41">
        <f ca="1" t="shared" si="996"/>
        <v>109</v>
      </c>
      <c r="N846" s="30" t="str">
        <f ca="1" t="shared" si="997"/>
        <v>Anders Erikson 846</v>
      </c>
      <c r="O846" s="30" t="str">
        <f ca="1" t="shared" si="998"/>
        <v>Erik Johanson 846</v>
      </c>
      <c r="P846" s="30" t="str">
        <f ca="1" t="shared" si="999"/>
        <v>Anders Erikson 846</v>
      </c>
      <c r="Q846" s="30" t="str">
        <f ca="1" t="shared" si="1026"/>
        <v>5.Anslutningsavtal</v>
      </c>
      <c r="R846" s="45" t="str">
        <f ca="1" t="shared" si="1027"/>
        <v>Ja</v>
      </c>
      <c r="S846" s="45" t="str">
        <f ca="1" t="shared" si="1028"/>
        <v>x</v>
      </c>
      <c r="T846" s="45" t="str">
        <f ca="1" t="shared" si="1029"/>
        <v/>
      </c>
      <c r="V846" s="33"/>
      <c r="W846" s="49" t="str">
        <f ca="1" t="shared" si="1030"/>
        <v>Länk</v>
      </c>
      <c r="X846" s="50" t="str">
        <f ca="1" t="shared" si="1031"/>
        <v/>
      </c>
      <c r="Y846" s="63" t="str">
        <f ca="1" t="shared" si="1000"/>
        <v/>
      </c>
      <c r="Z846" s="63" t="str">
        <f ca="1" t="shared" si="1001"/>
        <v/>
      </c>
      <c r="AA846" s="67"/>
      <c r="AB846" s="64" t="str">
        <f ca="1" t="shared" si="1002"/>
        <v/>
      </c>
      <c r="AC846" s="73">
        <f ca="1">INDEX(Anslutningspunkt!$A$2:$A$108,RANDBETWEEN(2,108),1)</f>
        <v>41</v>
      </c>
      <c r="AD846" s="30"/>
      <c r="AE846" s="30" t="str">
        <f ca="1" t="shared" si="1032"/>
        <v/>
      </c>
      <c r="AF846" s="79"/>
      <c r="AG846" s="122"/>
      <c r="AH846" s="123"/>
      <c r="AI846" s="127"/>
      <c r="AL846" s="7"/>
      <c r="AM846" s="7">
        <f ca="1">VLOOKUP(AC846,Anslutningspunkt!A:B,2,0)+RANDBETWEEN(-10000,10000)</f>
        <v>6127727.672</v>
      </c>
      <c r="AN846" s="7">
        <f ca="1">VLOOKUP(AC846,Anslutningspunkt!A:C,3,0)+RANDBETWEEN(-10000,10000)</f>
        <v>362244.438</v>
      </c>
      <c r="AP846" s="7" t="str">
        <f ca="1" t="shared" si="1003"/>
        <v>Flytt</v>
      </c>
      <c r="AQ846" s="7" t="str">
        <f t="shared" si="1004"/>
        <v>Konsumtion/Produktion</v>
      </c>
      <c r="AX846" s="31">
        <f ca="1" t="shared" si="1005"/>
        <v>43396.6109063837</v>
      </c>
      <c r="AZ846" s="31">
        <f ca="1">IF(SUM(IF({"4.Projekteringsavtal","5.Anslutningsavtal","6.Nätavtal"}=Q846,1,0))&gt;0,EDATE(AX846,RANDBETWEEN(0,6)),"")</f>
        <v>43547</v>
      </c>
      <c r="BB846" s="21">
        <f ca="1">IF(SUM(IF({"5.Anslutningsavtal","6.Nätavtal"}=Q846,1,0))&gt;0,EDATE(AZ846,RANDBETWEEN(0,3)),"")</f>
        <v>43547</v>
      </c>
      <c r="BD846" s="21" t="str">
        <f ca="1" t="shared" si="1006"/>
        <v/>
      </c>
    </row>
    <row r="847" spans="1:56">
      <c r="A847" s="33" t="s">
        <v>65</v>
      </c>
      <c r="B847" s="31">
        <f ca="1" t="shared" si="1020"/>
        <v>44000</v>
      </c>
      <c r="C847" s="32">
        <f ca="1" t="shared" si="993"/>
        <v>44132</v>
      </c>
      <c r="D847" s="30" t="str">
        <f t="shared" si="994"/>
        <v>Project 4847</v>
      </c>
      <c r="E847" s="30" t="str">
        <f t="shared" si="995"/>
        <v>Company AB 5847</v>
      </c>
      <c r="F847" s="30" t="str">
        <f ca="1" t="shared" si="1021"/>
        <v>Upplands Bro</v>
      </c>
      <c r="G847" s="37">
        <f ca="1" t="shared" si="1022"/>
        <v>31</v>
      </c>
      <c r="H847" s="38" t="str">
        <f ca="1" t="shared" si="1023"/>
        <v/>
      </c>
      <c r="I847" s="30" t="str">
        <f ca="1" t="shared" si="1024"/>
        <v>Utökning</v>
      </c>
      <c r="J847" s="30" t="s">
        <v>69</v>
      </c>
      <c r="K847" s="41">
        <f ca="1" t="shared" si="1025"/>
        <v>280</v>
      </c>
      <c r="L847" s="41">
        <f ca="1" t="shared" si="996"/>
        <v>156</v>
      </c>
      <c r="N847" s="30" t="str">
        <f ca="1" t="shared" si="997"/>
        <v>Erik Johanson 847</v>
      </c>
      <c r="O847" s="30" t="str">
        <f ca="1" t="shared" si="998"/>
        <v>Sarah Anderson 847</v>
      </c>
      <c r="P847" s="30" t="str">
        <f ca="1" t="shared" si="999"/>
        <v>Sarah Anderson 847</v>
      </c>
      <c r="Q847" s="30" t="str">
        <f ca="1" t="shared" si="1026"/>
        <v>2.Reservationsavtal</v>
      </c>
      <c r="R847" s="45" t="str">
        <f ca="1" t="shared" si="1027"/>
        <v>?</v>
      </c>
      <c r="S847" s="45" t="str">
        <f ca="1" t="shared" si="1028"/>
        <v/>
      </c>
      <c r="T847" s="45" t="str">
        <f ca="1" t="shared" si="1029"/>
        <v>x</v>
      </c>
      <c r="V847" s="33"/>
      <c r="W847" s="49" t="str">
        <f ca="1" t="shared" si="1030"/>
        <v>Länk</v>
      </c>
      <c r="X847" s="50" t="str">
        <f ca="1" t="shared" si="1031"/>
        <v/>
      </c>
      <c r="Y847" s="63" t="str">
        <f ca="1" t="shared" si="1000"/>
        <v/>
      </c>
      <c r="Z847" s="63" t="str">
        <f ca="1" t="shared" si="1001"/>
        <v/>
      </c>
      <c r="AA847" s="67"/>
      <c r="AB847" s="64" t="str">
        <f ca="1" t="shared" si="1002"/>
        <v/>
      </c>
      <c r="AC847" s="73">
        <f ca="1">INDEX(Anslutningspunkt!$A$2:$A$108,RANDBETWEEN(2,108),1)</f>
        <v>67</v>
      </c>
      <c r="AD847" s="30"/>
      <c r="AE847" s="30" t="str">
        <f ca="1" t="shared" si="1032"/>
        <v>Regionnät</v>
      </c>
      <c r="AF847" s="79"/>
      <c r="AG847" s="122"/>
      <c r="AH847" s="123"/>
      <c r="AI847" s="127"/>
      <c r="AL847" s="7"/>
      <c r="AM847" s="7">
        <f ca="1">VLOOKUP(AC847,Anslutningspunkt!A:B,2,0)+RANDBETWEEN(-10000,10000)</f>
        <v>6144591.672</v>
      </c>
      <c r="AN847" s="7">
        <f ca="1">VLOOKUP(AC847,Anslutningspunkt!A:C,3,0)+RANDBETWEEN(-10000,10000)</f>
        <v>384154.438</v>
      </c>
      <c r="AP847" s="7" t="str">
        <f ca="1" t="shared" si="1003"/>
        <v>Utökning</v>
      </c>
      <c r="AQ847" s="7" t="str">
        <f t="shared" si="1004"/>
        <v>Konsumtion/Produktion</v>
      </c>
      <c r="AX847" s="31">
        <f ca="1" t="shared" si="1005"/>
        <v>44160.8961075674</v>
      </c>
      <c r="AZ847" s="31" t="str">
        <f ca="1">IF(SUM(IF({"4.Projekteringsavtal","5.Anslutningsavtal","6.Nätavtal"}=Q847,1,0))&gt;0,EDATE(AX847,RANDBETWEEN(0,6)),"")</f>
        <v/>
      </c>
      <c r="BB847" s="21" t="str">
        <f ca="1">IF(SUM(IF({"5.Anslutningsavtal","6.Nätavtal"}=Q847,1,0))&gt;0,EDATE(AZ847,RANDBETWEEN(0,3)),"")</f>
        <v/>
      </c>
      <c r="BD847" s="21" t="str">
        <f ca="1" t="shared" si="1006"/>
        <v/>
      </c>
    </row>
    <row r="848" spans="1:56">
      <c r="A848" s="33" t="s">
        <v>65</v>
      </c>
      <c r="B848" s="31">
        <f ca="1" t="shared" si="1020"/>
        <v>43939</v>
      </c>
      <c r="C848" s="32">
        <f ca="1" t="shared" si="993"/>
        <v>44616</v>
      </c>
      <c r="D848" s="30" t="str">
        <f t="shared" si="994"/>
        <v>Project 4848</v>
      </c>
      <c r="E848" s="30" t="str">
        <f t="shared" si="995"/>
        <v>Company AB 5848</v>
      </c>
      <c r="F848" s="30" t="str">
        <f ca="1" t="shared" si="1021"/>
        <v>Stockholm</v>
      </c>
      <c r="G848" s="37">
        <f ca="1" t="shared" si="1022"/>
        <v>31</v>
      </c>
      <c r="H848" s="38" t="str">
        <f ca="1" t="shared" si="1023"/>
        <v>Nej</v>
      </c>
      <c r="I848" s="30" t="str">
        <f ca="1" t="shared" si="1024"/>
        <v>Utökning</v>
      </c>
      <c r="J848" s="30" t="s">
        <v>69</v>
      </c>
      <c r="K848" s="41">
        <f ca="1" t="shared" si="1025"/>
        <v>100</v>
      </c>
      <c r="L848" s="41">
        <f ca="1" t="shared" si="996"/>
        <v>45</v>
      </c>
      <c r="N848" s="30" t="str">
        <f ca="1" t="shared" si="997"/>
        <v>Sarah Anderson 848</v>
      </c>
      <c r="O848" s="30" t="str">
        <f ca="1" t="shared" si="998"/>
        <v>Sarah Anderson 848</v>
      </c>
      <c r="P848" s="30" t="str">
        <f ca="1" t="shared" si="999"/>
        <v>Erik Johanson 848</v>
      </c>
      <c r="Q848" s="30" t="str">
        <f ca="1" t="shared" si="1026"/>
        <v>5.Anslutningsavtal</v>
      </c>
      <c r="R848" s="45" t="str">
        <f ca="1" t="shared" si="1027"/>
        <v>?</v>
      </c>
      <c r="S848" s="45" t="str">
        <f ca="1" t="shared" si="1028"/>
        <v/>
      </c>
      <c r="T848" s="45" t="str">
        <f ca="1" t="shared" si="1029"/>
        <v/>
      </c>
      <c r="V848" s="33"/>
      <c r="W848" s="49" t="str">
        <f ca="1" t="shared" si="1030"/>
        <v>Ansluts till LN 20 kV</v>
      </c>
      <c r="X848" s="50" t="str">
        <f ca="1" t="shared" si="1031"/>
        <v/>
      </c>
      <c r="Y848" s="63" t="str">
        <f ca="1" t="shared" si="1000"/>
        <v/>
      </c>
      <c r="Z848" s="63" t="str">
        <f ca="1" t="shared" si="1001"/>
        <v/>
      </c>
      <c r="AA848" s="67"/>
      <c r="AB848" s="64" t="str">
        <f ca="1" t="shared" si="1002"/>
        <v/>
      </c>
      <c r="AC848" s="73">
        <f ca="1">INDEX(Anslutningspunkt!$A$2:$A$108,RANDBETWEEN(2,108),1)</f>
        <v>44</v>
      </c>
      <c r="AD848" s="30"/>
      <c r="AE848" s="30" t="str">
        <f ca="1" t="shared" si="1032"/>
        <v>Regionnät</v>
      </c>
      <c r="AF848" s="79"/>
      <c r="AG848" s="122"/>
      <c r="AH848" s="123"/>
      <c r="AI848" s="127"/>
      <c r="AL848" s="7"/>
      <c r="AM848" s="7">
        <f ca="1">VLOOKUP(AC848,Anslutningspunkt!A:B,2,0)+RANDBETWEEN(-10000,10000)</f>
        <v>6151633.672</v>
      </c>
      <c r="AN848" s="7">
        <f ca="1">VLOOKUP(AC848,Anslutningspunkt!A:C,3,0)+RANDBETWEEN(-10000,10000)</f>
        <v>335911.438</v>
      </c>
      <c r="AP848" s="7" t="str">
        <f ca="1" t="shared" si="1003"/>
        <v>Utökning</v>
      </c>
      <c r="AQ848" s="7" t="str">
        <f t="shared" si="1004"/>
        <v>Konsumtion/Produktion</v>
      </c>
      <c r="AX848" s="31">
        <f ca="1" t="shared" si="1005"/>
        <v>44028.166704057</v>
      </c>
      <c r="AZ848" s="31">
        <f ca="1">IF(SUM(IF({"4.Projekteringsavtal","5.Anslutningsavtal","6.Nätavtal"}=Q848,1,0))&gt;0,EDATE(AX848,RANDBETWEEN(0,6)),"")</f>
        <v>44090</v>
      </c>
      <c r="BB848" s="21">
        <f ca="1">IF(SUM(IF({"5.Anslutningsavtal","6.Nätavtal"}=Q848,1,0))&gt;0,EDATE(AZ848,RANDBETWEEN(0,3)),"")</f>
        <v>44090</v>
      </c>
      <c r="BD848" s="21" t="str">
        <f ca="1" t="shared" si="1006"/>
        <v/>
      </c>
    </row>
    <row r="849" spans="1:56">
      <c r="A849" s="33" t="s">
        <v>65</v>
      </c>
      <c r="B849" s="31">
        <f ca="1" t="shared" si="1020"/>
        <v>43893</v>
      </c>
      <c r="C849" s="32">
        <f ca="1" t="shared" si="993"/>
        <v>44875</v>
      </c>
      <c r="D849" s="30" t="str">
        <f t="shared" si="994"/>
        <v>Project 4849</v>
      </c>
      <c r="E849" s="30" t="str">
        <f t="shared" si="995"/>
        <v>Company AB 5849</v>
      </c>
      <c r="F849" s="30" t="str">
        <f ca="1" t="shared" si="1021"/>
        <v>Södertälje</v>
      </c>
      <c r="G849" s="37">
        <f ca="1" t="shared" si="1022"/>
        <v>30</v>
      </c>
      <c r="H849" s="38" t="str">
        <f ca="1" t="shared" si="1023"/>
        <v>Nej</v>
      </c>
      <c r="I849" s="30" t="str">
        <f ca="1" t="shared" si="1024"/>
        <v>Utökning</v>
      </c>
      <c r="J849" s="30" t="s">
        <v>69</v>
      </c>
      <c r="K849" s="41">
        <f ca="1" t="shared" si="1025"/>
        <v>570</v>
      </c>
      <c r="L849" s="41">
        <f ca="1" t="shared" si="996"/>
        <v>569</v>
      </c>
      <c r="N849" s="30" t="str">
        <f ca="1" t="shared" si="997"/>
        <v>Anders Erikson 849</v>
      </c>
      <c r="O849" s="30" t="str">
        <f ca="1" t="shared" si="998"/>
        <v>Lars Johnson 849</v>
      </c>
      <c r="P849" s="30" t="str">
        <f ca="1" t="shared" si="999"/>
        <v>Anders Erikson 849</v>
      </c>
      <c r="Q849" s="30" t="str">
        <f ca="1" t="shared" si="1026"/>
        <v>5.Anslutningsavtal</v>
      </c>
      <c r="R849" s="45" t="str">
        <f ca="1" t="shared" si="1027"/>
        <v/>
      </c>
      <c r="S849" s="45" t="str">
        <f ca="1" t="shared" si="1028"/>
        <v/>
      </c>
      <c r="T849" s="45" t="str">
        <f ca="1" t="shared" si="1029"/>
        <v/>
      </c>
      <c r="V849" s="33"/>
      <c r="W849" s="49" t="str">
        <f ca="1" t="shared" si="1030"/>
        <v>Länk</v>
      </c>
      <c r="X849" s="50" t="str">
        <f ca="1" t="shared" si="1031"/>
        <v>Ja</v>
      </c>
      <c r="Y849" s="63">
        <f ca="1" t="shared" si="1000"/>
        <v>45327</v>
      </c>
      <c r="Z849" s="63">
        <f ca="1" t="shared" si="1001"/>
        <v>45287</v>
      </c>
      <c r="AA849" s="67"/>
      <c r="AB849" s="64" t="str">
        <f ca="1" t="shared" si="1002"/>
        <v/>
      </c>
      <c r="AC849" s="73">
        <f ca="1">INDEX(Anslutningspunkt!$A$2:$A$108,RANDBETWEEN(2,108),1)</f>
        <v>73</v>
      </c>
      <c r="AD849" s="30"/>
      <c r="AE849" s="30" t="str">
        <f ca="1" t="shared" si="1032"/>
        <v>Stamnät</v>
      </c>
      <c r="AF849" s="79"/>
      <c r="AG849" s="122"/>
      <c r="AH849" s="123"/>
      <c r="AI849" s="127"/>
      <c r="AL849" s="7"/>
      <c r="AM849" s="7">
        <f ca="1">VLOOKUP(AC849,Anslutningspunkt!A:B,2,0)+RANDBETWEEN(-10000,10000)</f>
        <v>6087415.672</v>
      </c>
      <c r="AN849" s="7">
        <f ca="1">VLOOKUP(AC849,Anslutningspunkt!A:C,3,0)+RANDBETWEEN(-10000,10000)</f>
        <v>401968.438</v>
      </c>
      <c r="AP849" s="7" t="str">
        <f ca="1" t="shared" si="1003"/>
        <v>Utökning</v>
      </c>
      <c r="AQ849" s="7" t="str">
        <f t="shared" si="1004"/>
        <v>Konsumtion/Produktion</v>
      </c>
      <c r="AX849" s="31">
        <f ca="1" t="shared" si="1005"/>
        <v>44788.9647157189</v>
      </c>
      <c r="AZ849" s="31">
        <f ca="1">IF(SUM(IF({"4.Projekteringsavtal","5.Anslutningsavtal","6.Nätavtal"}=Q849,1,0))&gt;0,EDATE(AX849,RANDBETWEEN(0,6)),"")</f>
        <v>44910</v>
      </c>
      <c r="BB849" s="21">
        <f ca="1">IF(SUM(IF({"5.Anslutningsavtal","6.Nätavtal"}=Q849,1,0))&gt;0,EDATE(AZ849,RANDBETWEEN(0,3)),"")</f>
        <v>44972</v>
      </c>
      <c r="BD849" s="21" t="str">
        <f ca="1" t="shared" si="1006"/>
        <v/>
      </c>
    </row>
    <row r="850" spans="1:56">
      <c r="A850" s="33" t="s">
        <v>65</v>
      </c>
      <c r="B850" s="31">
        <f ca="1" t="shared" si="1020"/>
        <v>44728</v>
      </c>
      <c r="C850" s="32">
        <f ca="1" t="shared" si="993"/>
        <v>45068</v>
      </c>
      <c r="D850" s="30" t="str">
        <f t="shared" si="994"/>
        <v>Project 4850</v>
      </c>
      <c r="E850" s="30" t="str">
        <f t="shared" si="995"/>
        <v>Company AB 5850</v>
      </c>
      <c r="F850" s="30" t="str">
        <f ca="1" t="shared" si="1021"/>
        <v>Surahamar</v>
      </c>
      <c r="G850" s="37">
        <f ca="1" t="shared" si="1022"/>
        <v>35</v>
      </c>
      <c r="H850" s="38" t="str">
        <f ca="1" t="shared" si="1023"/>
        <v/>
      </c>
      <c r="I850" s="30" t="str">
        <f ca="1" t="shared" si="1024"/>
        <v>Flytt</v>
      </c>
      <c r="J850" s="30" t="s">
        <v>69</v>
      </c>
      <c r="K850" s="41">
        <f ca="1" t="shared" si="1025"/>
        <v>220</v>
      </c>
      <c r="L850" s="41">
        <f ca="1" t="shared" si="996"/>
        <v>55</v>
      </c>
      <c r="N850" s="30" t="str">
        <f ca="1" t="shared" si="997"/>
        <v>Erik Johanson 850</v>
      </c>
      <c r="O850" s="30" t="str">
        <f ca="1" t="shared" si="998"/>
        <v>Lars Johnson 850</v>
      </c>
      <c r="P850" s="30" t="str">
        <f ca="1" t="shared" si="999"/>
        <v>Sarah Anderson 850</v>
      </c>
      <c r="Q850" s="30" t="str">
        <f ca="1" t="shared" si="1026"/>
        <v>1.Anslutningsmöjlighet</v>
      </c>
      <c r="R850" s="45" t="str">
        <f ca="1" t="shared" si="1027"/>
        <v>n</v>
      </c>
      <c r="S850" s="45" t="str">
        <f ca="1" t="shared" si="1028"/>
        <v/>
      </c>
      <c r="T850" s="45" t="str">
        <f ca="1" t="shared" si="1029"/>
        <v/>
      </c>
      <c r="V850" s="33"/>
      <c r="W850" s="49" t="str">
        <f ca="1" t="shared" si="1030"/>
        <v>Länk</v>
      </c>
      <c r="X850" s="50" t="str">
        <f ca="1" t="shared" si="1031"/>
        <v/>
      </c>
      <c r="Y850" s="63" t="str">
        <f ca="1" t="shared" si="1000"/>
        <v/>
      </c>
      <c r="Z850" s="63" t="str">
        <f ca="1" t="shared" si="1001"/>
        <v/>
      </c>
      <c r="AA850" s="67"/>
      <c r="AB850" s="64" t="str">
        <f ca="1" t="shared" si="1002"/>
        <v/>
      </c>
      <c r="AC850" s="73">
        <f ca="1">INDEX(Anslutningspunkt!$A$2:$A$108,RANDBETWEEN(2,108),1)</f>
        <v>85</v>
      </c>
      <c r="AD850" s="30"/>
      <c r="AE850" s="30" t="str">
        <f ca="1" t="shared" si="1032"/>
        <v>Stamnät</v>
      </c>
      <c r="AF850" s="79"/>
      <c r="AG850" s="122"/>
      <c r="AH850" s="123"/>
      <c r="AI850" s="127"/>
      <c r="AL850" s="7"/>
      <c r="AM850" s="7">
        <f ca="1">VLOOKUP(AC850,Anslutningspunkt!A:B,2,0)+RANDBETWEEN(-10000,10000)</f>
        <v>6195892.672</v>
      </c>
      <c r="AN850" s="7">
        <f ca="1">VLOOKUP(AC850,Anslutningspunkt!A:C,3,0)+RANDBETWEEN(-10000,10000)</f>
        <v>353375.438</v>
      </c>
      <c r="AP850" s="7" t="str">
        <f ca="1" t="shared" si="1003"/>
        <v>Flytt</v>
      </c>
      <c r="AQ850" s="7" t="str">
        <f t="shared" si="1004"/>
        <v>Konsumtion/Produktion</v>
      </c>
      <c r="AX850" s="31" t="str">
        <f ca="1" t="shared" si="1005"/>
        <v/>
      </c>
      <c r="AZ850" s="31" t="str">
        <f ca="1">IF(SUM(IF({"4.Projekteringsavtal","5.Anslutningsavtal","6.Nätavtal"}=Q850,1,0))&gt;0,EDATE(AX850,RANDBETWEEN(0,6)),"")</f>
        <v/>
      </c>
      <c r="BB850" s="21" t="str">
        <f ca="1">IF(SUM(IF({"5.Anslutningsavtal","6.Nätavtal"}=Q850,1,0))&gt;0,EDATE(AZ850,RANDBETWEEN(0,3)),"")</f>
        <v/>
      </c>
      <c r="BD850" s="21" t="str">
        <f ca="1" t="shared" si="1006"/>
        <v/>
      </c>
    </row>
    <row r="851" spans="1:56">
      <c r="A851" s="33" t="s">
        <v>65</v>
      </c>
      <c r="B851" s="31">
        <f ca="1" t="shared" si="1020"/>
        <v>44027</v>
      </c>
      <c r="C851" s="32">
        <f ca="1" t="shared" si="993"/>
        <v>44266</v>
      </c>
      <c r="D851" s="30" t="str">
        <f t="shared" si="994"/>
        <v>Project 4851</v>
      </c>
      <c r="E851" s="30" t="str">
        <f t="shared" si="995"/>
        <v>Company AB 5851</v>
      </c>
      <c r="F851" s="30" t="str">
        <f ca="1" t="shared" si="1021"/>
        <v>Åker</v>
      </c>
      <c r="G851" s="37">
        <f ca="1" t="shared" si="1022"/>
        <v>38</v>
      </c>
      <c r="H851" s="38" t="str">
        <f ca="1" t="shared" si="1023"/>
        <v/>
      </c>
      <c r="I851" s="30" t="str">
        <f ca="1" t="shared" si="1024"/>
        <v>Utökning</v>
      </c>
      <c r="J851" s="30" t="s">
        <v>69</v>
      </c>
      <c r="K851" s="41">
        <f ca="1" t="shared" si="1025"/>
        <v>350</v>
      </c>
      <c r="L851" s="41">
        <f ca="1" t="shared" si="996"/>
        <v>44</v>
      </c>
      <c r="N851" s="30" t="str">
        <f ca="1" t="shared" si="997"/>
        <v>Anders Erikson 851</v>
      </c>
      <c r="O851" s="30" t="str">
        <f ca="1" t="shared" si="998"/>
        <v>Erik Johanson 851</v>
      </c>
      <c r="P851" s="30" t="str">
        <f ca="1" t="shared" si="999"/>
        <v>Anders Erikson 851</v>
      </c>
      <c r="Q851" s="30" t="str">
        <f ca="1" t="shared" si="1026"/>
        <v>2.Reservationsavtal</v>
      </c>
      <c r="R851" s="45" t="str">
        <f ca="1" t="shared" si="1027"/>
        <v/>
      </c>
      <c r="S851" s="45" t="str">
        <f ca="1" t="shared" si="1028"/>
        <v>x</v>
      </c>
      <c r="T851" s="45" t="str">
        <f ca="1" t="shared" si="1029"/>
        <v/>
      </c>
      <c r="V851" s="33"/>
      <c r="W851" s="49" t="str">
        <f ca="1" t="shared" si="1030"/>
        <v/>
      </c>
      <c r="X851" s="50" t="str">
        <f ca="1" t="shared" si="1031"/>
        <v>Nej</v>
      </c>
      <c r="Y851" s="63" t="str">
        <f ca="1" t="shared" si="1000"/>
        <v/>
      </c>
      <c r="Z851" s="63" t="str">
        <f ca="1" t="shared" si="1001"/>
        <v/>
      </c>
      <c r="AA851" s="67"/>
      <c r="AB851" s="64" t="str">
        <f ca="1" t="shared" si="1002"/>
        <v/>
      </c>
      <c r="AC851" s="73">
        <f ca="1">INDEX(Anslutningspunkt!$A$2:$A$108,RANDBETWEEN(2,108),1)</f>
        <v>82</v>
      </c>
      <c r="AD851" s="30"/>
      <c r="AE851" s="30" t="str">
        <f ca="1" t="shared" si="1032"/>
        <v>Stamnät</v>
      </c>
      <c r="AF851" s="79"/>
      <c r="AG851" s="122"/>
      <c r="AH851" s="123"/>
      <c r="AI851" s="127"/>
      <c r="AL851" s="7"/>
      <c r="AM851" s="7">
        <f ca="1">VLOOKUP(AC851,Anslutningspunkt!A:B,2,0)+RANDBETWEEN(-10000,10000)</f>
        <v>6168990.672</v>
      </c>
      <c r="AN851" s="7">
        <f ca="1">VLOOKUP(AC851,Anslutningspunkt!A:C,3,0)+RANDBETWEEN(-10000,10000)</f>
        <v>301872.438</v>
      </c>
      <c r="AP851" s="7" t="str">
        <f ca="1" t="shared" si="1003"/>
        <v>Utökning</v>
      </c>
      <c r="AQ851" s="7" t="str">
        <f t="shared" si="1004"/>
        <v>Konsumtion/Produktion</v>
      </c>
      <c r="AX851" s="31">
        <f ca="1" t="shared" si="1005"/>
        <v>44040.5421053917</v>
      </c>
      <c r="AZ851" s="31" t="str">
        <f ca="1">IF(SUM(IF({"4.Projekteringsavtal","5.Anslutningsavtal","6.Nätavtal"}=Q851,1,0))&gt;0,EDATE(AX851,RANDBETWEEN(0,6)),"")</f>
        <v/>
      </c>
      <c r="BB851" s="21" t="str">
        <f ca="1">IF(SUM(IF({"5.Anslutningsavtal","6.Nätavtal"}=Q851,1,0))&gt;0,EDATE(AZ851,RANDBETWEEN(0,3)),"")</f>
        <v/>
      </c>
      <c r="BD851" s="21" t="str">
        <f ca="1" t="shared" si="1006"/>
        <v/>
      </c>
    </row>
    <row r="852" spans="1:56">
      <c r="A852" s="33" t="s">
        <v>65</v>
      </c>
      <c r="B852" s="31">
        <f ca="1" t="shared" ref="B852:B861" si="1033">RANDBETWEEN(DATE(2018,1,1),DATE(2022,10,20))</f>
        <v>44011</v>
      </c>
      <c r="C852" s="32">
        <f ca="1" t="shared" si="993"/>
        <v>44465</v>
      </c>
      <c r="D852" s="30" t="str">
        <f t="shared" si="994"/>
        <v>Project 4852</v>
      </c>
      <c r="E852" s="30" t="str">
        <f t="shared" si="995"/>
        <v>Company AB 5852</v>
      </c>
      <c r="F852" s="30" t="str">
        <f ca="1" t="shared" ref="F852:F861" si="103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Norrtälje</v>
      </c>
      <c r="G852" s="37">
        <f ca="1" t="shared" ref="G852:G861" si="1035">RANDBETWEEN(30,38)</f>
        <v>33</v>
      </c>
      <c r="H852" s="38" t="str">
        <f ca="1" t="shared" ref="H852:H861" si="1036">CHOOSE(RANDBETWEEN(1,3),"Ja","Nej","")</f>
        <v>Nej</v>
      </c>
      <c r="I852" s="30" t="str">
        <f ca="1" t="shared" ref="I852:I861" si="1037">CHOOSE(RANDBETWEEN(1,3),"Nyanslutning","Utökning","Flytt")</f>
        <v>Flytt</v>
      </c>
      <c r="J852" s="30" t="s">
        <v>69</v>
      </c>
      <c r="K852" s="41">
        <f ca="1" t="shared" ref="K852:K861" si="1038">RANDBETWEEN(1,60)*10</f>
        <v>600</v>
      </c>
      <c r="L852" s="41">
        <f ca="1" t="shared" si="996"/>
        <v>26</v>
      </c>
      <c r="N852" s="30" t="str">
        <f ca="1" t="shared" si="997"/>
        <v>Anders Erikson 852</v>
      </c>
      <c r="O852" s="30" t="str">
        <f ca="1" t="shared" si="998"/>
        <v>Lars Johnson 852</v>
      </c>
      <c r="P852" s="30" t="str">
        <f ca="1" t="shared" si="999"/>
        <v>Erik Johanson 852</v>
      </c>
      <c r="Q852" s="30" t="str">
        <f ca="1" t="shared" ref="Q852:Q861" si="1039">CHOOSE(RANDBETWEEN(1,5),"5.Anslutningsavtal","4.Projekteringsavtal","6.Nätavtal","2.Reservationsavtal","1.Anslutningsmöjlighet")</f>
        <v>2.Reservationsavtal</v>
      </c>
      <c r="R852" s="45" t="str">
        <f ca="1" t="shared" ref="R852:R861" si="1040">CHOOSE(RANDBETWEEN(1,8),"Ja","","","","n","nej","?","N/A")</f>
        <v>Ja</v>
      </c>
      <c r="S852" s="45" t="str">
        <f ca="1" t="shared" ref="S852:S861" si="1041">CHOOSE(RANDBETWEEN(1,3),"x","","")</f>
        <v/>
      </c>
      <c r="T852" s="45" t="str">
        <f ca="1" t="shared" ref="T852:T861" si="1042">CHOOSE(RANDBETWEEN(1,4),"x","","","")</f>
        <v/>
      </c>
      <c r="V852" s="33"/>
      <c r="W852" s="49" t="str">
        <f ca="1" t="shared" ref="W852:W861" si="1043">CHOOSE(RANDBETWEEN(1,7),"Länk","","","","","Ansluts till LN 20 kV","Reservationsavtal ska tecknas")</f>
        <v/>
      </c>
      <c r="X852" s="50" t="str">
        <f ca="1" t="shared" ref="X852:X861" si="1044">CHOOSE(RANDBETWEEN(1,4),"Ja","Ja","Nej","")</f>
        <v>Nej</v>
      </c>
      <c r="Y852" s="63" t="str">
        <f ca="1" t="shared" si="1000"/>
        <v/>
      </c>
      <c r="Z852" s="63" t="str">
        <f ca="1" t="shared" si="1001"/>
        <v/>
      </c>
      <c r="AA852" s="67"/>
      <c r="AB852" s="64" t="str">
        <f ca="1" t="shared" si="1002"/>
        <v/>
      </c>
      <c r="AC852" s="73">
        <f ca="1">INDEX(Anslutningspunkt!$A$2:$A$108,RANDBETWEEN(2,108),1)</f>
        <v>102</v>
      </c>
      <c r="AD852" s="30"/>
      <c r="AE852" s="30" t="str">
        <f ca="1" t="shared" ref="AE852:AE861" si="1045">CHOOSE(RANDBETWEEN(1,4),"Regionnät","Stamnät Regionnät","Stamnät","")</f>
        <v>Stamnät</v>
      </c>
      <c r="AF852" s="79"/>
      <c r="AG852" s="122"/>
      <c r="AH852" s="123"/>
      <c r="AI852" s="127"/>
      <c r="AL852" s="7"/>
      <c r="AM852" s="7">
        <f ca="1">VLOOKUP(AC852,Anslutningspunkt!A:B,2,0)+RANDBETWEEN(-10000,10000)</f>
        <v>6059646.672</v>
      </c>
      <c r="AN852" s="7">
        <f ca="1">VLOOKUP(AC852,Anslutningspunkt!A:C,3,0)+RANDBETWEEN(-10000,10000)</f>
        <v>335354.438</v>
      </c>
      <c r="AP852" s="7" t="str">
        <f ca="1" t="shared" si="1003"/>
        <v>Flytt</v>
      </c>
      <c r="AQ852" s="7" t="str">
        <f t="shared" si="1004"/>
        <v>Konsumtion/Produktion</v>
      </c>
      <c r="AX852" s="31">
        <f ca="1" t="shared" si="1005"/>
        <v>44155.820660749</v>
      </c>
      <c r="AZ852" s="31" t="str">
        <f ca="1">IF(SUM(IF({"4.Projekteringsavtal","5.Anslutningsavtal","6.Nätavtal"}=Q852,1,0))&gt;0,EDATE(AX852,RANDBETWEEN(0,6)),"")</f>
        <v/>
      </c>
      <c r="BB852" s="21" t="str">
        <f ca="1">IF(SUM(IF({"5.Anslutningsavtal","6.Nätavtal"}=Q852,1,0))&gt;0,EDATE(AZ852,RANDBETWEEN(0,3)),"")</f>
        <v/>
      </c>
      <c r="BD852" s="21" t="str">
        <f ca="1" t="shared" si="1006"/>
        <v/>
      </c>
    </row>
    <row r="853" spans="1:56">
      <c r="A853" s="33" t="s">
        <v>65</v>
      </c>
      <c r="B853" s="31">
        <f ca="1" t="shared" si="1033"/>
        <v>43449</v>
      </c>
      <c r="C853" s="32">
        <f ca="1" t="shared" si="993"/>
        <v>44297</v>
      </c>
      <c r="D853" s="30" t="str">
        <f t="shared" si="994"/>
        <v>Project 4853</v>
      </c>
      <c r="E853" s="30" t="str">
        <f t="shared" si="995"/>
        <v>Company AB 5853</v>
      </c>
      <c r="F853" s="30" t="str">
        <f ca="1" t="shared" si="1034"/>
        <v>Kungsör</v>
      </c>
      <c r="G853" s="37">
        <f ca="1" t="shared" si="1035"/>
        <v>38</v>
      </c>
      <c r="H853" s="38" t="str">
        <f ca="1" t="shared" si="1036"/>
        <v>Nej</v>
      </c>
      <c r="I853" s="30" t="str">
        <f ca="1" t="shared" si="1037"/>
        <v>Nyanslutning</v>
      </c>
      <c r="J853" s="30" t="s">
        <v>69</v>
      </c>
      <c r="K853" s="41">
        <f ca="1" t="shared" si="1038"/>
        <v>410</v>
      </c>
      <c r="L853" s="41">
        <f ca="1" t="shared" si="996"/>
        <v>410</v>
      </c>
      <c r="N853" s="30" t="str">
        <f ca="1" t="shared" si="997"/>
        <v>Sarah Anderson 853</v>
      </c>
      <c r="O853" s="30" t="str">
        <f ca="1" t="shared" si="998"/>
        <v>Sarah Anderson 853</v>
      </c>
      <c r="P853" s="30" t="str">
        <f ca="1" t="shared" si="999"/>
        <v>Lars Johnson 853</v>
      </c>
      <c r="Q853" s="30" t="str">
        <f ca="1" t="shared" si="1039"/>
        <v>1.Anslutningsmöjlighet</v>
      </c>
      <c r="R853" s="45" t="str">
        <f ca="1" t="shared" si="1040"/>
        <v>N/A</v>
      </c>
      <c r="S853" s="45" t="str">
        <f ca="1" t="shared" si="1041"/>
        <v/>
      </c>
      <c r="T853" s="45" t="str">
        <f ca="1" t="shared" si="1042"/>
        <v/>
      </c>
      <c r="V853" s="33"/>
      <c r="W853" s="49" t="str">
        <f ca="1" t="shared" si="1043"/>
        <v/>
      </c>
      <c r="X853" s="50" t="str">
        <f ca="1" t="shared" si="1044"/>
        <v>Ja</v>
      </c>
      <c r="Y853" s="63">
        <f ca="1" t="shared" si="1000"/>
        <v>45434</v>
      </c>
      <c r="Z853" s="63">
        <f ca="1" t="shared" si="1001"/>
        <v>45305</v>
      </c>
      <c r="AA853" s="67"/>
      <c r="AB853" s="64">
        <f ca="1" t="shared" si="1002"/>
        <v>43835.315224671</v>
      </c>
      <c r="AC853" s="73">
        <f ca="1">INDEX(Anslutningspunkt!$A$2:$A$108,RANDBETWEEN(2,108),1)</f>
        <v>43</v>
      </c>
      <c r="AD853" s="30"/>
      <c r="AE853" s="30" t="str">
        <f ca="1" t="shared" si="1045"/>
        <v>Stamnät</v>
      </c>
      <c r="AF853" s="79"/>
      <c r="AG853" s="122"/>
      <c r="AH853" s="123"/>
      <c r="AI853" s="127"/>
      <c r="AL853" s="7"/>
      <c r="AM853" s="7">
        <f ca="1">VLOOKUP(AC853,Anslutningspunkt!A:B,2,0)+RANDBETWEEN(-10000,10000)</f>
        <v>6124290.672</v>
      </c>
      <c r="AN853" s="7">
        <f ca="1">VLOOKUP(AC853,Anslutningspunkt!A:C,3,0)+RANDBETWEEN(-10000,10000)</f>
        <v>349831.438</v>
      </c>
      <c r="AP853" s="7" t="str">
        <f ca="1" t="shared" si="1003"/>
        <v>Nyanslutning</v>
      </c>
      <c r="AQ853" s="7" t="str">
        <f t="shared" si="1004"/>
        <v>Konsumtion/Produktion</v>
      </c>
      <c r="AX853" s="31" t="str">
        <f ca="1" t="shared" si="1005"/>
        <v/>
      </c>
      <c r="AZ853" s="31" t="str">
        <f ca="1">IF(SUM(IF({"4.Projekteringsavtal","5.Anslutningsavtal","6.Nätavtal"}=Q853,1,0))&gt;0,EDATE(AX853,RANDBETWEEN(0,6)),"")</f>
        <v/>
      </c>
      <c r="BB853" s="21" t="str">
        <f ca="1">IF(SUM(IF({"5.Anslutningsavtal","6.Nätavtal"}=Q853,1,0))&gt;0,EDATE(AZ853,RANDBETWEEN(0,3)),"")</f>
        <v/>
      </c>
      <c r="BD853" s="21" t="str">
        <f ca="1" t="shared" si="1006"/>
        <v/>
      </c>
    </row>
    <row r="854" spans="1:56">
      <c r="A854" s="33" t="s">
        <v>65</v>
      </c>
      <c r="B854" s="31">
        <f ca="1" t="shared" si="1033"/>
        <v>44197</v>
      </c>
      <c r="C854" s="32">
        <f ca="1" t="shared" si="993"/>
        <v>44387</v>
      </c>
      <c r="D854" s="30" t="str">
        <f t="shared" si="994"/>
        <v>Project 4854</v>
      </c>
      <c r="E854" s="30" t="str">
        <f t="shared" si="995"/>
        <v>Company AB 5854</v>
      </c>
      <c r="F854" s="30" t="str">
        <f ca="1" t="shared" si="1034"/>
        <v>Trosa</v>
      </c>
      <c r="G854" s="37">
        <f ca="1" t="shared" si="1035"/>
        <v>36</v>
      </c>
      <c r="H854" s="38" t="str">
        <f ca="1" t="shared" si="1036"/>
        <v/>
      </c>
      <c r="I854" s="30" t="str">
        <f ca="1" t="shared" si="1037"/>
        <v>Flytt</v>
      </c>
      <c r="J854" s="30" t="s">
        <v>69</v>
      </c>
      <c r="K854" s="41">
        <f ca="1" t="shared" si="1038"/>
        <v>440</v>
      </c>
      <c r="L854" s="41">
        <f ca="1" t="shared" si="996"/>
        <v>55</v>
      </c>
      <c r="N854" s="30" t="str">
        <f ca="1" t="shared" si="997"/>
        <v>Erik Johanson 854</v>
      </c>
      <c r="O854" s="30" t="str">
        <f ca="1" t="shared" si="998"/>
        <v>Sarah Anderson 854</v>
      </c>
      <c r="P854" s="30" t="str">
        <f ca="1" t="shared" si="999"/>
        <v>Sarah Anderson 854</v>
      </c>
      <c r="Q854" s="30" t="str">
        <f ca="1" t="shared" si="1039"/>
        <v>4.Projekteringsavtal</v>
      </c>
      <c r="R854" s="45" t="str">
        <f ca="1" t="shared" si="1040"/>
        <v>nej</v>
      </c>
      <c r="S854" s="45" t="str">
        <f ca="1" t="shared" si="1041"/>
        <v/>
      </c>
      <c r="T854" s="45" t="str">
        <f ca="1" t="shared" si="1042"/>
        <v>x</v>
      </c>
      <c r="V854" s="33"/>
      <c r="W854" s="49" t="str">
        <f ca="1" t="shared" si="1043"/>
        <v>Reservationsavtal ska tecknas</v>
      </c>
      <c r="X854" s="50" t="str">
        <f ca="1" t="shared" si="1044"/>
        <v>Nej</v>
      </c>
      <c r="Y854" s="63" t="str">
        <f ca="1" t="shared" si="1000"/>
        <v/>
      </c>
      <c r="Z854" s="63" t="str">
        <f ca="1" t="shared" si="1001"/>
        <v/>
      </c>
      <c r="AA854" s="67"/>
      <c r="AB854" s="64" t="str">
        <f ca="1" t="shared" si="1002"/>
        <v/>
      </c>
      <c r="AC854" s="73">
        <f ca="1">INDEX(Anslutningspunkt!$A$2:$A$108,RANDBETWEEN(2,108),1)</f>
        <v>5</v>
      </c>
      <c r="AD854" s="30"/>
      <c r="AE854" s="30" t="str">
        <f ca="1" t="shared" si="1045"/>
        <v/>
      </c>
      <c r="AF854" s="79"/>
      <c r="AG854" s="122"/>
      <c r="AH854" s="123"/>
      <c r="AI854" s="127"/>
      <c r="AL854" s="7"/>
      <c r="AM854" s="7">
        <f ca="1">VLOOKUP(AC854,Anslutningspunkt!A:B,2,0)+RANDBETWEEN(-10000,10000)</f>
        <v>6081682.672</v>
      </c>
      <c r="AN854" s="7">
        <f ca="1">VLOOKUP(AC854,Anslutningspunkt!A:C,3,0)+RANDBETWEEN(-10000,10000)</f>
        <v>283605.438</v>
      </c>
      <c r="AP854" s="7" t="str">
        <f ca="1" t="shared" si="1003"/>
        <v>Flytt</v>
      </c>
      <c r="AQ854" s="7" t="str">
        <f t="shared" si="1004"/>
        <v>Konsumtion/Produktion</v>
      </c>
      <c r="AX854" s="31">
        <f ca="1" t="shared" si="1005"/>
        <v>44386.6757363977</v>
      </c>
      <c r="AZ854" s="31">
        <f ca="1">IF(SUM(IF({"4.Projekteringsavtal","5.Anslutningsavtal","6.Nätavtal"}=Q854,1,0))&gt;0,EDATE(AX854,RANDBETWEEN(0,6)),"")</f>
        <v>44478</v>
      </c>
      <c r="BB854" s="21" t="str">
        <f ca="1">IF(SUM(IF({"5.Anslutningsavtal","6.Nätavtal"}=Q854,1,0))&gt;0,EDATE(AZ854,RANDBETWEEN(0,3)),"")</f>
        <v/>
      </c>
      <c r="BD854" s="21" t="str">
        <f ca="1" t="shared" si="1006"/>
        <v/>
      </c>
    </row>
    <row r="855" spans="1:56">
      <c r="A855" s="33" t="s">
        <v>65</v>
      </c>
      <c r="B855" s="31">
        <f ca="1" t="shared" si="1033"/>
        <v>43850</v>
      </c>
      <c r="C855" s="32">
        <f ca="1" t="shared" si="993"/>
        <v>44640</v>
      </c>
      <c r="D855" s="30" t="str">
        <f t="shared" si="994"/>
        <v>Project 4855</v>
      </c>
      <c r="E855" s="30" t="str">
        <f t="shared" si="995"/>
        <v>Company AB 5855</v>
      </c>
      <c r="F855" s="30" t="str">
        <f ca="1" t="shared" si="1034"/>
        <v>Östhammar</v>
      </c>
      <c r="G855" s="37">
        <f ca="1" t="shared" si="1035"/>
        <v>34</v>
      </c>
      <c r="H855" s="38" t="str">
        <f ca="1" t="shared" si="1036"/>
        <v>Nej</v>
      </c>
      <c r="I855" s="30" t="str">
        <f ca="1" t="shared" si="1037"/>
        <v>Flytt</v>
      </c>
      <c r="J855" s="30" t="s">
        <v>69</v>
      </c>
      <c r="K855" s="41">
        <f ca="1" t="shared" si="1038"/>
        <v>470</v>
      </c>
      <c r="L855" s="41">
        <f ca="1" t="shared" si="996"/>
        <v>92</v>
      </c>
      <c r="N855" s="30" t="str">
        <f ca="1" t="shared" si="997"/>
        <v>Sarah Anderson 855</v>
      </c>
      <c r="O855" s="30" t="str">
        <f ca="1" t="shared" si="998"/>
        <v>Erik Johanson 855</v>
      </c>
      <c r="P855" s="30" t="str">
        <f ca="1" t="shared" si="999"/>
        <v>Lars Johnson 855</v>
      </c>
      <c r="Q855" s="30" t="str">
        <f ca="1" t="shared" si="1039"/>
        <v>2.Reservationsavtal</v>
      </c>
      <c r="R855" s="45" t="str">
        <f ca="1" t="shared" si="1040"/>
        <v/>
      </c>
      <c r="S855" s="45" t="str">
        <f ca="1" t="shared" si="1041"/>
        <v>x</v>
      </c>
      <c r="T855" s="45" t="str">
        <f ca="1" t="shared" si="1042"/>
        <v/>
      </c>
      <c r="V855" s="33"/>
      <c r="W855" s="49" t="str">
        <f ca="1" t="shared" si="1043"/>
        <v/>
      </c>
      <c r="X855" s="50" t="str">
        <f ca="1" t="shared" si="1044"/>
        <v>Ja</v>
      </c>
      <c r="Y855" s="63">
        <f ca="1" t="shared" si="1000"/>
        <v>44761</v>
      </c>
      <c r="Z855" s="63">
        <f ca="1" t="shared" si="1001"/>
        <v>44677</v>
      </c>
      <c r="AA855" s="67"/>
      <c r="AB855" s="64" t="str">
        <f ca="1" t="shared" si="1002"/>
        <v/>
      </c>
      <c r="AC855" s="73">
        <f ca="1">INDEX(Anslutningspunkt!$A$2:$A$108,RANDBETWEEN(2,108),1)</f>
        <v>79</v>
      </c>
      <c r="AD855" s="30"/>
      <c r="AE855" s="30" t="str">
        <f ca="1" t="shared" si="1045"/>
        <v>Stamnät</v>
      </c>
      <c r="AF855" s="79"/>
      <c r="AG855" s="122"/>
      <c r="AH855" s="123"/>
      <c r="AI855" s="127"/>
      <c r="AL855" s="7"/>
      <c r="AM855" s="7">
        <f ca="1">VLOOKUP(AC855,Anslutningspunkt!A:B,2,0)+RANDBETWEEN(-10000,10000)</f>
        <v>6076472.672</v>
      </c>
      <c r="AN855" s="7">
        <f ca="1">VLOOKUP(AC855,Anslutningspunkt!A:C,3,0)+RANDBETWEEN(-10000,10000)</f>
        <v>284346.438</v>
      </c>
      <c r="AP855" s="7" t="str">
        <f ca="1" t="shared" si="1003"/>
        <v>Flytt</v>
      </c>
      <c r="AQ855" s="7" t="str">
        <f t="shared" si="1004"/>
        <v>Konsumtion/Produktion</v>
      </c>
      <c r="AX855" s="31">
        <f ca="1" t="shared" si="1005"/>
        <v>43933.2107469032</v>
      </c>
      <c r="AZ855" s="31" t="str">
        <f ca="1">IF(SUM(IF({"4.Projekteringsavtal","5.Anslutningsavtal","6.Nätavtal"}=Q855,1,0))&gt;0,EDATE(AX855,RANDBETWEEN(0,6)),"")</f>
        <v/>
      </c>
      <c r="BB855" s="21" t="str">
        <f ca="1">IF(SUM(IF({"5.Anslutningsavtal","6.Nätavtal"}=Q855,1,0))&gt;0,EDATE(AZ855,RANDBETWEEN(0,3)),"")</f>
        <v/>
      </c>
      <c r="BD855" s="21" t="str">
        <f ca="1" t="shared" si="1006"/>
        <v/>
      </c>
    </row>
    <row r="856" spans="1:56">
      <c r="A856" s="33" t="s">
        <v>65</v>
      </c>
      <c r="B856" s="31">
        <f ca="1" t="shared" si="1033"/>
        <v>44620</v>
      </c>
      <c r="C856" s="32">
        <f ca="1" t="shared" si="993"/>
        <v>45170</v>
      </c>
      <c r="D856" s="30" t="str">
        <f t="shared" si="994"/>
        <v>Project 4856</v>
      </c>
      <c r="E856" s="30" t="str">
        <f t="shared" si="995"/>
        <v>Company AB 5856</v>
      </c>
      <c r="F856" s="30" t="str">
        <f ca="1" t="shared" si="1034"/>
        <v>Huddinge</v>
      </c>
      <c r="G856" s="37">
        <f ca="1" t="shared" si="1035"/>
        <v>36</v>
      </c>
      <c r="H856" s="38" t="str">
        <f ca="1" t="shared" si="1036"/>
        <v/>
      </c>
      <c r="I856" s="30" t="str">
        <f ca="1" t="shared" si="1037"/>
        <v>Utökning</v>
      </c>
      <c r="J856" s="30" t="s">
        <v>69</v>
      </c>
      <c r="K856" s="41">
        <f ca="1" t="shared" si="1038"/>
        <v>400</v>
      </c>
      <c r="L856" s="41">
        <f ca="1" t="shared" si="996"/>
        <v>369</v>
      </c>
      <c r="N856" s="30" t="str">
        <f ca="1" t="shared" si="997"/>
        <v>Lars Johnson 856</v>
      </c>
      <c r="O856" s="30" t="str">
        <f ca="1" t="shared" si="998"/>
        <v>Lars Johnson 856</v>
      </c>
      <c r="P856" s="30" t="str">
        <f ca="1" t="shared" si="999"/>
        <v>Sarah Anderson 856</v>
      </c>
      <c r="Q856" s="30" t="str">
        <f ca="1" t="shared" si="1039"/>
        <v>5.Anslutningsavtal</v>
      </c>
      <c r="R856" s="45" t="str">
        <f ca="1" t="shared" si="1040"/>
        <v>?</v>
      </c>
      <c r="S856" s="45" t="str">
        <f ca="1" t="shared" si="1041"/>
        <v/>
      </c>
      <c r="T856" s="45" t="str">
        <f ca="1" t="shared" si="1042"/>
        <v>x</v>
      </c>
      <c r="V856" s="33"/>
      <c r="W856" s="49" t="str">
        <f ca="1" t="shared" si="1043"/>
        <v/>
      </c>
      <c r="X856" s="50" t="str">
        <f ca="1" t="shared" si="1044"/>
        <v/>
      </c>
      <c r="Y856" s="63" t="str">
        <f ca="1" t="shared" si="1000"/>
        <v/>
      </c>
      <c r="Z856" s="63" t="str">
        <f ca="1" t="shared" si="1001"/>
        <v/>
      </c>
      <c r="AA856" s="67"/>
      <c r="AB856" s="64" t="str">
        <f ca="1" t="shared" si="1002"/>
        <v/>
      </c>
      <c r="AC856" s="73">
        <f ca="1">INDEX(Anslutningspunkt!$A$2:$A$108,RANDBETWEEN(2,108),1)</f>
        <v>94</v>
      </c>
      <c r="AD856" s="30"/>
      <c r="AE856" s="30" t="str">
        <f ca="1" t="shared" si="1045"/>
        <v/>
      </c>
      <c r="AF856" s="79"/>
      <c r="AG856" s="122"/>
      <c r="AH856" s="123"/>
      <c r="AI856" s="127"/>
      <c r="AL856" s="7"/>
      <c r="AM856" s="7">
        <f ca="1">VLOOKUP(AC856,Anslutningspunkt!A:B,2,0)+RANDBETWEEN(-10000,10000)</f>
        <v>6177838.672</v>
      </c>
      <c r="AN856" s="7">
        <f ca="1">VLOOKUP(AC856,Anslutningspunkt!A:C,3,0)+RANDBETWEEN(-10000,10000)</f>
        <v>258958.438</v>
      </c>
      <c r="AP856" s="7" t="str">
        <f ca="1" t="shared" si="1003"/>
        <v>Utökning</v>
      </c>
      <c r="AQ856" s="7" t="str">
        <f t="shared" si="1004"/>
        <v>Konsumtion/Produktion</v>
      </c>
      <c r="AX856" s="31">
        <f ca="1" t="shared" si="1005"/>
        <v>45086.8181414587</v>
      </c>
      <c r="AZ856" s="31">
        <f ca="1">IF(SUM(IF({"4.Projekteringsavtal","5.Anslutningsavtal","6.Nätavtal"}=Q856,1,0))&gt;0,EDATE(AX856,RANDBETWEEN(0,6)),"")</f>
        <v>45147</v>
      </c>
      <c r="BB856" s="21">
        <f ca="1">IF(SUM(IF({"5.Anslutningsavtal","6.Nätavtal"}=Q856,1,0))&gt;0,EDATE(AZ856,RANDBETWEEN(0,3)),"")</f>
        <v>45147</v>
      </c>
      <c r="BD856" s="21" t="str">
        <f ca="1" t="shared" si="1006"/>
        <v/>
      </c>
    </row>
    <row r="857" spans="1:56">
      <c r="A857" s="33" t="s">
        <v>65</v>
      </c>
      <c r="B857" s="31">
        <f ca="1" t="shared" si="1033"/>
        <v>43749</v>
      </c>
      <c r="C857" s="32">
        <f ca="1" t="shared" si="993"/>
        <v>45412</v>
      </c>
      <c r="D857" s="30" t="str">
        <f t="shared" si="994"/>
        <v>Project 4857</v>
      </c>
      <c r="E857" s="30" t="str">
        <f t="shared" si="995"/>
        <v>Company AB 5857</v>
      </c>
      <c r="F857" s="30" t="str">
        <f ca="1" t="shared" si="1034"/>
        <v>Upplands Bro</v>
      </c>
      <c r="G857" s="37">
        <f ca="1" t="shared" si="1035"/>
        <v>30</v>
      </c>
      <c r="H857" s="38" t="str">
        <f ca="1" t="shared" si="1036"/>
        <v>Ja</v>
      </c>
      <c r="I857" s="30" t="str">
        <f ca="1" t="shared" si="1037"/>
        <v>Flytt</v>
      </c>
      <c r="J857" s="30" t="s">
        <v>69</v>
      </c>
      <c r="K857" s="41">
        <f ca="1" t="shared" si="1038"/>
        <v>210</v>
      </c>
      <c r="L857" s="41">
        <f ca="1" t="shared" si="996"/>
        <v>155</v>
      </c>
      <c r="N857" s="30" t="str">
        <f ca="1" t="shared" si="997"/>
        <v>Lars Johnson 857</v>
      </c>
      <c r="O857" s="30" t="str">
        <f ca="1" t="shared" si="998"/>
        <v>Lars Johnson 857</v>
      </c>
      <c r="P857" s="30" t="str">
        <f ca="1" t="shared" si="999"/>
        <v>Erik Johanson 857</v>
      </c>
      <c r="Q857" s="30" t="str">
        <f ca="1" t="shared" si="1039"/>
        <v>6.Nätavtal</v>
      </c>
      <c r="R857" s="45" t="str">
        <f ca="1" t="shared" si="1040"/>
        <v>?</v>
      </c>
      <c r="S857" s="45" t="str">
        <f ca="1" t="shared" si="1041"/>
        <v/>
      </c>
      <c r="T857" s="45" t="str">
        <f ca="1" t="shared" si="1042"/>
        <v/>
      </c>
      <c r="V857" s="33"/>
      <c r="W857" s="49" t="str">
        <f ca="1" t="shared" si="1043"/>
        <v>Ansluts till LN 20 kV</v>
      </c>
      <c r="X857" s="50" t="str">
        <f ca="1" t="shared" si="1044"/>
        <v>Ja</v>
      </c>
      <c r="Y857" s="63">
        <f ca="1" t="shared" si="1000"/>
        <v>45513</v>
      </c>
      <c r="Z857" s="63">
        <f ca="1" t="shared" si="1001"/>
        <v>45496</v>
      </c>
      <c r="AA857" s="67"/>
      <c r="AB857" s="64" t="str">
        <f ca="1" t="shared" si="1002"/>
        <v/>
      </c>
      <c r="AC857" s="73">
        <f ca="1">INDEX(Anslutningspunkt!$A$2:$A$108,RANDBETWEEN(2,108),1)</f>
        <v>59</v>
      </c>
      <c r="AD857" s="30"/>
      <c r="AE857" s="30" t="str">
        <f ca="1" t="shared" si="1045"/>
        <v>Regionnät</v>
      </c>
      <c r="AF857" s="79"/>
      <c r="AG857" s="122"/>
      <c r="AH857" s="123"/>
      <c r="AI857" s="127"/>
      <c r="AL857" s="7"/>
      <c r="AM857" s="7">
        <f ca="1">VLOOKUP(AC857,Anslutningspunkt!A:B,2,0)+RANDBETWEEN(-10000,10000)</f>
        <v>6043175.672</v>
      </c>
      <c r="AN857" s="7">
        <f ca="1">VLOOKUP(AC857,Anslutningspunkt!A:C,3,0)+RANDBETWEEN(-10000,10000)</f>
        <v>398574.438</v>
      </c>
      <c r="AP857" s="7" t="str">
        <f ca="1" t="shared" si="1003"/>
        <v>Flytt</v>
      </c>
      <c r="AQ857" s="7" t="str">
        <f t="shared" si="1004"/>
        <v>Konsumtion/Produktion</v>
      </c>
      <c r="AX857" s="31">
        <f ca="1" t="shared" si="1005"/>
        <v>44792.0766801082</v>
      </c>
      <c r="AZ857" s="31">
        <f ca="1">IF(SUM(IF({"4.Projekteringsavtal","5.Anslutningsavtal","6.Nätavtal"}=Q857,1,0))&gt;0,EDATE(AX857,RANDBETWEEN(0,6)),"")</f>
        <v>44945</v>
      </c>
      <c r="BB857" s="21">
        <f ca="1">IF(SUM(IF({"5.Anslutningsavtal","6.Nätavtal"}=Q857,1,0))&gt;0,EDATE(AZ857,RANDBETWEEN(0,3)),"")</f>
        <v>44945</v>
      </c>
      <c r="BD857" s="21">
        <f ca="1" t="shared" si="1006"/>
        <v>45004</v>
      </c>
    </row>
    <row r="858" spans="1:56">
      <c r="A858" s="33" t="s">
        <v>65</v>
      </c>
      <c r="B858" s="31">
        <f ca="1" t="shared" si="1033"/>
        <v>44820</v>
      </c>
      <c r="C858" s="32">
        <f ca="1" t="shared" si="993"/>
        <v>45105</v>
      </c>
      <c r="D858" s="30" t="str">
        <f t="shared" si="994"/>
        <v>Project 4858</v>
      </c>
      <c r="E858" s="30" t="str">
        <f t="shared" si="995"/>
        <v>Company AB 5858</v>
      </c>
      <c r="F858" s="30" t="str">
        <f ca="1" t="shared" si="1034"/>
        <v>Älvkarleby</v>
      </c>
      <c r="G858" s="37">
        <f ca="1" t="shared" si="1035"/>
        <v>34</v>
      </c>
      <c r="H858" s="38" t="str">
        <f ca="1" t="shared" si="1036"/>
        <v/>
      </c>
      <c r="I858" s="30" t="str">
        <f ca="1" t="shared" si="1037"/>
        <v>Utökning</v>
      </c>
      <c r="J858" s="30" t="s">
        <v>69</v>
      </c>
      <c r="K858" s="41">
        <f ca="1" t="shared" si="1038"/>
        <v>140</v>
      </c>
      <c r="L858" s="41">
        <f ca="1" t="shared" si="996"/>
        <v>31</v>
      </c>
      <c r="N858" s="30" t="str">
        <f ca="1" t="shared" si="997"/>
        <v>Erik Johanson 858</v>
      </c>
      <c r="O858" s="30" t="str">
        <f ca="1" t="shared" si="998"/>
        <v>Lars Johnson 858</v>
      </c>
      <c r="P858" s="30" t="str">
        <f ca="1" t="shared" si="999"/>
        <v>Erik Johanson 858</v>
      </c>
      <c r="Q858" s="30" t="str">
        <f ca="1" t="shared" si="1039"/>
        <v>6.Nätavtal</v>
      </c>
      <c r="R858" s="45" t="str">
        <f ca="1" t="shared" si="1040"/>
        <v/>
      </c>
      <c r="S858" s="45" t="str">
        <f ca="1" t="shared" si="1041"/>
        <v>x</v>
      </c>
      <c r="T858" s="45" t="str">
        <f ca="1" t="shared" si="1042"/>
        <v/>
      </c>
      <c r="V858" s="33"/>
      <c r="W858" s="49" t="str">
        <f ca="1" t="shared" si="1043"/>
        <v/>
      </c>
      <c r="X858" s="50" t="str">
        <f ca="1" t="shared" si="1044"/>
        <v>Ja</v>
      </c>
      <c r="Y858" s="63">
        <f ca="1" t="shared" si="1000"/>
        <v>45380</v>
      </c>
      <c r="Z858" s="63">
        <f ca="1" t="shared" si="1001"/>
        <v>45132</v>
      </c>
      <c r="AA858" s="67"/>
      <c r="AB858" s="64" t="str">
        <f ca="1" t="shared" si="1002"/>
        <v/>
      </c>
      <c r="AC858" s="73">
        <f ca="1">INDEX(Anslutningspunkt!$A$2:$A$108,RANDBETWEEN(2,108),1)</f>
        <v>47</v>
      </c>
      <c r="AD858" s="30"/>
      <c r="AE858" s="30" t="str">
        <f ca="1" t="shared" si="1045"/>
        <v>Regionnät</v>
      </c>
      <c r="AF858" s="79"/>
      <c r="AG858" s="122"/>
      <c r="AH858" s="123"/>
      <c r="AI858" s="127"/>
      <c r="AL858" s="7"/>
      <c r="AM858" s="7">
        <f ca="1">VLOOKUP(AC858,Anslutningspunkt!A:B,2,0)+RANDBETWEEN(-10000,10000)</f>
        <v>6018493.672</v>
      </c>
      <c r="AN858" s="7">
        <f ca="1">VLOOKUP(AC858,Anslutningspunkt!A:C,3,0)+RANDBETWEEN(-10000,10000)</f>
        <v>437641.438</v>
      </c>
      <c r="AP858" s="7" t="str">
        <f ca="1" t="shared" si="1003"/>
        <v>Utökning</v>
      </c>
      <c r="AQ858" s="7" t="str">
        <f t="shared" si="1004"/>
        <v>Konsumtion/Produktion</v>
      </c>
      <c r="AX858" s="31">
        <f ca="1" t="shared" si="1005"/>
        <v>44851.9339759686</v>
      </c>
      <c r="AZ858" s="31">
        <f ca="1">IF(SUM(IF({"4.Projekteringsavtal","5.Anslutningsavtal","6.Nätavtal"}=Q858,1,0))&gt;0,EDATE(AX858,RANDBETWEEN(0,6)),"")</f>
        <v>44851</v>
      </c>
      <c r="BB858" s="21">
        <f ca="1">IF(SUM(IF({"5.Anslutningsavtal","6.Nätavtal"}=Q858,1,0))&gt;0,EDATE(AZ858,RANDBETWEEN(0,3)),"")</f>
        <v>44882</v>
      </c>
      <c r="BD858" s="21">
        <f ca="1" t="shared" si="1006"/>
        <v>44974</v>
      </c>
    </row>
    <row r="859" spans="1:56">
      <c r="A859" s="33" t="s">
        <v>65</v>
      </c>
      <c r="B859" s="31">
        <f ca="1" t="shared" si="1033"/>
        <v>43828</v>
      </c>
      <c r="C859" s="32">
        <f ca="1" t="shared" si="993"/>
        <v>44641</v>
      </c>
      <c r="D859" s="30" t="str">
        <f t="shared" si="994"/>
        <v>Project 4859</v>
      </c>
      <c r="E859" s="30" t="str">
        <f t="shared" si="995"/>
        <v>Company AB 5859</v>
      </c>
      <c r="F859" s="30" t="str">
        <f ca="1" t="shared" si="1034"/>
        <v>Sala</v>
      </c>
      <c r="G859" s="37">
        <f ca="1" t="shared" si="1035"/>
        <v>38</v>
      </c>
      <c r="H859" s="38" t="str">
        <f ca="1" t="shared" si="1036"/>
        <v>Ja</v>
      </c>
      <c r="I859" s="30" t="str">
        <f ca="1" t="shared" si="1037"/>
        <v>Utökning</v>
      </c>
      <c r="J859" s="30" t="s">
        <v>69</v>
      </c>
      <c r="K859" s="41">
        <f ca="1" t="shared" si="1038"/>
        <v>190</v>
      </c>
      <c r="L859" s="41">
        <f ca="1" t="shared" si="996"/>
        <v>144</v>
      </c>
      <c r="N859" s="30" t="str">
        <f ca="1" t="shared" si="997"/>
        <v>Lars Johnson 859</v>
      </c>
      <c r="O859" s="30" t="str">
        <f ca="1" t="shared" si="998"/>
        <v>Sarah Anderson 859</v>
      </c>
      <c r="P859" s="30" t="str">
        <f ca="1" t="shared" si="999"/>
        <v>Erik Johanson 859</v>
      </c>
      <c r="Q859" s="30" t="str">
        <f ca="1" t="shared" si="1039"/>
        <v>5.Anslutningsavtal</v>
      </c>
      <c r="R859" s="45" t="str">
        <f ca="1" t="shared" si="1040"/>
        <v>?</v>
      </c>
      <c r="S859" s="45" t="str">
        <f ca="1" t="shared" si="1041"/>
        <v/>
      </c>
      <c r="T859" s="45" t="str">
        <f ca="1" t="shared" si="1042"/>
        <v/>
      </c>
      <c r="V859" s="33"/>
      <c r="W859" s="49" t="str">
        <f ca="1" t="shared" si="1043"/>
        <v>Länk</v>
      </c>
      <c r="X859" s="50" t="str">
        <f ca="1" t="shared" si="1044"/>
        <v/>
      </c>
      <c r="Y859" s="63" t="str">
        <f ca="1" t="shared" si="1000"/>
        <v/>
      </c>
      <c r="Z859" s="63" t="str">
        <f ca="1" t="shared" si="1001"/>
        <v/>
      </c>
      <c r="AA859" s="67"/>
      <c r="AB859" s="64" t="str">
        <f ca="1" t="shared" si="1002"/>
        <v/>
      </c>
      <c r="AC859" s="73">
        <f ca="1">INDEX(Anslutningspunkt!$A$2:$A$108,RANDBETWEEN(2,108),1)</f>
        <v>106</v>
      </c>
      <c r="AD859" s="30"/>
      <c r="AE859" s="30" t="str">
        <f ca="1" t="shared" si="1045"/>
        <v>Stamnät</v>
      </c>
      <c r="AF859" s="79"/>
      <c r="AG859" s="122"/>
      <c r="AH859" s="123"/>
      <c r="AI859" s="127"/>
      <c r="AL859" s="7"/>
      <c r="AM859" s="7">
        <f ca="1">VLOOKUP(AC859,Anslutningspunkt!A:B,2,0)+RANDBETWEEN(-10000,10000)</f>
        <v>6173942.672</v>
      </c>
      <c r="AN859" s="7">
        <f ca="1">VLOOKUP(AC859,Anslutningspunkt!A:C,3,0)+RANDBETWEEN(-10000,10000)</f>
        <v>444901.438</v>
      </c>
      <c r="AP859" s="7" t="str">
        <f ca="1" t="shared" si="1003"/>
        <v>Utökning</v>
      </c>
      <c r="AQ859" s="7" t="str">
        <f t="shared" si="1004"/>
        <v>Konsumtion/Produktion</v>
      </c>
      <c r="AX859" s="31">
        <f ca="1" t="shared" si="1005"/>
        <v>44495.7693429288</v>
      </c>
      <c r="AZ859" s="31">
        <f ca="1">IF(SUM(IF({"4.Projekteringsavtal","5.Anslutningsavtal","6.Nätavtal"}=Q859,1,0))&gt;0,EDATE(AX859,RANDBETWEEN(0,6)),"")</f>
        <v>44587</v>
      </c>
      <c r="BB859" s="21">
        <f ca="1">IF(SUM(IF({"5.Anslutningsavtal","6.Nätavtal"}=Q859,1,0))&gt;0,EDATE(AZ859,RANDBETWEEN(0,3)),"")</f>
        <v>44677</v>
      </c>
      <c r="BD859" s="21" t="str">
        <f ca="1" t="shared" si="1006"/>
        <v/>
      </c>
    </row>
    <row r="860" spans="1:56">
      <c r="A860" s="33" t="s">
        <v>65</v>
      </c>
      <c r="B860" s="31">
        <f ca="1" t="shared" si="1033"/>
        <v>43965</v>
      </c>
      <c r="C860" s="32">
        <f ca="1" t="shared" si="993"/>
        <v>44763</v>
      </c>
      <c r="D860" s="30" t="str">
        <f t="shared" si="994"/>
        <v>Project 4860</v>
      </c>
      <c r="E860" s="30" t="str">
        <f t="shared" si="995"/>
        <v>Company AB 5860</v>
      </c>
      <c r="F860" s="30" t="str">
        <f ca="1" t="shared" si="1034"/>
        <v>Horndal</v>
      </c>
      <c r="G860" s="37">
        <f ca="1" t="shared" si="1035"/>
        <v>38</v>
      </c>
      <c r="H860" s="38" t="str">
        <f ca="1" t="shared" si="1036"/>
        <v>Ja</v>
      </c>
      <c r="I860" s="30" t="str">
        <f ca="1" t="shared" si="1037"/>
        <v>Flytt</v>
      </c>
      <c r="J860" s="30" t="s">
        <v>69</v>
      </c>
      <c r="K860" s="41">
        <f ca="1" t="shared" si="1038"/>
        <v>520</v>
      </c>
      <c r="L860" s="41">
        <f ca="1" t="shared" si="996"/>
        <v>139</v>
      </c>
      <c r="N860" s="30" t="str">
        <f ca="1" t="shared" si="997"/>
        <v>Sarah Anderson 860</v>
      </c>
      <c r="O860" s="30" t="str">
        <f ca="1" t="shared" si="998"/>
        <v>Lars Johnson 860</v>
      </c>
      <c r="P860" s="30" t="str">
        <f ca="1" t="shared" si="999"/>
        <v>Sarah Anderson 860</v>
      </c>
      <c r="Q860" s="30" t="str">
        <f ca="1" t="shared" si="1039"/>
        <v>2.Reservationsavtal</v>
      </c>
      <c r="R860" s="45" t="str">
        <f ca="1" t="shared" si="1040"/>
        <v>N/A</v>
      </c>
      <c r="S860" s="45" t="str">
        <f ca="1" t="shared" si="1041"/>
        <v>x</v>
      </c>
      <c r="T860" s="45" t="str">
        <f ca="1" t="shared" si="1042"/>
        <v>x</v>
      </c>
      <c r="V860" s="33"/>
      <c r="W860" s="49" t="str">
        <f ca="1" t="shared" si="1043"/>
        <v/>
      </c>
      <c r="X860" s="50" t="str">
        <f ca="1" t="shared" si="1044"/>
        <v>Ja</v>
      </c>
      <c r="Y860" s="63">
        <f ca="1" t="shared" si="1000"/>
        <v>45487</v>
      </c>
      <c r="Z860" s="63">
        <f ca="1" t="shared" si="1001"/>
        <v>45134</v>
      </c>
      <c r="AA860" s="67"/>
      <c r="AB860" s="64" t="str">
        <f ca="1" t="shared" si="1002"/>
        <v/>
      </c>
      <c r="AC860" s="73">
        <f ca="1">INDEX(Anslutningspunkt!$A$2:$A$108,RANDBETWEEN(2,108),1)</f>
        <v>99</v>
      </c>
      <c r="AD860" s="30"/>
      <c r="AE860" s="30" t="str">
        <f ca="1" t="shared" si="1045"/>
        <v/>
      </c>
      <c r="AF860" s="79"/>
      <c r="AG860" s="122"/>
      <c r="AH860" s="123"/>
      <c r="AI860" s="127"/>
      <c r="AL860" s="7"/>
      <c r="AM860" s="7">
        <f ca="1">VLOOKUP(AC860,Anslutningspunkt!A:B,2,0)+RANDBETWEEN(-10000,10000)</f>
        <v>6116607.672</v>
      </c>
      <c r="AN860" s="7">
        <f ca="1">VLOOKUP(AC860,Anslutningspunkt!A:C,3,0)+RANDBETWEEN(-10000,10000)</f>
        <v>386104.438</v>
      </c>
      <c r="AP860" s="7" t="str">
        <f ca="1" t="shared" si="1003"/>
        <v>Flytt</v>
      </c>
      <c r="AQ860" s="7" t="str">
        <f t="shared" si="1004"/>
        <v>Konsumtion/Produktion</v>
      </c>
      <c r="AX860" s="31">
        <f ca="1" t="shared" si="1005"/>
        <v>44661.4200106974</v>
      </c>
      <c r="AZ860" s="31" t="str">
        <f ca="1">IF(SUM(IF({"4.Projekteringsavtal","5.Anslutningsavtal","6.Nätavtal"}=Q860,1,0))&gt;0,EDATE(AX860,RANDBETWEEN(0,6)),"")</f>
        <v/>
      </c>
      <c r="BB860" s="21" t="str">
        <f ca="1">IF(SUM(IF({"5.Anslutningsavtal","6.Nätavtal"}=Q860,1,0))&gt;0,EDATE(AZ860,RANDBETWEEN(0,3)),"")</f>
        <v/>
      </c>
      <c r="BD860" s="21" t="str">
        <f ca="1" t="shared" si="1006"/>
        <v/>
      </c>
    </row>
    <row r="861" spans="1:56">
      <c r="A861" s="33" t="s">
        <v>65</v>
      </c>
      <c r="B861" s="31">
        <f ca="1" t="shared" si="1033"/>
        <v>43903</v>
      </c>
      <c r="C861" s="32">
        <f ca="1" t="shared" si="993"/>
        <v>45261</v>
      </c>
      <c r="D861" s="30" t="str">
        <f t="shared" si="994"/>
        <v>Project 4861</v>
      </c>
      <c r="E861" s="30" t="str">
        <f t="shared" si="995"/>
        <v>Company AB 5861</v>
      </c>
      <c r="F861" s="30" t="str">
        <f ca="1" t="shared" si="1034"/>
        <v>Ludvika</v>
      </c>
      <c r="G861" s="37">
        <f ca="1" t="shared" si="1035"/>
        <v>36</v>
      </c>
      <c r="H861" s="38" t="str">
        <f ca="1" t="shared" si="1036"/>
        <v/>
      </c>
      <c r="I861" s="30" t="str">
        <f ca="1" t="shared" si="1037"/>
        <v>Flytt</v>
      </c>
      <c r="J861" s="30" t="s">
        <v>69</v>
      </c>
      <c r="K861" s="41">
        <f ca="1" t="shared" si="1038"/>
        <v>590</v>
      </c>
      <c r="L861" s="41">
        <f ca="1" t="shared" si="996"/>
        <v>387</v>
      </c>
      <c r="N861" s="30" t="str">
        <f ca="1" t="shared" si="997"/>
        <v>Anders Erikson 861</v>
      </c>
      <c r="O861" s="30" t="str">
        <f ca="1" t="shared" si="998"/>
        <v>Sarah Anderson 861</v>
      </c>
      <c r="P861" s="30" t="str">
        <f ca="1" t="shared" si="999"/>
        <v>Erik Johanson 861</v>
      </c>
      <c r="Q861" s="30" t="str">
        <f ca="1" t="shared" si="1039"/>
        <v>1.Anslutningsmöjlighet</v>
      </c>
      <c r="R861" s="45" t="str">
        <f ca="1" t="shared" si="1040"/>
        <v/>
      </c>
      <c r="S861" s="45" t="str">
        <f ca="1" t="shared" si="1041"/>
        <v/>
      </c>
      <c r="T861" s="45" t="str">
        <f ca="1" t="shared" si="1042"/>
        <v/>
      </c>
      <c r="V861" s="33"/>
      <c r="W861" s="49" t="str">
        <f ca="1" t="shared" si="1043"/>
        <v/>
      </c>
      <c r="X861" s="50" t="str">
        <f ca="1" t="shared" si="1044"/>
        <v>Ja</v>
      </c>
      <c r="Y861" s="63">
        <f ca="1" t="shared" si="1000"/>
        <v>45545</v>
      </c>
      <c r="Z861" s="63">
        <f ca="1" t="shared" si="1001"/>
        <v>45337</v>
      </c>
      <c r="AA861" s="67"/>
      <c r="AB861" s="64" t="str">
        <f ca="1" t="shared" si="1002"/>
        <v/>
      </c>
      <c r="AC861" s="73">
        <f ca="1">INDEX(Anslutningspunkt!$A$2:$A$108,RANDBETWEEN(2,108),1)</f>
        <v>47</v>
      </c>
      <c r="AD861" s="30"/>
      <c r="AE861" s="30" t="str">
        <f ca="1" t="shared" si="1045"/>
        <v>Regionnät</v>
      </c>
      <c r="AF861" s="79"/>
      <c r="AG861" s="122"/>
      <c r="AH861" s="123"/>
      <c r="AI861" s="127"/>
      <c r="AL861" s="7"/>
      <c r="AM861" s="7">
        <f ca="1">VLOOKUP(AC861,Anslutningspunkt!A:B,2,0)+RANDBETWEEN(-10000,10000)</f>
        <v>6016138.672</v>
      </c>
      <c r="AN861" s="7">
        <f ca="1">VLOOKUP(AC861,Anslutningspunkt!A:C,3,0)+RANDBETWEEN(-10000,10000)</f>
        <v>434861.438</v>
      </c>
      <c r="AP861" s="7" t="str">
        <f ca="1" t="shared" si="1003"/>
        <v>Flytt</v>
      </c>
      <c r="AQ861" s="7" t="str">
        <f t="shared" si="1004"/>
        <v>Konsumtion/Produktion</v>
      </c>
      <c r="AX861" s="31" t="str">
        <f ca="1" t="shared" si="1005"/>
        <v/>
      </c>
      <c r="AZ861" s="31" t="str">
        <f ca="1">IF(SUM(IF({"4.Projekteringsavtal","5.Anslutningsavtal","6.Nätavtal"}=Q861,1,0))&gt;0,EDATE(AX861,RANDBETWEEN(0,6)),"")</f>
        <v/>
      </c>
      <c r="BB861" s="21" t="str">
        <f ca="1">IF(SUM(IF({"5.Anslutningsavtal","6.Nätavtal"}=Q861,1,0))&gt;0,EDATE(AZ861,RANDBETWEEN(0,3)),"")</f>
        <v/>
      </c>
      <c r="BD861" s="21" t="str">
        <f ca="1" t="shared" si="1006"/>
        <v/>
      </c>
    </row>
    <row r="862" spans="1:56">
      <c r="A862" s="33" t="s">
        <v>65</v>
      </c>
      <c r="B862" s="31">
        <f ca="1" t="shared" ref="B862:B871" si="1046">RANDBETWEEN(DATE(2018,1,1),DATE(2022,10,20))</f>
        <v>43111</v>
      </c>
      <c r="C862" s="32">
        <f ca="1" t="shared" si="993"/>
        <v>44349</v>
      </c>
      <c r="D862" s="30" t="str">
        <f t="shared" si="994"/>
        <v>Project 4862</v>
      </c>
      <c r="E862" s="30" t="str">
        <f t="shared" si="995"/>
        <v>Company AB 5862</v>
      </c>
      <c r="F862" s="30" t="str">
        <f ca="1" t="shared" ref="F862:F871" si="104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Hofors</v>
      </c>
      <c r="G862" s="37">
        <f ca="1" t="shared" ref="G862:G871" si="1048">RANDBETWEEN(30,38)</f>
        <v>38</v>
      </c>
      <c r="H862" s="38" t="str">
        <f ca="1" t="shared" ref="H862:H871" si="1049">CHOOSE(RANDBETWEEN(1,3),"Ja","Nej","")</f>
        <v>Ja</v>
      </c>
      <c r="I862" s="30" t="str">
        <f ca="1" t="shared" ref="I862:I871" si="1050">CHOOSE(RANDBETWEEN(1,3),"Nyanslutning","Utökning","Flytt")</f>
        <v>Nyanslutning</v>
      </c>
      <c r="J862" s="30" t="s">
        <v>69</v>
      </c>
      <c r="K862" s="41">
        <f ca="1" t="shared" ref="K862:K871" si="1051">RANDBETWEEN(1,60)*10</f>
        <v>560</v>
      </c>
      <c r="L862" s="41">
        <f ca="1" t="shared" si="996"/>
        <v>153</v>
      </c>
      <c r="N862" s="30" t="str">
        <f ca="1" t="shared" si="997"/>
        <v>Anders Erikson 862</v>
      </c>
      <c r="O862" s="30" t="str">
        <f ca="1" t="shared" si="998"/>
        <v>Anders Erikson 862</v>
      </c>
      <c r="P862" s="30" t="str">
        <f ca="1" t="shared" si="999"/>
        <v>Lars Johnson 862</v>
      </c>
      <c r="Q862" s="30" t="str">
        <f ca="1" t="shared" ref="Q862:Q871" si="1052">CHOOSE(RANDBETWEEN(1,5),"5.Anslutningsavtal","4.Projekteringsavtal","6.Nätavtal","2.Reservationsavtal","1.Anslutningsmöjlighet")</f>
        <v>2.Reservationsavtal</v>
      </c>
      <c r="R862" s="45" t="str">
        <f ca="1" t="shared" ref="R862:R871" si="1053">CHOOSE(RANDBETWEEN(1,8),"Ja","","","","n","nej","?","N/A")</f>
        <v>N/A</v>
      </c>
      <c r="S862" s="45" t="str">
        <f ca="1" t="shared" ref="S862:S871" si="1054">CHOOSE(RANDBETWEEN(1,3),"x","","")</f>
        <v/>
      </c>
      <c r="T862" s="45" t="str">
        <f ca="1" t="shared" ref="T862:T871" si="1055">CHOOSE(RANDBETWEEN(1,4),"x","","","")</f>
        <v/>
      </c>
      <c r="V862" s="33"/>
      <c r="W862" s="49" t="str">
        <f ca="1" t="shared" ref="W862:W871" si="1056">CHOOSE(RANDBETWEEN(1,7),"Länk","","","","","Ansluts till LN 20 kV","Reservationsavtal ska tecknas")</f>
        <v>Ansluts till LN 20 kV</v>
      </c>
      <c r="X862" s="50" t="str">
        <f ca="1" t="shared" ref="X862:X871" si="1057">CHOOSE(RANDBETWEEN(1,4),"Ja","Ja","Nej","")</f>
        <v>Ja</v>
      </c>
      <c r="Y862" s="63">
        <f ca="1" t="shared" si="1000"/>
        <v>45079</v>
      </c>
      <c r="Z862" s="63">
        <f ca="1" t="shared" si="1001"/>
        <v>44505</v>
      </c>
      <c r="AA862" s="67"/>
      <c r="AB862" s="64" t="str">
        <f ca="1" t="shared" si="1002"/>
        <v/>
      </c>
      <c r="AC862" s="73">
        <f ca="1">INDEX(Anslutningspunkt!$A$2:$A$108,RANDBETWEEN(2,108),1)</f>
        <v>60</v>
      </c>
      <c r="AD862" s="30"/>
      <c r="AE862" s="30" t="str">
        <f ca="1" t="shared" ref="AE862:AE871" si="1058">CHOOSE(RANDBETWEEN(1,4),"Regionnät","Stamnät Regionnät","Stamnät","")</f>
        <v>Stamnät Regionnät</v>
      </c>
      <c r="AF862" s="79"/>
      <c r="AG862" s="122"/>
      <c r="AH862" s="123"/>
      <c r="AI862" s="127"/>
      <c r="AL862" s="7"/>
      <c r="AM862" s="7">
        <f ca="1">VLOOKUP(AC862,Anslutningspunkt!A:B,2,0)+RANDBETWEEN(-10000,10000)</f>
        <v>6007708.672</v>
      </c>
      <c r="AN862" s="7">
        <f ca="1">VLOOKUP(AC862,Anslutningspunkt!A:C,3,0)+RANDBETWEEN(-10000,10000)</f>
        <v>414830.438</v>
      </c>
      <c r="AP862" s="7" t="str">
        <f ca="1" t="shared" si="1003"/>
        <v>Nyanslutning</v>
      </c>
      <c r="AQ862" s="7" t="str">
        <f t="shared" si="1004"/>
        <v>Konsumtion/Produktion</v>
      </c>
      <c r="AX862" s="31">
        <f ca="1" t="shared" si="1005"/>
        <v>44083.030205711</v>
      </c>
      <c r="AZ862" s="31" t="str">
        <f ca="1">IF(SUM(IF({"4.Projekteringsavtal","5.Anslutningsavtal","6.Nätavtal"}=Q862,1,0))&gt;0,EDATE(AX862,RANDBETWEEN(0,6)),"")</f>
        <v/>
      </c>
      <c r="BB862" s="21" t="str">
        <f ca="1">IF(SUM(IF({"5.Anslutningsavtal","6.Nätavtal"}=Q862,1,0))&gt;0,EDATE(AZ862,RANDBETWEEN(0,3)),"")</f>
        <v/>
      </c>
      <c r="BD862" s="21" t="str">
        <f ca="1" t="shared" si="1006"/>
        <v/>
      </c>
    </row>
    <row r="863" spans="1:56">
      <c r="A863" s="33" t="s">
        <v>65</v>
      </c>
      <c r="B863" s="31">
        <f ca="1" t="shared" si="1046"/>
        <v>44662</v>
      </c>
      <c r="C863" s="32">
        <f ca="1" t="shared" si="993"/>
        <v>45460</v>
      </c>
      <c r="D863" s="30" t="str">
        <f t="shared" si="994"/>
        <v>Project 4863</v>
      </c>
      <c r="E863" s="30" t="str">
        <f t="shared" si="995"/>
        <v>Company AB 5863</v>
      </c>
      <c r="F863" s="30" t="str">
        <f ca="1" t="shared" si="1047"/>
        <v>Gnesta</v>
      </c>
      <c r="G863" s="37">
        <f ca="1" t="shared" si="1048"/>
        <v>34</v>
      </c>
      <c r="H863" s="38" t="str">
        <f ca="1" t="shared" si="1049"/>
        <v>Ja</v>
      </c>
      <c r="I863" s="30" t="str">
        <f ca="1" t="shared" si="1050"/>
        <v>Flytt</v>
      </c>
      <c r="J863" s="30" t="s">
        <v>69</v>
      </c>
      <c r="K863" s="41">
        <f ca="1" t="shared" si="1051"/>
        <v>380</v>
      </c>
      <c r="L863" s="41">
        <f ca="1" t="shared" si="996"/>
        <v>15</v>
      </c>
      <c r="N863" s="30" t="str">
        <f ca="1" t="shared" si="997"/>
        <v>Sarah Anderson 863</v>
      </c>
      <c r="O863" s="30" t="str">
        <f ca="1" t="shared" si="998"/>
        <v>Erik Johanson 863</v>
      </c>
      <c r="P863" s="30" t="str">
        <f ca="1" t="shared" si="999"/>
        <v>Erik Johanson 863</v>
      </c>
      <c r="Q863" s="30" t="str">
        <f ca="1" t="shared" si="1052"/>
        <v>4.Projekteringsavtal</v>
      </c>
      <c r="R863" s="45" t="str">
        <f ca="1" t="shared" si="1053"/>
        <v/>
      </c>
      <c r="S863" s="45" t="str">
        <f ca="1" t="shared" si="1054"/>
        <v/>
      </c>
      <c r="T863" s="45" t="str">
        <f ca="1" t="shared" si="1055"/>
        <v/>
      </c>
      <c r="V863" s="33"/>
      <c r="W863" s="49" t="str">
        <f ca="1" t="shared" si="1056"/>
        <v>Reservationsavtal ska tecknas</v>
      </c>
      <c r="X863" s="50" t="str">
        <f ca="1" t="shared" si="1057"/>
        <v>Nej</v>
      </c>
      <c r="Y863" s="63" t="str">
        <f ca="1" t="shared" si="1000"/>
        <v/>
      </c>
      <c r="Z863" s="63" t="str">
        <f ca="1" t="shared" si="1001"/>
        <v/>
      </c>
      <c r="AA863" s="67"/>
      <c r="AB863" s="64" t="str">
        <f ca="1" t="shared" si="1002"/>
        <v/>
      </c>
      <c r="AC863" s="73">
        <f ca="1">INDEX(Anslutningspunkt!$A$2:$A$108,RANDBETWEEN(2,108),1)</f>
        <v>55</v>
      </c>
      <c r="AD863" s="30"/>
      <c r="AE863" s="30" t="str">
        <f ca="1" t="shared" si="1058"/>
        <v>Stamnät</v>
      </c>
      <c r="AF863" s="79"/>
      <c r="AG863" s="122"/>
      <c r="AH863" s="123"/>
      <c r="AI863" s="127"/>
      <c r="AL863" s="7"/>
      <c r="AM863" s="7">
        <f ca="1">VLOOKUP(AC863,Anslutningspunkt!A:B,2,0)+RANDBETWEEN(-10000,10000)</f>
        <v>6016829.672</v>
      </c>
      <c r="AN863" s="7">
        <f ca="1">VLOOKUP(AC863,Anslutningspunkt!A:C,3,0)+RANDBETWEEN(-10000,10000)</f>
        <v>418903.438</v>
      </c>
      <c r="AP863" s="7" t="str">
        <f ca="1" t="shared" si="1003"/>
        <v>Flytt</v>
      </c>
      <c r="AQ863" s="7" t="str">
        <f t="shared" si="1004"/>
        <v>Konsumtion/Produktion</v>
      </c>
      <c r="AX863" s="31">
        <f ca="1" t="shared" si="1005"/>
        <v>45445.2037681136</v>
      </c>
      <c r="AZ863" s="31">
        <f ca="1">IF(SUM(IF({"4.Projekteringsavtal","5.Anslutningsavtal","6.Nätavtal"}=Q863,1,0))&gt;0,EDATE(AX863,RANDBETWEEN(0,6)),"")</f>
        <v>45598</v>
      </c>
      <c r="BB863" s="21" t="str">
        <f ca="1">IF(SUM(IF({"5.Anslutningsavtal","6.Nätavtal"}=Q863,1,0))&gt;0,EDATE(AZ863,RANDBETWEEN(0,3)),"")</f>
        <v/>
      </c>
      <c r="BD863" s="21" t="str">
        <f ca="1" t="shared" si="1006"/>
        <v/>
      </c>
    </row>
    <row r="864" spans="1:56">
      <c r="A864" s="33" t="s">
        <v>65</v>
      </c>
      <c r="B864" s="31">
        <f ca="1" t="shared" si="1046"/>
        <v>44294</v>
      </c>
      <c r="C864" s="32">
        <f ca="1" t="shared" si="993"/>
        <v>44584</v>
      </c>
      <c r="D864" s="30" t="str">
        <f t="shared" si="994"/>
        <v>Project 4864</v>
      </c>
      <c r="E864" s="30" t="str">
        <f t="shared" si="995"/>
        <v>Company AB 5864</v>
      </c>
      <c r="F864" s="30" t="str">
        <f ca="1" t="shared" si="1047"/>
        <v>Solna</v>
      </c>
      <c r="G864" s="37">
        <f ca="1" t="shared" si="1048"/>
        <v>31</v>
      </c>
      <c r="H864" s="38" t="str">
        <f ca="1" t="shared" si="1049"/>
        <v>Nej</v>
      </c>
      <c r="I864" s="30" t="str">
        <f ca="1" t="shared" si="1050"/>
        <v>Flytt</v>
      </c>
      <c r="J864" s="30" t="s">
        <v>69</v>
      </c>
      <c r="K864" s="41">
        <f ca="1" t="shared" si="1051"/>
        <v>330</v>
      </c>
      <c r="L864" s="41">
        <f ca="1" t="shared" si="996"/>
        <v>204</v>
      </c>
      <c r="N864" s="30" t="str">
        <f ca="1" t="shared" si="997"/>
        <v>Anders Erikson 864</v>
      </c>
      <c r="O864" s="30" t="str">
        <f ca="1" t="shared" si="998"/>
        <v>Lars Johnson 864</v>
      </c>
      <c r="P864" s="30" t="str">
        <f ca="1" t="shared" si="999"/>
        <v>Lars Johnson 864</v>
      </c>
      <c r="Q864" s="30" t="str">
        <f ca="1" t="shared" si="1052"/>
        <v>4.Projekteringsavtal</v>
      </c>
      <c r="R864" s="45" t="str">
        <f ca="1" t="shared" si="1053"/>
        <v>N/A</v>
      </c>
      <c r="S864" s="45" t="str">
        <f ca="1" t="shared" si="1054"/>
        <v/>
      </c>
      <c r="T864" s="45" t="str">
        <f ca="1" t="shared" si="1055"/>
        <v/>
      </c>
      <c r="V864" s="33"/>
      <c r="W864" s="49" t="str">
        <f ca="1" t="shared" si="1056"/>
        <v/>
      </c>
      <c r="X864" s="50" t="str">
        <f ca="1" t="shared" si="1057"/>
        <v/>
      </c>
      <c r="Y864" s="63" t="str">
        <f ca="1" t="shared" si="1000"/>
        <v/>
      </c>
      <c r="Z864" s="63" t="str">
        <f ca="1" t="shared" si="1001"/>
        <v/>
      </c>
      <c r="AA864" s="67"/>
      <c r="AB864" s="64" t="str">
        <f ca="1" t="shared" si="1002"/>
        <v/>
      </c>
      <c r="AC864" s="73">
        <f ca="1">INDEX(Anslutningspunkt!$A$2:$A$108,RANDBETWEEN(2,108),1)</f>
        <v>1</v>
      </c>
      <c r="AD864" s="30"/>
      <c r="AE864" s="30" t="str">
        <f ca="1" t="shared" si="1058"/>
        <v/>
      </c>
      <c r="AF864" s="79"/>
      <c r="AG864" s="122"/>
      <c r="AH864" s="123"/>
      <c r="AI864" s="127"/>
      <c r="AL864" s="7"/>
      <c r="AM864" s="7">
        <f ca="1">VLOOKUP(AC864,Anslutningspunkt!A:B,2,0)+RANDBETWEEN(-10000,10000)</f>
        <v>6020773.672</v>
      </c>
      <c r="AN864" s="7">
        <f ca="1">VLOOKUP(AC864,Anslutningspunkt!A:C,3,0)+RANDBETWEEN(-10000,10000)</f>
        <v>289799.438</v>
      </c>
      <c r="AP864" s="7" t="str">
        <f ca="1" t="shared" si="1003"/>
        <v>Flytt</v>
      </c>
      <c r="AQ864" s="7" t="str">
        <f t="shared" si="1004"/>
        <v>Konsumtion/Produktion</v>
      </c>
      <c r="AX864" s="31">
        <f ca="1" t="shared" si="1005"/>
        <v>44611.0934993869</v>
      </c>
      <c r="AZ864" s="31">
        <f ca="1">IF(SUM(IF({"4.Projekteringsavtal","5.Anslutningsavtal","6.Nätavtal"}=Q864,1,0))&gt;0,EDATE(AX864,RANDBETWEEN(0,6)),"")</f>
        <v>44700</v>
      </c>
      <c r="BB864" s="21" t="str">
        <f ca="1">IF(SUM(IF({"5.Anslutningsavtal","6.Nätavtal"}=Q864,1,0))&gt;0,EDATE(AZ864,RANDBETWEEN(0,3)),"")</f>
        <v/>
      </c>
      <c r="BD864" s="21" t="str">
        <f ca="1" t="shared" si="1006"/>
        <v/>
      </c>
    </row>
    <row r="865" spans="1:56">
      <c r="A865" s="33" t="s">
        <v>65</v>
      </c>
      <c r="B865" s="31">
        <f ca="1" t="shared" si="1046"/>
        <v>44373</v>
      </c>
      <c r="C865" s="32">
        <f ca="1" t="shared" si="993"/>
        <v>44563</v>
      </c>
      <c r="D865" s="30" t="str">
        <f t="shared" si="994"/>
        <v>Project 4865</v>
      </c>
      <c r="E865" s="30" t="str">
        <f t="shared" si="995"/>
        <v>Company AB 5865</v>
      </c>
      <c r="F865" s="30" t="str">
        <f ca="1" t="shared" si="1047"/>
        <v>Katrineholm</v>
      </c>
      <c r="G865" s="37">
        <f ca="1" t="shared" si="1048"/>
        <v>35</v>
      </c>
      <c r="H865" s="38" t="str">
        <f ca="1" t="shared" si="1049"/>
        <v>Nej</v>
      </c>
      <c r="I865" s="30" t="str">
        <f ca="1" t="shared" si="1050"/>
        <v>Utökning</v>
      </c>
      <c r="J865" s="30" t="s">
        <v>69</v>
      </c>
      <c r="K865" s="41">
        <f ca="1" t="shared" si="1051"/>
        <v>320</v>
      </c>
      <c r="L865" s="41">
        <f ca="1" t="shared" si="996"/>
        <v>12</v>
      </c>
      <c r="N865" s="30" t="str">
        <f ca="1" t="shared" si="997"/>
        <v>Anders Erikson 865</v>
      </c>
      <c r="O865" s="30" t="str">
        <f ca="1" t="shared" si="998"/>
        <v>Anders Erikson 865</v>
      </c>
      <c r="P865" s="30" t="str">
        <f ca="1" t="shared" si="999"/>
        <v>Anders Erikson 865</v>
      </c>
      <c r="Q865" s="30" t="str">
        <f ca="1" t="shared" si="1052"/>
        <v>6.Nätavtal</v>
      </c>
      <c r="R865" s="45" t="str">
        <f ca="1" t="shared" si="1053"/>
        <v/>
      </c>
      <c r="S865" s="45" t="str">
        <f ca="1" t="shared" si="1054"/>
        <v/>
      </c>
      <c r="T865" s="45" t="str">
        <f ca="1" t="shared" si="1055"/>
        <v/>
      </c>
      <c r="V865" s="33"/>
      <c r="W865" s="49" t="str">
        <f ca="1" t="shared" si="1056"/>
        <v/>
      </c>
      <c r="X865" s="50" t="str">
        <f ca="1" t="shared" si="1057"/>
        <v/>
      </c>
      <c r="Y865" s="63" t="str">
        <f ca="1" t="shared" si="1000"/>
        <v/>
      </c>
      <c r="Z865" s="63" t="str">
        <f ca="1" t="shared" si="1001"/>
        <v/>
      </c>
      <c r="AA865" s="67"/>
      <c r="AB865" s="64" t="str">
        <f ca="1" t="shared" si="1002"/>
        <v/>
      </c>
      <c r="AC865" s="73">
        <f ca="1">INDEX(Anslutningspunkt!$A$2:$A$108,RANDBETWEEN(2,108),1)</f>
        <v>0</v>
      </c>
      <c r="AD865" s="30"/>
      <c r="AE865" s="30" t="str">
        <f ca="1" t="shared" si="1058"/>
        <v>Stamnät Regionnät</v>
      </c>
      <c r="AF865" s="79"/>
      <c r="AG865" s="122"/>
      <c r="AH865" s="123"/>
      <c r="AI865" s="127"/>
      <c r="AL865" s="7"/>
      <c r="AM865" s="7">
        <f ca="1">VLOOKUP(AC865,Anslutningspunkt!A:B,2,0)+RANDBETWEEN(-10000,10000)</f>
        <v>6086142.672</v>
      </c>
      <c r="AN865" s="7">
        <f ca="1">VLOOKUP(AC865,Anslutningspunkt!A:C,3,0)+RANDBETWEEN(-10000,10000)</f>
        <v>404272.438</v>
      </c>
      <c r="AP865" s="7" t="str">
        <f ca="1" t="shared" si="1003"/>
        <v>Utökning</v>
      </c>
      <c r="AQ865" s="7" t="str">
        <f t="shared" si="1004"/>
        <v>Konsumtion/Produktion</v>
      </c>
      <c r="AX865" s="31">
        <f ca="1" t="shared" si="1005"/>
        <v>44386.4669734799</v>
      </c>
      <c r="AZ865" s="31">
        <f ca="1">IF(SUM(IF({"4.Projekteringsavtal","5.Anslutningsavtal","6.Nätavtal"}=Q865,1,0))&gt;0,EDATE(AX865,RANDBETWEEN(0,6)),"")</f>
        <v>44386</v>
      </c>
      <c r="BB865" s="21">
        <f ca="1">IF(SUM(IF({"5.Anslutningsavtal","6.Nätavtal"}=Q865,1,0))&gt;0,EDATE(AZ865,RANDBETWEEN(0,3)),"")</f>
        <v>44417</v>
      </c>
      <c r="BD865" s="21">
        <f ca="1" t="shared" si="1006"/>
        <v>44417</v>
      </c>
    </row>
    <row r="866" spans="1:56">
      <c r="A866" s="33" t="s">
        <v>65</v>
      </c>
      <c r="B866" s="31">
        <f ca="1" t="shared" si="1046"/>
        <v>43715</v>
      </c>
      <c r="C866" s="32">
        <f ca="1" t="shared" si="993"/>
        <v>44222</v>
      </c>
      <c r="D866" s="30" t="str">
        <f t="shared" si="994"/>
        <v>Project 4866</v>
      </c>
      <c r="E866" s="30" t="str">
        <f t="shared" si="995"/>
        <v>Company AB 5866</v>
      </c>
      <c r="F866" s="30" t="str">
        <f ca="1" t="shared" si="1047"/>
        <v>Huddinge</v>
      </c>
      <c r="G866" s="37">
        <f ca="1" t="shared" si="1048"/>
        <v>32</v>
      </c>
      <c r="H866" s="38" t="str">
        <f ca="1" t="shared" si="1049"/>
        <v>Nej</v>
      </c>
      <c r="I866" s="30" t="str">
        <f ca="1" t="shared" si="1050"/>
        <v>Nyanslutning</v>
      </c>
      <c r="J866" s="30" t="s">
        <v>69</v>
      </c>
      <c r="K866" s="41">
        <f ca="1" t="shared" si="1051"/>
        <v>470</v>
      </c>
      <c r="L866" s="41">
        <f ca="1" t="shared" si="996"/>
        <v>126</v>
      </c>
      <c r="N866" s="30" t="str">
        <f ca="1" t="shared" si="997"/>
        <v>Sarah Anderson 866</v>
      </c>
      <c r="O866" s="30" t="str">
        <f ca="1" t="shared" si="998"/>
        <v>Lars Johnson 866</v>
      </c>
      <c r="P866" s="30" t="str">
        <f ca="1" t="shared" si="999"/>
        <v>Lars Johnson 866</v>
      </c>
      <c r="Q866" s="30" t="str">
        <f ca="1" t="shared" si="1052"/>
        <v>6.Nätavtal</v>
      </c>
      <c r="R866" s="45" t="str">
        <f ca="1" t="shared" si="1053"/>
        <v/>
      </c>
      <c r="S866" s="45" t="str">
        <f ca="1" t="shared" si="1054"/>
        <v/>
      </c>
      <c r="T866" s="45" t="str">
        <f ca="1" t="shared" si="1055"/>
        <v/>
      </c>
      <c r="V866" s="33"/>
      <c r="W866" s="49" t="str">
        <f ca="1" t="shared" si="1056"/>
        <v/>
      </c>
      <c r="X866" s="50" t="str">
        <f ca="1" t="shared" si="1057"/>
        <v/>
      </c>
      <c r="Y866" s="63" t="str">
        <f ca="1" t="shared" si="1000"/>
        <v/>
      </c>
      <c r="Z866" s="63" t="str">
        <f ca="1" t="shared" si="1001"/>
        <v/>
      </c>
      <c r="AA866" s="67"/>
      <c r="AB866" s="64" t="str">
        <f ca="1" t="shared" si="1002"/>
        <v/>
      </c>
      <c r="AC866" s="73">
        <f ca="1">INDEX(Anslutningspunkt!$A$2:$A$108,RANDBETWEEN(2,108),1)</f>
        <v>103</v>
      </c>
      <c r="AD866" s="30"/>
      <c r="AE866" s="30" t="str">
        <f ca="1" t="shared" si="1058"/>
        <v>Stamnät</v>
      </c>
      <c r="AF866" s="79"/>
      <c r="AG866" s="122"/>
      <c r="AH866" s="123"/>
      <c r="AI866" s="127"/>
      <c r="AL866" s="7"/>
      <c r="AM866" s="7">
        <f ca="1">VLOOKUP(AC866,Anslutningspunkt!A:B,2,0)+RANDBETWEEN(-10000,10000)</f>
        <v>6026196.672</v>
      </c>
      <c r="AN866" s="7">
        <f ca="1">VLOOKUP(AC866,Anslutningspunkt!A:C,3,0)+RANDBETWEEN(-10000,10000)</f>
        <v>442736.438</v>
      </c>
      <c r="AP866" s="7" t="str">
        <f ca="1" t="shared" si="1003"/>
        <v>Nyanslutning</v>
      </c>
      <c r="AQ866" s="7" t="str">
        <f t="shared" si="1004"/>
        <v>Konsumtion/Produktion</v>
      </c>
      <c r="AX866" s="31">
        <f ca="1" t="shared" si="1005"/>
        <v>43924.9841917205</v>
      </c>
      <c r="AZ866" s="31">
        <f ca="1">IF(SUM(IF({"4.Projekteringsavtal","5.Anslutningsavtal","6.Nätavtal"}=Q866,1,0))&gt;0,EDATE(AX866,RANDBETWEEN(0,6)),"")</f>
        <v>43954</v>
      </c>
      <c r="BB866" s="21">
        <f ca="1">IF(SUM(IF({"5.Anslutningsavtal","6.Nätavtal"}=Q866,1,0))&gt;0,EDATE(AZ866,RANDBETWEEN(0,3)),"")</f>
        <v>43985</v>
      </c>
      <c r="BD866" s="21">
        <f ca="1" t="shared" si="1006"/>
        <v>44077</v>
      </c>
    </row>
    <row r="867" spans="1:56">
      <c r="A867" s="33" t="s">
        <v>65</v>
      </c>
      <c r="B867" s="31">
        <f ca="1" t="shared" si="1046"/>
        <v>43139</v>
      </c>
      <c r="C867" s="32">
        <f ca="1" t="shared" si="993"/>
        <v>44666</v>
      </c>
      <c r="D867" s="30" t="str">
        <f t="shared" si="994"/>
        <v>Project 4867</v>
      </c>
      <c r="E867" s="30" t="str">
        <f t="shared" si="995"/>
        <v>Company AB 5867</v>
      </c>
      <c r="F867" s="30" t="str">
        <f ca="1" t="shared" si="1047"/>
        <v>Norrtälje</v>
      </c>
      <c r="G867" s="37">
        <f ca="1" t="shared" si="1048"/>
        <v>32</v>
      </c>
      <c r="H867" s="38" t="str">
        <f ca="1" t="shared" si="1049"/>
        <v/>
      </c>
      <c r="I867" s="30" t="str">
        <f ca="1" t="shared" si="1050"/>
        <v>Flytt</v>
      </c>
      <c r="J867" s="30" t="s">
        <v>69</v>
      </c>
      <c r="K867" s="41">
        <f ca="1" t="shared" si="1051"/>
        <v>30</v>
      </c>
      <c r="L867" s="41">
        <f ca="1" t="shared" si="996"/>
        <v>1</v>
      </c>
      <c r="N867" s="30" t="str">
        <f ca="1" t="shared" si="997"/>
        <v>Lars Johnson 867</v>
      </c>
      <c r="O867" s="30" t="str">
        <f ca="1" t="shared" si="998"/>
        <v>Lars Johnson 867</v>
      </c>
      <c r="P867" s="30" t="str">
        <f ca="1" t="shared" si="999"/>
        <v>Erik Johanson 867</v>
      </c>
      <c r="Q867" s="30" t="str">
        <f ca="1" t="shared" si="1052"/>
        <v>4.Projekteringsavtal</v>
      </c>
      <c r="R867" s="45" t="str">
        <f ca="1" t="shared" si="1053"/>
        <v>n</v>
      </c>
      <c r="S867" s="45" t="str">
        <f ca="1" t="shared" si="1054"/>
        <v/>
      </c>
      <c r="T867" s="45" t="str">
        <f ca="1" t="shared" si="1055"/>
        <v/>
      </c>
      <c r="V867" s="33"/>
      <c r="W867" s="49" t="str">
        <f ca="1" t="shared" si="1056"/>
        <v>Ansluts till LN 20 kV</v>
      </c>
      <c r="X867" s="50" t="str">
        <f ca="1" t="shared" si="1057"/>
        <v>Ja</v>
      </c>
      <c r="Y867" s="63">
        <f ca="1" t="shared" si="1000"/>
        <v>45582</v>
      </c>
      <c r="Z867" s="63">
        <f ca="1" t="shared" si="1001"/>
        <v>45582</v>
      </c>
      <c r="AA867" s="67"/>
      <c r="AB867" s="64" t="str">
        <f ca="1" t="shared" si="1002"/>
        <v/>
      </c>
      <c r="AC867" s="73">
        <f ca="1">INDEX(Anslutningspunkt!$A$2:$A$108,RANDBETWEEN(2,108),1)</f>
        <v>65</v>
      </c>
      <c r="AD867" s="30"/>
      <c r="AE867" s="30" t="str">
        <f ca="1" t="shared" si="1058"/>
        <v>Stamnät</v>
      </c>
      <c r="AF867" s="79"/>
      <c r="AG867" s="122"/>
      <c r="AH867" s="123"/>
      <c r="AI867" s="127"/>
      <c r="AL867" s="7"/>
      <c r="AM867" s="7">
        <f ca="1">VLOOKUP(AC867,Anslutningspunkt!A:B,2,0)+RANDBETWEEN(-10000,10000)</f>
        <v>6136307.672</v>
      </c>
      <c r="AN867" s="7">
        <f ca="1">VLOOKUP(AC867,Anslutningspunkt!A:C,3,0)+RANDBETWEEN(-10000,10000)</f>
        <v>346583.438</v>
      </c>
      <c r="AP867" s="7" t="str">
        <f ca="1" t="shared" si="1003"/>
        <v>Flytt</v>
      </c>
      <c r="AQ867" s="7" t="str">
        <f t="shared" si="1004"/>
        <v>Konsumtion/Produktion</v>
      </c>
      <c r="AX867" s="31">
        <f ca="1" t="shared" si="1005"/>
        <v>44200.5311123024</v>
      </c>
      <c r="AZ867" s="31">
        <f ca="1">IF(SUM(IF({"4.Projekteringsavtal","5.Anslutningsavtal","6.Nätavtal"}=Q867,1,0))&gt;0,EDATE(AX867,RANDBETWEEN(0,6)),"")</f>
        <v>44290</v>
      </c>
      <c r="BB867" s="21" t="str">
        <f ca="1">IF(SUM(IF({"5.Anslutningsavtal","6.Nätavtal"}=Q867,1,0))&gt;0,EDATE(AZ867,RANDBETWEEN(0,3)),"")</f>
        <v/>
      </c>
      <c r="BD867" s="21" t="str">
        <f ca="1" t="shared" si="1006"/>
        <v/>
      </c>
    </row>
    <row r="868" spans="1:56">
      <c r="A868" s="33" t="s">
        <v>65</v>
      </c>
      <c r="B868" s="31">
        <f ca="1" t="shared" si="1046"/>
        <v>44356</v>
      </c>
      <c r="C868" s="32">
        <f ca="1" t="shared" si="993"/>
        <v>44931</v>
      </c>
      <c r="D868" s="30" t="str">
        <f t="shared" si="994"/>
        <v>Project 4868</v>
      </c>
      <c r="E868" s="30" t="str">
        <f t="shared" si="995"/>
        <v>Company AB 5868</v>
      </c>
      <c r="F868" s="30" t="str">
        <f ca="1" t="shared" si="1047"/>
        <v>Åker</v>
      </c>
      <c r="G868" s="37">
        <f ca="1" t="shared" si="1048"/>
        <v>32</v>
      </c>
      <c r="H868" s="38" t="str">
        <f ca="1" t="shared" si="1049"/>
        <v>Ja</v>
      </c>
      <c r="I868" s="30" t="str">
        <f ca="1" t="shared" si="1050"/>
        <v>Nyanslutning</v>
      </c>
      <c r="J868" s="30" t="s">
        <v>69</v>
      </c>
      <c r="K868" s="41">
        <f ca="1" t="shared" si="1051"/>
        <v>550</v>
      </c>
      <c r="L868" s="41">
        <f ca="1" t="shared" si="996"/>
        <v>372</v>
      </c>
      <c r="N868" s="30" t="str">
        <f ca="1" t="shared" si="997"/>
        <v>Lars Johnson 868</v>
      </c>
      <c r="O868" s="30" t="str">
        <f ca="1" t="shared" si="998"/>
        <v>Anders Erikson 868</v>
      </c>
      <c r="P868" s="30" t="str">
        <f ca="1" t="shared" si="999"/>
        <v>Sarah Anderson 868</v>
      </c>
      <c r="Q868" s="30" t="str">
        <f ca="1" t="shared" si="1052"/>
        <v>1.Anslutningsmöjlighet</v>
      </c>
      <c r="R868" s="45" t="str">
        <f ca="1" t="shared" si="1053"/>
        <v>N/A</v>
      </c>
      <c r="S868" s="45" t="str">
        <f ca="1" t="shared" si="1054"/>
        <v>x</v>
      </c>
      <c r="T868" s="45" t="str">
        <f ca="1" t="shared" si="1055"/>
        <v/>
      </c>
      <c r="V868" s="33"/>
      <c r="W868" s="49" t="str">
        <f ca="1" t="shared" si="1056"/>
        <v>Länk</v>
      </c>
      <c r="X868" s="50" t="str">
        <f ca="1" t="shared" si="1057"/>
        <v>Nej</v>
      </c>
      <c r="Y868" s="63" t="str">
        <f ca="1" t="shared" si="1000"/>
        <v/>
      </c>
      <c r="Z868" s="63" t="str">
        <f ca="1" t="shared" si="1001"/>
        <v/>
      </c>
      <c r="AA868" s="67"/>
      <c r="AB868" s="64" t="str">
        <f ca="1" t="shared" si="1002"/>
        <v/>
      </c>
      <c r="AC868" s="73">
        <f ca="1">INDEX(Anslutningspunkt!$A$2:$A$108,RANDBETWEEN(2,108),1)</f>
        <v>5</v>
      </c>
      <c r="AD868" s="30"/>
      <c r="AE868" s="30" t="str">
        <f ca="1" t="shared" si="1058"/>
        <v>Regionnät</v>
      </c>
      <c r="AF868" s="79"/>
      <c r="AG868" s="122"/>
      <c r="AH868" s="123"/>
      <c r="AI868" s="127"/>
      <c r="AL868" s="7"/>
      <c r="AM868" s="7">
        <f ca="1">VLOOKUP(AC868,Anslutningspunkt!A:B,2,0)+RANDBETWEEN(-10000,10000)</f>
        <v>6081413.672</v>
      </c>
      <c r="AN868" s="7">
        <f ca="1">VLOOKUP(AC868,Anslutningspunkt!A:C,3,0)+RANDBETWEEN(-10000,10000)</f>
        <v>275938.438</v>
      </c>
      <c r="AP868" s="7" t="str">
        <f ca="1" t="shared" si="1003"/>
        <v>Nyanslutning</v>
      </c>
      <c r="AQ868" s="7" t="str">
        <f t="shared" si="1004"/>
        <v>Konsumtion/Produktion</v>
      </c>
      <c r="AX868" s="31" t="str">
        <f ca="1" t="shared" si="1005"/>
        <v/>
      </c>
      <c r="AZ868" s="31" t="str">
        <f ca="1">IF(SUM(IF({"4.Projekteringsavtal","5.Anslutningsavtal","6.Nätavtal"}=Q868,1,0))&gt;0,EDATE(AX868,RANDBETWEEN(0,6)),"")</f>
        <v/>
      </c>
      <c r="BB868" s="21" t="str">
        <f ca="1">IF(SUM(IF({"5.Anslutningsavtal","6.Nätavtal"}=Q868,1,0))&gt;0,EDATE(AZ868,RANDBETWEEN(0,3)),"")</f>
        <v/>
      </c>
      <c r="BD868" s="21" t="str">
        <f ca="1" t="shared" si="1006"/>
        <v/>
      </c>
    </row>
    <row r="869" spans="1:56">
      <c r="A869" s="33" t="s">
        <v>65</v>
      </c>
      <c r="B869" s="31">
        <f ca="1" t="shared" si="1046"/>
        <v>44509</v>
      </c>
      <c r="C869" s="32">
        <f ca="1" t="shared" si="993"/>
        <v>44818</v>
      </c>
      <c r="D869" s="30" t="str">
        <f t="shared" si="994"/>
        <v>Project 4869</v>
      </c>
      <c r="E869" s="30" t="str">
        <f t="shared" si="995"/>
        <v>Company AB 5869</v>
      </c>
      <c r="F869" s="30" t="str">
        <f ca="1" t="shared" si="1047"/>
        <v>Äkers Styckebruk</v>
      </c>
      <c r="G869" s="37">
        <f ca="1" t="shared" si="1048"/>
        <v>31</v>
      </c>
      <c r="H869" s="38" t="str">
        <f ca="1" t="shared" si="1049"/>
        <v>Nej</v>
      </c>
      <c r="I869" s="30" t="str">
        <f ca="1" t="shared" si="1050"/>
        <v>Flytt</v>
      </c>
      <c r="J869" s="30" t="s">
        <v>69</v>
      </c>
      <c r="K869" s="41">
        <f ca="1" t="shared" si="1051"/>
        <v>460</v>
      </c>
      <c r="L869" s="41">
        <f ca="1" t="shared" si="996"/>
        <v>18</v>
      </c>
      <c r="N869" s="30" t="str">
        <f ca="1" t="shared" si="997"/>
        <v>Anders Erikson 869</v>
      </c>
      <c r="O869" s="30" t="str">
        <f ca="1" t="shared" si="998"/>
        <v>Erik Johanson 869</v>
      </c>
      <c r="P869" s="30" t="str">
        <f ca="1" t="shared" si="999"/>
        <v>Erik Johanson 869</v>
      </c>
      <c r="Q869" s="30" t="str">
        <f ca="1" t="shared" si="1052"/>
        <v>2.Reservationsavtal</v>
      </c>
      <c r="R869" s="45" t="str">
        <f ca="1" t="shared" si="1053"/>
        <v>n</v>
      </c>
      <c r="S869" s="45" t="str">
        <f ca="1" t="shared" si="1054"/>
        <v/>
      </c>
      <c r="T869" s="45" t="str">
        <f ca="1" t="shared" si="1055"/>
        <v>x</v>
      </c>
      <c r="V869" s="33"/>
      <c r="W869" s="49" t="str">
        <f ca="1" t="shared" si="1056"/>
        <v>Länk</v>
      </c>
      <c r="X869" s="50" t="str">
        <f ca="1" t="shared" si="1057"/>
        <v>Ja</v>
      </c>
      <c r="Y869" s="63">
        <f ca="1" t="shared" si="1000"/>
        <v>45533</v>
      </c>
      <c r="Z869" s="63">
        <f ca="1" t="shared" si="1001"/>
        <v>45450</v>
      </c>
      <c r="AA869" s="67"/>
      <c r="AB869" s="64" t="str">
        <f ca="1" t="shared" si="1002"/>
        <v/>
      </c>
      <c r="AC869" s="73">
        <f ca="1">INDEX(Anslutningspunkt!$A$2:$A$108,RANDBETWEEN(2,108),1)</f>
        <v>102</v>
      </c>
      <c r="AD869" s="30"/>
      <c r="AE869" s="30" t="str">
        <f ca="1" t="shared" si="1058"/>
        <v>Regionnät</v>
      </c>
      <c r="AF869" s="79"/>
      <c r="AG869" s="122"/>
      <c r="AH869" s="123"/>
      <c r="AI869" s="127"/>
      <c r="AL869" s="7"/>
      <c r="AM869" s="7">
        <f ca="1">VLOOKUP(AC869,Anslutningspunkt!A:B,2,0)+RANDBETWEEN(-10000,10000)</f>
        <v>6055803.672</v>
      </c>
      <c r="AN869" s="7">
        <f ca="1">VLOOKUP(AC869,Anslutningspunkt!A:C,3,0)+RANDBETWEEN(-10000,10000)</f>
        <v>334418.438</v>
      </c>
      <c r="AP869" s="7" t="str">
        <f ca="1" t="shared" si="1003"/>
        <v>Flytt</v>
      </c>
      <c r="AQ869" s="7" t="str">
        <f t="shared" si="1004"/>
        <v>Konsumtion/Produktion</v>
      </c>
      <c r="AX869" s="31">
        <f ca="1" t="shared" si="1005"/>
        <v>44595.9617223897</v>
      </c>
      <c r="AZ869" s="31" t="str">
        <f ca="1">IF(SUM(IF({"4.Projekteringsavtal","5.Anslutningsavtal","6.Nätavtal"}=Q869,1,0))&gt;0,EDATE(AX869,RANDBETWEEN(0,6)),"")</f>
        <v/>
      </c>
      <c r="BB869" s="21" t="str">
        <f ca="1">IF(SUM(IF({"5.Anslutningsavtal","6.Nätavtal"}=Q869,1,0))&gt;0,EDATE(AZ869,RANDBETWEEN(0,3)),"")</f>
        <v/>
      </c>
      <c r="BD869" s="21" t="str">
        <f ca="1" t="shared" si="1006"/>
        <v/>
      </c>
    </row>
    <row r="870" spans="1:56">
      <c r="A870" s="33" t="s">
        <v>65</v>
      </c>
      <c r="B870" s="31">
        <f ca="1" t="shared" si="1046"/>
        <v>44195</v>
      </c>
      <c r="C870" s="32">
        <f ca="1" t="shared" si="993"/>
        <v>45272</v>
      </c>
      <c r="D870" s="30" t="str">
        <f t="shared" si="994"/>
        <v>Project 4870</v>
      </c>
      <c r="E870" s="30" t="str">
        <f t="shared" si="995"/>
        <v>Company AB 5870</v>
      </c>
      <c r="F870" s="30" t="str">
        <f ca="1" t="shared" si="1047"/>
        <v>Upplands Väsby</v>
      </c>
      <c r="G870" s="37">
        <f ca="1" t="shared" si="1048"/>
        <v>31</v>
      </c>
      <c r="H870" s="38" t="str">
        <f ca="1" t="shared" si="1049"/>
        <v/>
      </c>
      <c r="I870" s="30" t="str">
        <f ca="1" t="shared" si="1050"/>
        <v>Utökning</v>
      </c>
      <c r="J870" s="30" t="s">
        <v>69</v>
      </c>
      <c r="K870" s="41">
        <f ca="1" t="shared" si="1051"/>
        <v>520</v>
      </c>
      <c r="L870" s="41">
        <f ca="1" t="shared" si="996"/>
        <v>105</v>
      </c>
      <c r="N870" s="30" t="str">
        <f ca="1" t="shared" si="997"/>
        <v>Anders Erikson 870</v>
      </c>
      <c r="O870" s="30" t="str">
        <f ca="1" t="shared" si="998"/>
        <v>Lars Johnson 870</v>
      </c>
      <c r="P870" s="30" t="str">
        <f ca="1" t="shared" si="999"/>
        <v>Lars Johnson 870</v>
      </c>
      <c r="Q870" s="30" t="str">
        <f ca="1" t="shared" si="1052"/>
        <v>5.Anslutningsavtal</v>
      </c>
      <c r="R870" s="45" t="str">
        <f ca="1" t="shared" si="1053"/>
        <v>?</v>
      </c>
      <c r="S870" s="45" t="str">
        <f ca="1" t="shared" si="1054"/>
        <v/>
      </c>
      <c r="T870" s="45" t="str">
        <f ca="1" t="shared" si="1055"/>
        <v/>
      </c>
      <c r="V870" s="33"/>
      <c r="W870" s="49" t="str">
        <f ca="1" t="shared" si="1056"/>
        <v>Ansluts till LN 20 kV</v>
      </c>
      <c r="X870" s="50" t="str">
        <f ca="1" t="shared" si="1057"/>
        <v/>
      </c>
      <c r="Y870" s="63" t="str">
        <f ca="1" t="shared" si="1000"/>
        <v/>
      </c>
      <c r="Z870" s="63" t="str">
        <f ca="1" t="shared" si="1001"/>
        <v/>
      </c>
      <c r="AA870" s="67"/>
      <c r="AB870" s="64" t="str">
        <f ca="1" t="shared" si="1002"/>
        <v/>
      </c>
      <c r="AC870" s="73">
        <f ca="1">INDEX(Anslutningspunkt!$A$2:$A$108,RANDBETWEEN(2,108),1)</f>
        <v>7</v>
      </c>
      <c r="AD870" s="30"/>
      <c r="AE870" s="30" t="str">
        <f ca="1" t="shared" si="1058"/>
        <v>Stamnät Regionnät</v>
      </c>
      <c r="AF870" s="79"/>
      <c r="AG870" s="122"/>
      <c r="AH870" s="123"/>
      <c r="AI870" s="127"/>
      <c r="AL870" s="7"/>
      <c r="AM870" s="7">
        <f ca="1">VLOOKUP(AC870,Anslutningspunkt!A:B,2,0)+RANDBETWEEN(-10000,10000)</f>
        <v>6205493.672</v>
      </c>
      <c r="AN870" s="7">
        <f ca="1">VLOOKUP(AC870,Anslutningspunkt!A:C,3,0)+RANDBETWEEN(-10000,10000)</f>
        <v>324089.438</v>
      </c>
      <c r="AP870" s="7" t="str">
        <f ca="1" t="shared" si="1003"/>
        <v>Utökning</v>
      </c>
      <c r="AQ870" s="7" t="str">
        <f t="shared" si="1004"/>
        <v>Konsumtion/Produktion</v>
      </c>
      <c r="AX870" s="31">
        <f ca="1" t="shared" si="1005"/>
        <v>45078.0954066847</v>
      </c>
      <c r="AZ870" s="31">
        <f ca="1">IF(SUM(IF({"4.Projekteringsavtal","5.Anslutningsavtal","6.Nätavtal"}=Q870,1,0))&gt;0,EDATE(AX870,RANDBETWEEN(0,6)),"")</f>
        <v>45231</v>
      </c>
      <c r="BB870" s="21">
        <f ca="1">IF(SUM(IF({"5.Anslutningsavtal","6.Nätavtal"}=Q870,1,0))&gt;0,EDATE(AZ870,RANDBETWEEN(0,3)),"")</f>
        <v>45292</v>
      </c>
      <c r="BD870" s="21" t="str">
        <f ca="1" t="shared" si="1006"/>
        <v/>
      </c>
    </row>
    <row r="871" spans="1:56">
      <c r="A871" s="33" t="s">
        <v>65</v>
      </c>
      <c r="B871" s="31">
        <f ca="1" t="shared" si="1046"/>
        <v>43495</v>
      </c>
      <c r="C871" s="32">
        <f ca="1" t="shared" si="993"/>
        <v>44438</v>
      </c>
      <c r="D871" s="30" t="str">
        <f t="shared" si="994"/>
        <v>Project 4871</v>
      </c>
      <c r="E871" s="30" t="str">
        <f t="shared" si="995"/>
        <v>Company AB 5871</v>
      </c>
      <c r="F871" s="30" t="str">
        <f ca="1" t="shared" si="1047"/>
        <v>Litslunda</v>
      </c>
      <c r="G871" s="37">
        <f ca="1" t="shared" si="1048"/>
        <v>36</v>
      </c>
      <c r="H871" s="38" t="str">
        <f ca="1" t="shared" si="1049"/>
        <v/>
      </c>
      <c r="I871" s="30" t="str">
        <f ca="1" t="shared" si="1050"/>
        <v>Flytt</v>
      </c>
      <c r="J871" s="30" t="s">
        <v>69</v>
      </c>
      <c r="K871" s="41">
        <f ca="1" t="shared" si="1051"/>
        <v>80</v>
      </c>
      <c r="L871" s="41">
        <f ca="1" t="shared" si="996"/>
        <v>36</v>
      </c>
      <c r="N871" s="30" t="str">
        <f ca="1" t="shared" si="997"/>
        <v>Erik Johanson 871</v>
      </c>
      <c r="O871" s="30" t="str">
        <f ca="1" t="shared" si="998"/>
        <v>Anders Erikson 871</v>
      </c>
      <c r="P871" s="30" t="str">
        <f ca="1" t="shared" si="999"/>
        <v>Lars Johnson 871</v>
      </c>
      <c r="Q871" s="30" t="str">
        <f ca="1" t="shared" si="1052"/>
        <v>4.Projekteringsavtal</v>
      </c>
      <c r="R871" s="45" t="str">
        <f ca="1" t="shared" si="1053"/>
        <v>Ja</v>
      </c>
      <c r="S871" s="45" t="str">
        <f ca="1" t="shared" si="1054"/>
        <v>x</v>
      </c>
      <c r="T871" s="45" t="str">
        <f ca="1" t="shared" si="1055"/>
        <v>x</v>
      </c>
      <c r="V871" s="33"/>
      <c r="W871" s="49" t="str">
        <f ca="1" t="shared" si="1056"/>
        <v>Länk</v>
      </c>
      <c r="X871" s="50" t="str">
        <f ca="1" t="shared" si="1057"/>
        <v>Ja</v>
      </c>
      <c r="Y871" s="63">
        <f ca="1" t="shared" si="1000"/>
        <v>45399</v>
      </c>
      <c r="Z871" s="63">
        <f ca="1" t="shared" si="1001"/>
        <v>44845</v>
      </c>
      <c r="AA871" s="67"/>
      <c r="AB871" s="64" t="str">
        <f ca="1" t="shared" si="1002"/>
        <v/>
      </c>
      <c r="AC871" s="73">
        <f ca="1">INDEX(Anslutningspunkt!$A$2:$A$108,RANDBETWEEN(2,108),1)</f>
        <v>76</v>
      </c>
      <c r="AD871" s="30"/>
      <c r="AE871" s="30" t="str">
        <f ca="1" t="shared" si="1058"/>
        <v>Regionnät</v>
      </c>
      <c r="AF871" s="79"/>
      <c r="AG871" s="122"/>
      <c r="AH871" s="123"/>
      <c r="AI871" s="127"/>
      <c r="AL871" s="7"/>
      <c r="AM871" s="7">
        <f ca="1">VLOOKUP(AC871,Anslutningspunkt!A:B,2,0)+RANDBETWEEN(-10000,10000)</f>
        <v>6148182.672</v>
      </c>
      <c r="AN871" s="7">
        <f ca="1">VLOOKUP(AC871,Anslutningspunkt!A:C,3,0)+RANDBETWEEN(-10000,10000)</f>
        <v>263968.438</v>
      </c>
      <c r="AP871" s="7" t="str">
        <f ca="1" t="shared" si="1003"/>
        <v>Flytt</v>
      </c>
      <c r="AQ871" s="7" t="str">
        <f t="shared" si="1004"/>
        <v>Konsumtion/Produktion</v>
      </c>
      <c r="AX871" s="31">
        <f ca="1" t="shared" si="1005"/>
        <v>44260.7452637492</v>
      </c>
      <c r="AZ871" s="31">
        <f ca="1">IF(SUM(IF({"4.Projekteringsavtal","5.Anslutningsavtal","6.Nätavtal"}=Q871,1,0))&gt;0,EDATE(AX871,RANDBETWEEN(0,6)),"")</f>
        <v>44382</v>
      </c>
      <c r="BB871" s="21" t="str">
        <f ca="1">IF(SUM(IF({"5.Anslutningsavtal","6.Nätavtal"}=Q871,1,0))&gt;0,EDATE(AZ871,RANDBETWEEN(0,3)),"")</f>
        <v/>
      </c>
      <c r="BD871" s="21" t="str">
        <f ca="1" t="shared" si="1006"/>
        <v/>
      </c>
    </row>
    <row r="872" spans="1:56">
      <c r="A872" s="33" t="s">
        <v>65</v>
      </c>
      <c r="B872" s="31">
        <f ca="1" t="shared" ref="B872:B881" si="1059">RANDBETWEEN(DATE(2018,1,1),DATE(2022,10,20))</f>
        <v>44518</v>
      </c>
      <c r="C872" s="32">
        <f ca="1" t="shared" si="993"/>
        <v>45566</v>
      </c>
      <c r="D872" s="30" t="str">
        <f t="shared" si="994"/>
        <v>Project 4872</v>
      </c>
      <c r="E872" s="30" t="str">
        <f t="shared" si="995"/>
        <v>Company AB 5872</v>
      </c>
      <c r="F872" s="30" t="str">
        <f ca="1" t="shared" ref="F872:F881" si="106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Trosa</v>
      </c>
      <c r="G872" s="37">
        <f ca="1" t="shared" ref="G872:G881" si="1061">RANDBETWEEN(30,38)</f>
        <v>37</v>
      </c>
      <c r="H872" s="38" t="str">
        <f ca="1" t="shared" ref="H872:H881" si="1062">CHOOSE(RANDBETWEEN(1,3),"Ja","Nej","")</f>
        <v/>
      </c>
      <c r="I872" s="30" t="str">
        <f ca="1" t="shared" ref="I872:I881" si="1063">CHOOSE(RANDBETWEEN(1,3),"Nyanslutning","Utökning","Flytt")</f>
        <v>Flytt</v>
      </c>
      <c r="J872" s="30" t="s">
        <v>69</v>
      </c>
      <c r="K872" s="41">
        <f ca="1" t="shared" ref="K872:K881" si="1064">RANDBETWEEN(1,60)*10</f>
        <v>300</v>
      </c>
      <c r="L872" s="41">
        <f ca="1" t="shared" si="996"/>
        <v>146</v>
      </c>
      <c r="N872" s="30" t="str">
        <f ca="1" t="shared" si="997"/>
        <v>Anders Erikson 872</v>
      </c>
      <c r="O872" s="30" t="str">
        <f ca="1" t="shared" si="998"/>
        <v>Anders Erikson 872</v>
      </c>
      <c r="P872" s="30" t="str">
        <f ca="1" t="shared" si="999"/>
        <v>Anders Erikson 872</v>
      </c>
      <c r="Q872" s="30" t="str">
        <f ca="1" t="shared" ref="Q872:Q881" si="1065">CHOOSE(RANDBETWEEN(1,5),"5.Anslutningsavtal","4.Projekteringsavtal","6.Nätavtal","2.Reservationsavtal","1.Anslutningsmöjlighet")</f>
        <v>6.Nätavtal</v>
      </c>
      <c r="R872" s="45" t="str">
        <f ca="1" t="shared" ref="R872:R881" si="1066">CHOOSE(RANDBETWEEN(1,8),"Ja","","","","n","nej","?","N/A")</f>
        <v>n</v>
      </c>
      <c r="S872" s="45" t="str">
        <f ca="1" t="shared" ref="S872:S881" si="1067">CHOOSE(RANDBETWEEN(1,3),"x","","")</f>
        <v>x</v>
      </c>
      <c r="T872" s="45" t="str">
        <f ca="1" t="shared" ref="T872:T881" si="1068">CHOOSE(RANDBETWEEN(1,4),"x","","","")</f>
        <v/>
      </c>
      <c r="V872" s="33"/>
      <c r="W872" s="49" t="str">
        <f ca="1" t="shared" ref="W872:W881" si="1069">CHOOSE(RANDBETWEEN(1,7),"Länk","","","","","Ansluts till LN 20 kV","Reservationsavtal ska tecknas")</f>
        <v/>
      </c>
      <c r="X872" s="50" t="str">
        <f ca="1" t="shared" ref="X872:X881" si="1070">CHOOSE(RANDBETWEEN(1,4),"Ja","Ja","Nej","")</f>
        <v>Ja</v>
      </c>
      <c r="Y872" s="63">
        <f ca="1" t="shared" si="1000"/>
        <v>45584</v>
      </c>
      <c r="Z872" s="63">
        <f ca="1" t="shared" si="1001"/>
        <v>45574</v>
      </c>
      <c r="AA872" s="67"/>
      <c r="AB872" s="64" t="str">
        <f ca="1" t="shared" si="1002"/>
        <v/>
      </c>
      <c r="AC872" s="73">
        <f ca="1">INDEX(Anslutningspunkt!$A$2:$A$108,RANDBETWEEN(2,108),1)</f>
        <v>94</v>
      </c>
      <c r="AD872" s="30"/>
      <c r="AE872" s="30" t="str">
        <f ca="1" t="shared" ref="AE872:AE881" si="1071">CHOOSE(RANDBETWEEN(1,4),"Regionnät","Stamnät Regionnät","Stamnät","")</f>
        <v/>
      </c>
      <c r="AF872" s="79"/>
      <c r="AG872" s="122"/>
      <c r="AH872" s="123"/>
      <c r="AI872" s="127"/>
      <c r="AL872" s="7"/>
      <c r="AM872" s="7">
        <f ca="1">VLOOKUP(AC872,Anslutningspunkt!A:B,2,0)+RANDBETWEEN(-10000,10000)</f>
        <v>6171831.672</v>
      </c>
      <c r="AN872" s="7">
        <f ca="1">VLOOKUP(AC872,Anslutningspunkt!A:C,3,0)+RANDBETWEEN(-10000,10000)</f>
        <v>277450.438</v>
      </c>
      <c r="AP872" s="7" t="str">
        <f ca="1" t="shared" si="1003"/>
        <v>Flytt</v>
      </c>
      <c r="AQ872" s="7" t="str">
        <f t="shared" si="1004"/>
        <v>Konsumtion/Produktion</v>
      </c>
      <c r="AX872" s="31">
        <f ca="1" t="shared" si="1005"/>
        <v>44941.7803737849</v>
      </c>
      <c r="AZ872" s="31">
        <f ca="1">IF(SUM(IF({"4.Projekteringsavtal","5.Anslutningsavtal","6.Nätavtal"}=Q872,1,0))&gt;0,EDATE(AX872,RANDBETWEEN(0,6)),"")</f>
        <v>44972</v>
      </c>
      <c r="BB872" s="21">
        <f ca="1">IF(SUM(IF({"5.Anslutningsavtal","6.Nätavtal"}=Q872,1,0))&gt;0,EDATE(AZ872,RANDBETWEEN(0,3)),"")</f>
        <v>45031</v>
      </c>
      <c r="BD872" s="21">
        <f ca="1" t="shared" si="1006"/>
        <v>45122</v>
      </c>
    </row>
    <row r="873" spans="1:56">
      <c r="A873" s="33" t="s">
        <v>65</v>
      </c>
      <c r="B873" s="31">
        <f ca="1" t="shared" si="1059"/>
        <v>43812</v>
      </c>
      <c r="C873" s="32">
        <f ca="1" t="shared" si="993"/>
        <v>45578</v>
      </c>
      <c r="D873" s="30" t="str">
        <f t="shared" si="994"/>
        <v>Project 4873</v>
      </c>
      <c r="E873" s="30" t="str">
        <f t="shared" si="995"/>
        <v>Company AB 5873</v>
      </c>
      <c r="F873" s="30" t="str">
        <f ca="1" t="shared" si="1060"/>
        <v>Norrtälje</v>
      </c>
      <c r="G873" s="37">
        <f ca="1" t="shared" si="1061"/>
        <v>35</v>
      </c>
      <c r="H873" s="38" t="str">
        <f ca="1" t="shared" si="1062"/>
        <v>Ja</v>
      </c>
      <c r="I873" s="30" t="str">
        <f ca="1" t="shared" si="1063"/>
        <v>Utökning</v>
      </c>
      <c r="J873" s="30" t="s">
        <v>69</v>
      </c>
      <c r="K873" s="41">
        <f ca="1" t="shared" si="1064"/>
        <v>230</v>
      </c>
      <c r="L873" s="41">
        <f ca="1" t="shared" si="996"/>
        <v>87</v>
      </c>
      <c r="N873" s="30" t="str">
        <f ca="1" t="shared" si="997"/>
        <v>Lars Johnson 873</v>
      </c>
      <c r="O873" s="30" t="str">
        <f ca="1" t="shared" si="998"/>
        <v>Sarah Anderson 873</v>
      </c>
      <c r="P873" s="30" t="str">
        <f ca="1" t="shared" si="999"/>
        <v>Lars Johnson 873</v>
      </c>
      <c r="Q873" s="30" t="str">
        <f ca="1" t="shared" si="1065"/>
        <v>2.Reservationsavtal</v>
      </c>
      <c r="R873" s="45" t="str">
        <f ca="1" t="shared" si="1066"/>
        <v>n</v>
      </c>
      <c r="S873" s="45" t="str">
        <f ca="1" t="shared" si="1067"/>
        <v/>
      </c>
      <c r="T873" s="45" t="str">
        <f ca="1" t="shared" si="1068"/>
        <v/>
      </c>
      <c r="V873" s="33"/>
      <c r="W873" s="49" t="str">
        <f ca="1" t="shared" si="1069"/>
        <v/>
      </c>
      <c r="X873" s="50" t="str">
        <f ca="1" t="shared" si="1070"/>
        <v>Ja</v>
      </c>
      <c r="Y873" s="63">
        <f ca="1" t="shared" si="1000"/>
        <v>45585</v>
      </c>
      <c r="Z873" s="63">
        <f ca="1" t="shared" si="1001"/>
        <v>45585</v>
      </c>
      <c r="AA873" s="67"/>
      <c r="AB873" s="64" t="str">
        <f ca="1" t="shared" si="1002"/>
        <v/>
      </c>
      <c r="AC873" s="73">
        <f ca="1">INDEX(Anslutningspunkt!$A$2:$A$108,RANDBETWEEN(2,108),1)</f>
        <v>65</v>
      </c>
      <c r="AD873" s="30"/>
      <c r="AE873" s="30" t="str">
        <f ca="1" t="shared" si="1071"/>
        <v>Regionnät</v>
      </c>
      <c r="AF873" s="79"/>
      <c r="AG873" s="122"/>
      <c r="AH873" s="123"/>
      <c r="AI873" s="127"/>
      <c r="AL873" s="7"/>
      <c r="AM873" s="7">
        <f ca="1">VLOOKUP(AC873,Anslutningspunkt!A:B,2,0)+RANDBETWEEN(-10000,10000)</f>
        <v>6132405.672</v>
      </c>
      <c r="AN873" s="7">
        <f ca="1">VLOOKUP(AC873,Anslutningspunkt!A:C,3,0)+RANDBETWEEN(-10000,10000)</f>
        <v>345835.438</v>
      </c>
      <c r="AP873" s="7" t="str">
        <f ca="1" t="shared" si="1003"/>
        <v>Utökning</v>
      </c>
      <c r="AQ873" s="7" t="str">
        <f t="shared" si="1004"/>
        <v>Konsumtion/Produktion</v>
      </c>
      <c r="AX873" s="31">
        <f ca="1" t="shared" si="1005"/>
        <v>45013.8639858816</v>
      </c>
      <c r="AZ873" s="31" t="str">
        <f ca="1">IF(SUM(IF({"4.Projekteringsavtal","5.Anslutningsavtal","6.Nätavtal"}=Q873,1,0))&gt;0,EDATE(AX873,RANDBETWEEN(0,6)),"")</f>
        <v/>
      </c>
      <c r="BB873" s="21" t="str">
        <f ca="1">IF(SUM(IF({"5.Anslutningsavtal","6.Nätavtal"}=Q873,1,0))&gt;0,EDATE(AZ873,RANDBETWEEN(0,3)),"")</f>
        <v/>
      </c>
      <c r="BD873" s="21" t="str">
        <f ca="1" t="shared" si="1006"/>
        <v/>
      </c>
    </row>
    <row r="874" spans="1:56">
      <c r="A874" s="33" t="s">
        <v>65</v>
      </c>
      <c r="B874" s="31">
        <f ca="1" t="shared" si="1059"/>
        <v>43614</v>
      </c>
      <c r="C874" s="32">
        <f ca="1" t="shared" si="993"/>
        <v>45452</v>
      </c>
      <c r="D874" s="30" t="str">
        <f t="shared" si="994"/>
        <v>Project 4874</v>
      </c>
      <c r="E874" s="30" t="str">
        <f t="shared" si="995"/>
        <v>Company AB 5874</v>
      </c>
      <c r="F874" s="30" t="str">
        <f ca="1" t="shared" si="1060"/>
        <v>Gnesta</v>
      </c>
      <c r="G874" s="37">
        <f ca="1" t="shared" si="1061"/>
        <v>35</v>
      </c>
      <c r="H874" s="38" t="str">
        <f ca="1" t="shared" si="1062"/>
        <v>Ja</v>
      </c>
      <c r="I874" s="30" t="str">
        <f ca="1" t="shared" si="1063"/>
        <v>Utökning</v>
      </c>
      <c r="J874" s="30" t="s">
        <v>69</v>
      </c>
      <c r="K874" s="41">
        <f ca="1" t="shared" si="1064"/>
        <v>450</v>
      </c>
      <c r="L874" s="41">
        <f ca="1" t="shared" si="996"/>
        <v>20</v>
      </c>
      <c r="N874" s="30" t="str">
        <f ca="1" t="shared" si="997"/>
        <v>Lars Johnson 874</v>
      </c>
      <c r="O874" s="30" t="str">
        <f ca="1" t="shared" si="998"/>
        <v>Sarah Anderson 874</v>
      </c>
      <c r="P874" s="30" t="str">
        <f ca="1" t="shared" si="999"/>
        <v>Sarah Anderson 874</v>
      </c>
      <c r="Q874" s="30" t="str">
        <f ca="1" t="shared" si="1065"/>
        <v>2.Reservationsavtal</v>
      </c>
      <c r="R874" s="45" t="str">
        <f ca="1" t="shared" si="1066"/>
        <v>?</v>
      </c>
      <c r="S874" s="45" t="str">
        <f ca="1" t="shared" si="1067"/>
        <v>x</v>
      </c>
      <c r="T874" s="45" t="str">
        <f ca="1" t="shared" si="1068"/>
        <v/>
      </c>
      <c r="V874" s="33"/>
      <c r="W874" s="49" t="str">
        <f ca="1" t="shared" si="1069"/>
        <v/>
      </c>
      <c r="X874" s="50" t="str">
        <f ca="1" t="shared" si="1070"/>
        <v>Ja</v>
      </c>
      <c r="Y874" s="63">
        <f ca="1" t="shared" si="1000"/>
        <v>45583</v>
      </c>
      <c r="Z874" s="63">
        <f ca="1" t="shared" si="1001"/>
        <v>45568</v>
      </c>
      <c r="AA874" s="67"/>
      <c r="AB874" s="64" t="str">
        <f ca="1" t="shared" si="1002"/>
        <v/>
      </c>
      <c r="AC874" s="73">
        <f ca="1">INDEX(Anslutningspunkt!$A$2:$A$108,RANDBETWEEN(2,108),1)</f>
        <v>61</v>
      </c>
      <c r="AD874" s="30"/>
      <c r="AE874" s="30" t="str">
        <f ca="1" t="shared" si="1071"/>
        <v>Regionnät</v>
      </c>
      <c r="AF874" s="79"/>
      <c r="AG874" s="122"/>
      <c r="AH874" s="123"/>
      <c r="AI874" s="127"/>
      <c r="AL874" s="7"/>
      <c r="AM874" s="7">
        <f ca="1">VLOOKUP(AC874,Anslutningspunkt!A:B,2,0)+RANDBETWEEN(-10000,10000)</f>
        <v>6116381.672</v>
      </c>
      <c r="AN874" s="7">
        <f ca="1">VLOOKUP(AC874,Anslutningspunkt!A:C,3,0)+RANDBETWEEN(-10000,10000)</f>
        <v>326222.438</v>
      </c>
      <c r="AP874" s="7" t="str">
        <f ca="1" t="shared" si="1003"/>
        <v>Utökning</v>
      </c>
      <c r="AQ874" s="7" t="str">
        <f t="shared" si="1004"/>
        <v>Konsumtion/Produktion</v>
      </c>
      <c r="AX874" s="31">
        <f ca="1" t="shared" si="1005"/>
        <v>44292.0415984001</v>
      </c>
      <c r="AZ874" s="31" t="str">
        <f ca="1">IF(SUM(IF({"4.Projekteringsavtal","5.Anslutningsavtal","6.Nätavtal"}=Q874,1,0))&gt;0,EDATE(AX874,RANDBETWEEN(0,6)),"")</f>
        <v/>
      </c>
      <c r="BB874" s="21" t="str">
        <f ca="1">IF(SUM(IF({"5.Anslutningsavtal","6.Nätavtal"}=Q874,1,0))&gt;0,EDATE(AZ874,RANDBETWEEN(0,3)),"")</f>
        <v/>
      </c>
      <c r="BD874" s="21" t="str">
        <f ca="1" t="shared" si="1006"/>
        <v/>
      </c>
    </row>
    <row r="875" spans="1:56">
      <c r="A875" s="33" t="s">
        <v>65</v>
      </c>
      <c r="B875" s="31">
        <f ca="1" t="shared" si="1059"/>
        <v>43370</v>
      </c>
      <c r="C875" s="32">
        <f ca="1" t="shared" si="993"/>
        <v>43628</v>
      </c>
      <c r="D875" s="30" t="str">
        <f t="shared" si="994"/>
        <v>Project 4875</v>
      </c>
      <c r="E875" s="30" t="str">
        <f t="shared" si="995"/>
        <v>Company AB 5875</v>
      </c>
      <c r="F875" s="30" t="str">
        <f ca="1" t="shared" si="1060"/>
        <v>Sigtuna</v>
      </c>
      <c r="G875" s="37">
        <f ca="1" t="shared" si="1061"/>
        <v>32</v>
      </c>
      <c r="H875" s="38" t="str">
        <f ca="1" t="shared" si="1062"/>
        <v>Ja</v>
      </c>
      <c r="I875" s="30" t="str">
        <f ca="1" t="shared" si="1063"/>
        <v>Nyanslutning</v>
      </c>
      <c r="J875" s="30" t="s">
        <v>69</v>
      </c>
      <c r="K875" s="41">
        <f ca="1" t="shared" si="1064"/>
        <v>290</v>
      </c>
      <c r="L875" s="41">
        <f ca="1" t="shared" si="996"/>
        <v>119</v>
      </c>
      <c r="N875" s="30" t="str">
        <f ca="1" t="shared" si="997"/>
        <v>Lars Johnson 875</v>
      </c>
      <c r="O875" s="30" t="str">
        <f ca="1" t="shared" si="998"/>
        <v>Sarah Anderson 875</v>
      </c>
      <c r="P875" s="30" t="str">
        <f ca="1" t="shared" si="999"/>
        <v>Lars Johnson 875</v>
      </c>
      <c r="Q875" s="30" t="str">
        <f ca="1" t="shared" si="1065"/>
        <v>5.Anslutningsavtal</v>
      </c>
      <c r="R875" s="45" t="str">
        <f ca="1" t="shared" si="1066"/>
        <v/>
      </c>
      <c r="S875" s="45" t="str">
        <f ca="1" t="shared" si="1067"/>
        <v/>
      </c>
      <c r="T875" s="45" t="str">
        <f ca="1" t="shared" si="1068"/>
        <v/>
      </c>
      <c r="V875" s="33"/>
      <c r="W875" s="49" t="str">
        <f ca="1" t="shared" si="1069"/>
        <v/>
      </c>
      <c r="X875" s="50" t="str">
        <f ca="1" t="shared" si="1070"/>
        <v>Nej</v>
      </c>
      <c r="Y875" s="63" t="str">
        <f ca="1" t="shared" si="1000"/>
        <v/>
      </c>
      <c r="Z875" s="63" t="str">
        <f ca="1" t="shared" si="1001"/>
        <v/>
      </c>
      <c r="AA875" s="67"/>
      <c r="AB875" s="64" t="str">
        <f ca="1" t="shared" si="1002"/>
        <v/>
      </c>
      <c r="AC875" s="73">
        <f ca="1">INDEX(Anslutningspunkt!$A$2:$A$108,RANDBETWEEN(2,108),1)</f>
        <v>93</v>
      </c>
      <c r="AD875" s="30"/>
      <c r="AE875" s="30" t="str">
        <f ca="1" t="shared" si="1071"/>
        <v>Regionnät</v>
      </c>
      <c r="AF875" s="79"/>
      <c r="AG875" s="122"/>
      <c r="AH875" s="123"/>
      <c r="AI875" s="127"/>
      <c r="AL875" s="7"/>
      <c r="AM875" s="7">
        <f ca="1">VLOOKUP(AC875,Anslutningspunkt!A:B,2,0)+RANDBETWEEN(-10000,10000)</f>
        <v>6120878.672</v>
      </c>
      <c r="AN875" s="7">
        <f ca="1">VLOOKUP(AC875,Anslutningspunkt!A:C,3,0)+RANDBETWEEN(-10000,10000)</f>
        <v>404331.438</v>
      </c>
      <c r="AP875" s="7" t="str">
        <f ca="1" t="shared" si="1003"/>
        <v>Nyanslutning</v>
      </c>
      <c r="AQ875" s="7" t="str">
        <f t="shared" si="1004"/>
        <v>Konsumtion/Produktion</v>
      </c>
      <c r="AX875" s="31">
        <f ca="1" t="shared" si="1005"/>
        <v>43483.1070352829</v>
      </c>
      <c r="AZ875" s="31">
        <f ca="1">IF(SUM(IF({"4.Projekteringsavtal","5.Anslutningsavtal","6.Nätavtal"}=Q875,1,0))&gt;0,EDATE(AX875,RANDBETWEEN(0,6)),"")</f>
        <v>43573</v>
      </c>
      <c r="BB875" s="21">
        <f ca="1">IF(SUM(IF({"5.Anslutningsavtal","6.Nätavtal"}=Q875,1,0))&gt;0,EDATE(AZ875,RANDBETWEEN(0,3)),"")</f>
        <v>43634</v>
      </c>
      <c r="BD875" s="21" t="str">
        <f ca="1" t="shared" si="1006"/>
        <v/>
      </c>
    </row>
    <row r="876" spans="1:56">
      <c r="A876" s="33" t="s">
        <v>65</v>
      </c>
      <c r="B876" s="31">
        <f ca="1" t="shared" si="1059"/>
        <v>43639</v>
      </c>
      <c r="C876" s="32">
        <f ca="1" t="shared" si="993"/>
        <v>44502</v>
      </c>
      <c r="D876" s="30" t="str">
        <f t="shared" si="994"/>
        <v>Project 4876</v>
      </c>
      <c r="E876" s="30" t="str">
        <f t="shared" si="995"/>
        <v>Company AB 5876</v>
      </c>
      <c r="F876" s="30" t="str">
        <f ca="1" t="shared" si="1060"/>
        <v>Östhammar</v>
      </c>
      <c r="G876" s="37">
        <f ca="1" t="shared" si="1061"/>
        <v>33</v>
      </c>
      <c r="H876" s="38" t="str">
        <f ca="1" t="shared" si="1062"/>
        <v>Ja</v>
      </c>
      <c r="I876" s="30" t="str">
        <f ca="1" t="shared" si="1063"/>
        <v>Nyanslutning</v>
      </c>
      <c r="J876" s="30" t="s">
        <v>69</v>
      </c>
      <c r="K876" s="41">
        <f ca="1" t="shared" si="1064"/>
        <v>220</v>
      </c>
      <c r="L876" s="41">
        <f ca="1" t="shared" si="996"/>
        <v>72</v>
      </c>
      <c r="N876" s="30" t="str">
        <f ca="1" t="shared" si="997"/>
        <v>Sarah Anderson 876</v>
      </c>
      <c r="O876" s="30" t="str">
        <f ca="1" t="shared" si="998"/>
        <v>Erik Johanson 876</v>
      </c>
      <c r="P876" s="30" t="str">
        <f ca="1" t="shared" si="999"/>
        <v>Sarah Anderson 876</v>
      </c>
      <c r="Q876" s="30" t="str">
        <f ca="1" t="shared" si="1065"/>
        <v>5.Anslutningsavtal</v>
      </c>
      <c r="R876" s="45" t="str">
        <f ca="1" t="shared" si="1066"/>
        <v/>
      </c>
      <c r="S876" s="45" t="str">
        <f ca="1" t="shared" si="1067"/>
        <v>x</v>
      </c>
      <c r="T876" s="45" t="str">
        <f ca="1" t="shared" si="1068"/>
        <v/>
      </c>
      <c r="V876" s="33"/>
      <c r="W876" s="49" t="str">
        <f ca="1" t="shared" si="1069"/>
        <v>Reservationsavtal ska tecknas</v>
      </c>
      <c r="X876" s="50" t="str">
        <f ca="1" t="shared" si="1070"/>
        <v/>
      </c>
      <c r="Y876" s="63" t="str">
        <f ca="1" t="shared" si="1000"/>
        <v/>
      </c>
      <c r="Z876" s="63" t="str">
        <f ca="1" t="shared" si="1001"/>
        <v/>
      </c>
      <c r="AA876" s="67"/>
      <c r="AB876" s="64" t="str">
        <f ca="1" t="shared" si="1002"/>
        <v/>
      </c>
      <c r="AC876" s="73">
        <f ca="1">INDEX(Anslutningspunkt!$A$2:$A$108,RANDBETWEEN(2,108),1)</f>
        <v>67</v>
      </c>
      <c r="AD876" s="30"/>
      <c r="AE876" s="30" t="str">
        <f ca="1" t="shared" si="1071"/>
        <v>Stamnät</v>
      </c>
      <c r="AF876" s="79"/>
      <c r="AG876" s="122"/>
      <c r="AH876" s="123"/>
      <c r="AI876" s="127"/>
      <c r="AL876" s="7"/>
      <c r="AM876" s="7">
        <f ca="1">VLOOKUP(AC876,Anslutningspunkt!A:B,2,0)+RANDBETWEEN(-10000,10000)</f>
        <v>6134870.672</v>
      </c>
      <c r="AN876" s="7">
        <f ca="1">VLOOKUP(AC876,Anslutningspunkt!A:C,3,0)+RANDBETWEEN(-10000,10000)</f>
        <v>390757.438</v>
      </c>
      <c r="AP876" s="7" t="str">
        <f ca="1" t="shared" si="1003"/>
        <v>Nyanslutning</v>
      </c>
      <c r="AQ876" s="7" t="str">
        <f t="shared" si="1004"/>
        <v>Konsumtion/Produktion</v>
      </c>
      <c r="AX876" s="31">
        <f ca="1" t="shared" si="1005"/>
        <v>44156.428602204</v>
      </c>
      <c r="AZ876" s="31">
        <f ca="1">IF(SUM(IF({"4.Projekteringsavtal","5.Anslutningsavtal","6.Nätavtal"}=Q876,1,0))&gt;0,EDATE(AX876,RANDBETWEEN(0,6)),"")</f>
        <v>44337</v>
      </c>
      <c r="BB876" s="21">
        <f ca="1">IF(SUM(IF({"5.Anslutningsavtal","6.Nätavtal"}=Q876,1,0))&gt;0,EDATE(AZ876,RANDBETWEEN(0,3)),"")</f>
        <v>44398</v>
      </c>
      <c r="BD876" s="21" t="str">
        <f ca="1" t="shared" si="1006"/>
        <v/>
      </c>
    </row>
    <row r="877" spans="1:56">
      <c r="A877" s="33" t="s">
        <v>65</v>
      </c>
      <c r="B877" s="31">
        <f ca="1" t="shared" si="1059"/>
        <v>44195</v>
      </c>
      <c r="C877" s="32">
        <f ca="1" t="shared" si="993"/>
        <v>45403</v>
      </c>
      <c r="D877" s="30" t="str">
        <f t="shared" si="994"/>
        <v>Project 4877</v>
      </c>
      <c r="E877" s="30" t="str">
        <f t="shared" si="995"/>
        <v>Company AB 5877</v>
      </c>
      <c r="F877" s="30" t="str">
        <f ca="1" t="shared" si="1060"/>
        <v>Nynäshamn</v>
      </c>
      <c r="G877" s="37">
        <f ca="1" t="shared" si="1061"/>
        <v>31</v>
      </c>
      <c r="H877" s="38" t="str">
        <f ca="1" t="shared" si="1062"/>
        <v/>
      </c>
      <c r="I877" s="30" t="str">
        <f ca="1" t="shared" si="1063"/>
        <v>Nyanslutning</v>
      </c>
      <c r="J877" s="30" t="s">
        <v>69</v>
      </c>
      <c r="K877" s="41">
        <f ca="1" t="shared" si="1064"/>
        <v>250</v>
      </c>
      <c r="L877" s="41">
        <f ca="1" t="shared" si="996"/>
        <v>182</v>
      </c>
      <c r="N877" s="30" t="str">
        <f ca="1" t="shared" si="997"/>
        <v>Anders Erikson 877</v>
      </c>
      <c r="O877" s="30" t="str">
        <f ca="1" t="shared" si="998"/>
        <v>Sarah Anderson 877</v>
      </c>
      <c r="P877" s="30" t="str">
        <f ca="1" t="shared" si="999"/>
        <v>Sarah Anderson 877</v>
      </c>
      <c r="Q877" s="30" t="str">
        <f ca="1" t="shared" si="1065"/>
        <v>6.Nätavtal</v>
      </c>
      <c r="R877" s="45" t="str">
        <f ca="1" t="shared" si="1066"/>
        <v>Ja</v>
      </c>
      <c r="S877" s="45" t="str">
        <f ca="1" t="shared" si="1067"/>
        <v/>
      </c>
      <c r="T877" s="45" t="str">
        <f ca="1" t="shared" si="1068"/>
        <v/>
      </c>
      <c r="V877" s="33"/>
      <c r="W877" s="49" t="str">
        <f ca="1" t="shared" si="1069"/>
        <v>Länk</v>
      </c>
      <c r="X877" s="50" t="str">
        <f ca="1" t="shared" si="1070"/>
        <v>Nej</v>
      </c>
      <c r="Y877" s="63" t="str">
        <f ca="1" t="shared" si="1000"/>
        <v/>
      </c>
      <c r="Z877" s="63" t="str">
        <f ca="1" t="shared" si="1001"/>
        <v/>
      </c>
      <c r="AA877" s="67"/>
      <c r="AB877" s="64" t="str">
        <f ca="1" t="shared" si="1002"/>
        <v/>
      </c>
      <c r="AC877" s="73">
        <f ca="1">INDEX(Anslutningspunkt!$A$2:$A$108,RANDBETWEEN(2,108),1)</f>
        <v>52</v>
      </c>
      <c r="AD877" s="30"/>
      <c r="AE877" s="30" t="str">
        <f ca="1" t="shared" si="1071"/>
        <v/>
      </c>
      <c r="AF877" s="79"/>
      <c r="AG877" s="122"/>
      <c r="AH877" s="123"/>
      <c r="AI877" s="127"/>
      <c r="AL877" s="7"/>
      <c r="AM877" s="7">
        <f ca="1">VLOOKUP(AC877,Anslutningspunkt!A:B,2,0)+RANDBETWEEN(-10000,10000)</f>
        <v>6037170.672</v>
      </c>
      <c r="AN877" s="7">
        <f ca="1">VLOOKUP(AC877,Anslutningspunkt!A:C,3,0)+RANDBETWEEN(-10000,10000)</f>
        <v>393894.438</v>
      </c>
      <c r="AP877" s="7" t="str">
        <f ca="1" t="shared" si="1003"/>
        <v>Nyanslutning</v>
      </c>
      <c r="AQ877" s="7" t="str">
        <f t="shared" si="1004"/>
        <v>Konsumtion/Produktion</v>
      </c>
      <c r="AX877" s="31">
        <f ca="1" t="shared" si="1005"/>
        <v>45108.2090737643</v>
      </c>
      <c r="AZ877" s="31">
        <f ca="1">IF(SUM(IF({"4.Projekteringsavtal","5.Anslutningsavtal","6.Nätavtal"}=Q877,1,0))&gt;0,EDATE(AX877,RANDBETWEEN(0,6)),"")</f>
        <v>45170</v>
      </c>
      <c r="BB877" s="21">
        <f ca="1">IF(SUM(IF({"5.Anslutningsavtal","6.Nätavtal"}=Q877,1,0))&gt;0,EDATE(AZ877,RANDBETWEEN(0,3)),"")</f>
        <v>45170</v>
      </c>
      <c r="BD877" s="21">
        <f ca="1" t="shared" si="1006"/>
        <v>45231</v>
      </c>
    </row>
    <row r="878" spans="1:56">
      <c r="A878" s="33" t="s">
        <v>65</v>
      </c>
      <c r="B878" s="31">
        <f ca="1" t="shared" si="1059"/>
        <v>44656</v>
      </c>
      <c r="C878" s="32">
        <f ca="1" t="shared" si="993"/>
        <v>44871</v>
      </c>
      <c r="D878" s="30" t="str">
        <f t="shared" si="994"/>
        <v>Project 4878</v>
      </c>
      <c r="E878" s="30" t="str">
        <f t="shared" si="995"/>
        <v>Company AB 5878</v>
      </c>
      <c r="F878" s="30" t="str">
        <f ca="1" t="shared" si="1060"/>
        <v>Upplans Bro</v>
      </c>
      <c r="G878" s="37">
        <f ca="1" t="shared" si="1061"/>
        <v>37</v>
      </c>
      <c r="H878" s="38" t="str">
        <f ca="1" t="shared" si="1062"/>
        <v/>
      </c>
      <c r="I878" s="30" t="str">
        <f ca="1" t="shared" si="1063"/>
        <v>Utökning</v>
      </c>
      <c r="J878" s="30" t="s">
        <v>69</v>
      </c>
      <c r="K878" s="41">
        <f ca="1" t="shared" si="1064"/>
        <v>590</v>
      </c>
      <c r="L878" s="41">
        <f ca="1" t="shared" si="996"/>
        <v>449</v>
      </c>
      <c r="N878" s="30" t="str">
        <f ca="1" t="shared" si="997"/>
        <v>Anders Erikson 878</v>
      </c>
      <c r="O878" s="30" t="str">
        <f ca="1" t="shared" si="998"/>
        <v>Anders Erikson 878</v>
      </c>
      <c r="P878" s="30" t="str">
        <f ca="1" t="shared" si="999"/>
        <v>Sarah Anderson 878</v>
      </c>
      <c r="Q878" s="30" t="str">
        <f ca="1" t="shared" si="1065"/>
        <v>2.Reservationsavtal</v>
      </c>
      <c r="R878" s="45" t="str">
        <f ca="1" t="shared" si="1066"/>
        <v>nej</v>
      </c>
      <c r="S878" s="45" t="str">
        <f ca="1" t="shared" si="1067"/>
        <v/>
      </c>
      <c r="T878" s="45" t="str">
        <f ca="1" t="shared" si="1068"/>
        <v/>
      </c>
      <c r="V878" s="33"/>
      <c r="W878" s="49" t="str">
        <f ca="1" t="shared" si="1069"/>
        <v>Länk</v>
      </c>
      <c r="X878" s="50" t="str">
        <f ca="1" t="shared" si="1070"/>
        <v>Nej</v>
      </c>
      <c r="Y878" s="63" t="str">
        <f ca="1" t="shared" si="1000"/>
        <v/>
      </c>
      <c r="Z878" s="63" t="str">
        <f ca="1" t="shared" si="1001"/>
        <v/>
      </c>
      <c r="AA878" s="67"/>
      <c r="AB878" s="64" t="str">
        <f ca="1" t="shared" si="1002"/>
        <v/>
      </c>
      <c r="AC878" s="73">
        <f ca="1">INDEX(Anslutningspunkt!$A$2:$A$108,RANDBETWEEN(2,108),1)</f>
        <v>31</v>
      </c>
      <c r="AD878" s="30"/>
      <c r="AE878" s="30" t="str">
        <f ca="1" t="shared" si="1071"/>
        <v>Regionnät</v>
      </c>
      <c r="AF878" s="79"/>
      <c r="AG878" s="122"/>
      <c r="AH878" s="123"/>
      <c r="AI878" s="127"/>
      <c r="AL878" s="7"/>
      <c r="AM878" s="7">
        <f ca="1">VLOOKUP(AC878,Anslutningspunkt!A:B,2,0)+RANDBETWEEN(-10000,10000)</f>
        <v>6030703.672</v>
      </c>
      <c r="AN878" s="7">
        <f ca="1">VLOOKUP(AC878,Anslutningspunkt!A:C,3,0)+RANDBETWEEN(-10000,10000)</f>
        <v>264064.438</v>
      </c>
      <c r="AP878" s="7" t="str">
        <f ca="1" t="shared" si="1003"/>
        <v>Utökning</v>
      </c>
      <c r="AQ878" s="7" t="str">
        <f t="shared" si="1004"/>
        <v>Konsumtion/Produktion</v>
      </c>
      <c r="AX878" s="31">
        <f ca="1" t="shared" si="1005"/>
        <v>44776.8683743947</v>
      </c>
      <c r="AZ878" s="31" t="str">
        <f ca="1">IF(SUM(IF({"4.Projekteringsavtal","5.Anslutningsavtal","6.Nätavtal"}=Q878,1,0))&gt;0,EDATE(AX878,RANDBETWEEN(0,6)),"")</f>
        <v/>
      </c>
      <c r="BB878" s="21" t="str">
        <f ca="1">IF(SUM(IF({"5.Anslutningsavtal","6.Nätavtal"}=Q878,1,0))&gt;0,EDATE(AZ878,RANDBETWEEN(0,3)),"")</f>
        <v/>
      </c>
      <c r="BD878" s="21" t="str">
        <f ca="1" t="shared" si="1006"/>
        <v/>
      </c>
    </row>
    <row r="879" spans="1:56">
      <c r="A879" s="33" t="s">
        <v>65</v>
      </c>
      <c r="B879" s="31">
        <f ca="1" t="shared" si="1059"/>
        <v>43178</v>
      </c>
      <c r="C879" s="32">
        <f ca="1" t="shared" si="993"/>
        <v>45424</v>
      </c>
      <c r="D879" s="30" t="str">
        <f t="shared" si="994"/>
        <v>Project 4879</v>
      </c>
      <c r="E879" s="30" t="str">
        <f t="shared" si="995"/>
        <v>Company AB 5879</v>
      </c>
      <c r="F879" s="30" t="str">
        <f ca="1" t="shared" si="1060"/>
        <v>Uppsala</v>
      </c>
      <c r="G879" s="37">
        <f ca="1" t="shared" si="1061"/>
        <v>34</v>
      </c>
      <c r="H879" s="38" t="str">
        <f ca="1" t="shared" si="1062"/>
        <v>Ja</v>
      </c>
      <c r="I879" s="30" t="str">
        <f ca="1" t="shared" si="1063"/>
        <v>Nyanslutning</v>
      </c>
      <c r="J879" s="30" t="s">
        <v>69</v>
      </c>
      <c r="K879" s="41">
        <f ca="1" t="shared" si="1064"/>
        <v>550</v>
      </c>
      <c r="L879" s="41">
        <f ca="1" t="shared" si="996"/>
        <v>183</v>
      </c>
      <c r="N879" s="30" t="str">
        <f ca="1" t="shared" si="997"/>
        <v>Anders Erikson 879</v>
      </c>
      <c r="O879" s="30" t="str">
        <f ca="1" t="shared" si="998"/>
        <v>Sarah Anderson 879</v>
      </c>
      <c r="P879" s="30" t="str">
        <f ca="1" t="shared" si="999"/>
        <v>Anders Erikson 879</v>
      </c>
      <c r="Q879" s="30" t="str">
        <f ca="1" t="shared" si="1065"/>
        <v>6.Nätavtal</v>
      </c>
      <c r="R879" s="45" t="str">
        <f ca="1" t="shared" si="1066"/>
        <v/>
      </c>
      <c r="S879" s="45" t="str">
        <f ca="1" t="shared" si="1067"/>
        <v/>
      </c>
      <c r="T879" s="45" t="str">
        <f ca="1" t="shared" si="1068"/>
        <v/>
      </c>
      <c r="V879" s="33"/>
      <c r="W879" s="49" t="str">
        <f ca="1" t="shared" si="1069"/>
        <v/>
      </c>
      <c r="X879" s="50" t="str">
        <f ca="1" t="shared" si="1070"/>
        <v>Nej</v>
      </c>
      <c r="Y879" s="63" t="str">
        <f ca="1" t="shared" si="1000"/>
        <v/>
      </c>
      <c r="Z879" s="63" t="str">
        <f ca="1" t="shared" si="1001"/>
        <v/>
      </c>
      <c r="AA879" s="67"/>
      <c r="AB879" s="64" t="str">
        <f ca="1" t="shared" si="1002"/>
        <v/>
      </c>
      <c r="AC879" s="73">
        <f ca="1">INDEX(Anslutningspunkt!$A$2:$A$108,RANDBETWEEN(2,108),1)</f>
        <v>53</v>
      </c>
      <c r="AD879" s="30"/>
      <c r="AE879" s="30" t="str">
        <f ca="1" t="shared" si="1071"/>
        <v/>
      </c>
      <c r="AF879" s="79"/>
      <c r="AG879" s="122"/>
      <c r="AH879" s="123"/>
      <c r="AI879" s="127"/>
      <c r="AL879" s="7"/>
      <c r="AM879" s="7">
        <f ca="1">VLOOKUP(AC879,Anslutningspunkt!A:B,2,0)+RANDBETWEEN(-10000,10000)</f>
        <v>6173397.672</v>
      </c>
      <c r="AN879" s="7">
        <f ca="1">VLOOKUP(AC879,Anslutningspunkt!A:C,3,0)+RANDBETWEEN(-10000,10000)</f>
        <v>394383.438</v>
      </c>
      <c r="AP879" s="7" t="str">
        <f ca="1" t="shared" si="1003"/>
        <v>Nyanslutning</v>
      </c>
      <c r="AQ879" s="7" t="str">
        <f t="shared" si="1004"/>
        <v>Konsumtion/Produktion</v>
      </c>
      <c r="AX879" s="31">
        <f ca="1" t="shared" si="1005"/>
        <v>45415.9956899098</v>
      </c>
      <c r="AZ879" s="31">
        <f ca="1">IF(SUM(IF({"4.Projekteringsavtal","5.Anslutningsavtal","6.Nätavtal"}=Q879,1,0))&gt;0,EDATE(AX879,RANDBETWEEN(0,6)),"")</f>
        <v>45476</v>
      </c>
      <c r="BB879" s="21">
        <f ca="1">IF(SUM(IF({"5.Anslutningsavtal","6.Nätavtal"}=Q879,1,0))&gt;0,EDATE(AZ879,RANDBETWEEN(0,3)),"")</f>
        <v>45507</v>
      </c>
      <c r="BD879" s="21">
        <f ca="1" t="shared" si="1006"/>
        <v>45568</v>
      </c>
    </row>
    <row r="880" spans="1:56">
      <c r="A880" s="33" t="s">
        <v>65</v>
      </c>
      <c r="B880" s="31">
        <f ca="1" t="shared" si="1059"/>
        <v>44475</v>
      </c>
      <c r="C880" s="32">
        <f ca="1" t="shared" si="993"/>
        <v>44681</v>
      </c>
      <c r="D880" s="30" t="str">
        <f t="shared" si="994"/>
        <v>Project 4880</v>
      </c>
      <c r="E880" s="30" t="str">
        <f t="shared" si="995"/>
        <v>Company AB 5880</v>
      </c>
      <c r="F880" s="30" t="str">
        <f ca="1" t="shared" si="1060"/>
        <v>Upplands Bro</v>
      </c>
      <c r="G880" s="37">
        <f ca="1" t="shared" si="1061"/>
        <v>38</v>
      </c>
      <c r="H880" s="38" t="str">
        <f ca="1" t="shared" si="1062"/>
        <v/>
      </c>
      <c r="I880" s="30" t="str">
        <f ca="1" t="shared" si="1063"/>
        <v>Flytt</v>
      </c>
      <c r="J880" s="30" t="s">
        <v>69</v>
      </c>
      <c r="K880" s="41">
        <f ca="1" t="shared" si="1064"/>
        <v>80</v>
      </c>
      <c r="L880" s="41">
        <f ca="1" t="shared" si="996"/>
        <v>25</v>
      </c>
      <c r="N880" s="30" t="str">
        <f ca="1" t="shared" si="997"/>
        <v>Sarah Anderson 880</v>
      </c>
      <c r="O880" s="30" t="str">
        <f ca="1" t="shared" si="998"/>
        <v>Anders Erikson 880</v>
      </c>
      <c r="P880" s="30" t="str">
        <f ca="1" t="shared" si="999"/>
        <v>Sarah Anderson 880</v>
      </c>
      <c r="Q880" s="30" t="str">
        <f ca="1" t="shared" si="1065"/>
        <v>1.Anslutningsmöjlighet</v>
      </c>
      <c r="R880" s="45" t="str">
        <f ca="1" t="shared" si="1066"/>
        <v/>
      </c>
      <c r="S880" s="45" t="str">
        <f ca="1" t="shared" si="1067"/>
        <v>x</v>
      </c>
      <c r="T880" s="45" t="str">
        <f ca="1" t="shared" si="1068"/>
        <v/>
      </c>
      <c r="V880" s="33"/>
      <c r="W880" s="49" t="str">
        <f ca="1" t="shared" si="1069"/>
        <v>Ansluts till LN 20 kV</v>
      </c>
      <c r="X880" s="50" t="str">
        <f ca="1" t="shared" si="1070"/>
        <v>Ja</v>
      </c>
      <c r="Y880" s="63">
        <f ca="1" t="shared" si="1000"/>
        <v>45582</v>
      </c>
      <c r="Z880" s="63">
        <f ca="1" t="shared" si="1001"/>
        <v>45568</v>
      </c>
      <c r="AA880" s="67"/>
      <c r="AB880" s="64" t="str">
        <f ca="1" t="shared" si="1002"/>
        <v/>
      </c>
      <c r="AC880" s="73">
        <f ca="1">INDEX(Anslutningspunkt!$A$2:$A$108,RANDBETWEEN(2,108),1)</f>
        <v>35</v>
      </c>
      <c r="AD880" s="30"/>
      <c r="AE880" s="30" t="str">
        <f ca="1" t="shared" si="1071"/>
        <v>Stamnät Regionnät</v>
      </c>
      <c r="AF880" s="79"/>
      <c r="AG880" s="122"/>
      <c r="AH880" s="123"/>
      <c r="AI880" s="127"/>
      <c r="AL880" s="7"/>
      <c r="AM880" s="7">
        <f ca="1">VLOOKUP(AC880,Anslutningspunkt!A:B,2,0)+RANDBETWEEN(-10000,10000)</f>
        <v>6048122.672</v>
      </c>
      <c r="AN880" s="7">
        <f ca="1">VLOOKUP(AC880,Anslutningspunkt!A:C,3,0)+RANDBETWEEN(-10000,10000)</f>
        <v>354680.438</v>
      </c>
      <c r="AP880" s="7" t="str">
        <f ca="1" t="shared" si="1003"/>
        <v>Flytt</v>
      </c>
      <c r="AQ880" s="7" t="str">
        <f t="shared" si="1004"/>
        <v>Konsumtion/Produktion</v>
      </c>
      <c r="AX880" s="31" t="str">
        <f ca="1" t="shared" si="1005"/>
        <v/>
      </c>
      <c r="AZ880" s="31" t="str">
        <f ca="1">IF(SUM(IF({"4.Projekteringsavtal","5.Anslutningsavtal","6.Nätavtal"}=Q880,1,0))&gt;0,EDATE(AX880,RANDBETWEEN(0,6)),"")</f>
        <v/>
      </c>
      <c r="BB880" s="21" t="str">
        <f ca="1">IF(SUM(IF({"5.Anslutningsavtal","6.Nätavtal"}=Q880,1,0))&gt;0,EDATE(AZ880,RANDBETWEEN(0,3)),"")</f>
        <v/>
      </c>
      <c r="BD880" s="21" t="str">
        <f ca="1" t="shared" si="1006"/>
        <v/>
      </c>
    </row>
    <row r="881" spans="1:56">
      <c r="A881" s="33" t="s">
        <v>65</v>
      </c>
      <c r="B881" s="31">
        <f ca="1" t="shared" si="1059"/>
        <v>44276</v>
      </c>
      <c r="C881" s="32">
        <f ca="1" t="shared" si="993"/>
        <v>45107</v>
      </c>
      <c r="D881" s="30" t="str">
        <f t="shared" si="994"/>
        <v>Project 4881</v>
      </c>
      <c r="E881" s="30" t="str">
        <f t="shared" si="995"/>
        <v>Company AB 5881</v>
      </c>
      <c r="F881" s="30" t="str">
        <f ca="1" t="shared" si="1060"/>
        <v>Huddinge</v>
      </c>
      <c r="G881" s="37">
        <f ca="1" t="shared" si="1061"/>
        <v>36</v>
      </c>
      <c r="H881" s="38" t="str">
        <f ca="1" t="shared" si="1062"/>
        <v>Nej</v>
      </c>
      <c r="I881" s="30" t="str">
        <f ca="1" t="shared" si="1063"/>
        <v>Flytt</v>
      </c>
      <c r="J881" s="30" t="s">
        <v>69</v>
      </c>
      <c r="K881" s="41">
        <f ca="1" t="shared" si="1064"/>
        <v>560</v>
      </c>
      <c r="L881" s="41">
        <f ca="1" t="shared" si="996"/>
        <v>361</v>
      </c>
      <c r="N881" s="30" t="str">
        <f ca="1" t="shared" si="997"/>
        <v>Anders Erikson 881</v>
      </c>
      <c r="O881" s="30" t="str">
        <f ca="1" t="shared" si="998"/>
        <v>Lars Johnson 881</v>
      </c>
      <c r="P881" s="30" t="str">
        <f ca="1" t="shared" si="999"/>
        <v>Lars Johnson 881</v>
      </c>
      <c r="Q881" s="30" t="str">
        <f ca="1" t="shared" si="1065"/>
        <v>4.Projekteringsavtal</v>
      </c>
      <c r="R881" s="45" t="str">
        <f ca="1" t="shared" si="1066"/>
        <v/>
      </c>
      <c r="S881" s="45" t="str">
        <f ca="1" t="shared" si="1067"/>
        <v/>
      </c>
      <c r="T881" s="45" t="str">
        <f ca="1" t="shared" si="1068"/>
        <v>x</v>
      </c>
      <c r="V881" s="33"/>
      <c r="W881" s="49" t="str">
        <f ca="1" t="shared" si="1069"/>
        <v>Länk</v>
      </c>
      <c r="X881" s="50" t="str">
        <f ca="1" t="shared" si="1070"/>
        <v>Nej</v>
      </c>
      <c r="Y881" s="63" t="str">
        <f ca="1" t="shared" si="1000"/>
        <v/>
      </c>
      <c r="Z881" s="63" t="str">
        <f ca="1" t="shared" si="1001"/>
        <v/>
      </c>
      <c r="AA881" s="67"/>
      <c r="AB881" s="64" t="str">
        <f ca="1" t="shared" si="1002"/>
        <v/>
      </c>
      <c r="AC881" s="73">
        <f ca="1">INDEX(Anslutningspunkt!$A$2:$A$108,RANDBETWEEN(2,108),1)</f>
        <v>88</v>
      </c>
      <c r="AD881" s="30"/>
      <c r="AE881" s="30" t="str">
        <f ca="1" t="shared" si="1071"/>
        <v>Regionnät</v>
      </c>
      <c r="AF881" s="79"/>
      <c r="AG881" s="122"/>
      <c r="AH881" s="123"/>
      <c r="AI881" s="127"/>
      <c r="AL881" s="7"/>
      <c r="AM881" s="7">
        <f ca="1">VLOOKUP(AC881,Anslutningspunkt!A:B,2,0)+RANDBETWEEN(-10000,10000)</f>
        <v>6125850.672</v>
      </c>
      <c r="AN881" s="7">
        <f ca="1">VLOOKUP(AC881,Anslutningspunkt!A:C,3,0)+RANDBETWEEN(-10000,10000)</f>
        <v>362865.438</v>
      </c>
      <c r="AP881" s="7" t="str">
        <f ca="1" t="shared" si="1003"/>
        <v>Flytt</v>
      </c>
      <c r="AQ881" s="7" t="str">
        <f t="shared" si="1004"/>
        <v>Konsumtion/Produktion</v>
      </c>
      <c r="AX881" s="31">
        <f ca="1" t="shared" si="1005"/>
        <v>44452.5632149127</v>
      </c>
      <c r="AZ881" s="31">
        <f ca="1">IF(SUM(IF({"4.Projekteringsavtal","5.Anslutningsavtal","6.Nätavtal"}=Q881,1,0))&gt;0,EDATE(AX881,RANDBETWEEN(0,6)),"")</f>
        <v>44574</v>
      </c>
      <c r="BB881" s="21" t="str">
        <f ca="1">IF(SUM(IF({"5.Anslutningsavtal","6.Nätavtal"}=Q881,1,0))&gt;0,EDATE(AZ881,RANDBETWEEN(0,3)),"")</f>
        <v/>
      </c>
      <c r="BD881" s="21" t="str">
        <f ca="1" t="shared" si="1006"/>
        <v/>
      </c>
    </row>
    <row r="882" spans="1:56">
      <c r="A882" s="33" t="s">
        <v>65</v>
      </c>
      <c r="B882" s="31">
        <f ca="1" t="shared" ref="B882:B891" si="1072">RANDBETWEEN(DATE(2018,1,1),DATE(2022,10,20))</f>
        <v>44766</v>
      </c>
      <c r="C882" s="32">
        <f ca="1" t="shared" si="993"/>
        <v>45460</v>
      </c>
      <c r="D882" s="30" t="str">
        <f t="shared" si="994"/>
        <v>Project 4882</v>
      </c>
      <c r="E882" s="30" t="str">
        <f t="shared" si="995"/>
        <v>Company AB 5882</v>
      </c>
      <c r="F882" s="30" t="str">
        <f ca="1" t="shared" ref="F882:F891" si="107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Långshyttan</v>
      </c>
      <c r="G882" s="37">
        <f ca="1" t="shared" ref="G882:G891" si="1074">RANDBETWEEN(30,38)</f>
        <v>33</v>
      </c>
      <c r="H882" s="38" t="str">
        <f ca="1" t="shared" ref="H882:H891" si="1075">CHOOSE(RANDBETWEEN(1,3),"Ja","Nej","")</f>
        <v>Nej</v>
      </c>
      <c r="I882" s="30" t="str">
        <f ca="1" t="shared" ref="I882:I891" si="1076">CHOOSE(RANDBETWEEN(1,3),"Nyanslutning","Utökning","Flytt")</f>
        <v>Utökning</v>
      </c>
      <c r="J882" s="30" t="s">
        <v>69</v>
      </c>
      <c r="K882" s="41">
        <f ca="1" t="shared" ref="K882:K891" si="1077">RANDBETWEEN(1,60)*10</f>
        <v>200</v>
      </c>
      <c r="L882" s="41">
        <f ca="1" t="shared" si="996"/>
        <v>8</v>
      </c>
      <c r="N882" s="30" t="str">
        <f ca="1" t="shared" si="997"/>
        <v>Erik Johanson 882</v>
      </c>
      <c r="O882" s="30" t="str">
        <f ca="1" t="shared" si="998"/>
        <v>Anders Erikson 882</v>
      </c>
      <c r="P882" s="30" t="str">
        <f ca="1" t="shared" si="999"/>
        <v>Sarah Anderson 882</v>
      </c>
      <c r="Q882" s="30" t="str">
        <f ca="1" t="shared" ref="Q882:Q891" si="1078">CHOOSE(RANDBETWEEN(1,5),"5.Anslutningsavtal","4.Projekteringsavtal","6.Nätavtal","2.Reservationsavtal","1.Anslutningsmöjlighet")</f>
        <v>5.Anslutningsavtal</v>
      </c>
      <c r="R882" s="45" t="str">
        <f ca="1" t="shared" ref="R882:R891" si="1079">CHOOSE(RANDBETWEEN(1,8),"Ja","","","","n","nej","?","N/A")</f>
        <v>n</v>
      </c>
      <c r="S882" s="45" t="str">
        <f ca="1" t="shared" ref="S882:S891" si="1080">CHOOSE(RANDBETWEEN(1,3),"x","","")</f>
        <v/>
      </c>
      <c r="T882" s="45" t="str">
        <f ca="1" t="shared" ref="T882:T891" si="1081">CHOOSE(RANDBETWEEN(1,4),"x","","","")</f>
        <v/>
      </c>
      <c r="V882" s="33"/>
      <c r="W882" s="49" t="str">
        <f ca="1" t="shared" ref="W882:W891" si="1082">CHOOSE(RANDBETWEEN(1,7),"Länk","","","","","Ansluts till LN 20 kV","Reservationsavtal ska tecknas")</f>
        <v>Ansluts till LN 20 kV</v>
      </c>
      <c r="X882" s="50" t="str">
        <f ca="1" t="shared" ref="X882:X891" si="1083">CHOOSE(RANDBETWEEN(1,4),"Ja","Ja","Nej","")</f>
        <v/>
      </c>
      <c r="Y882" s="63" t="str">
        <f ca="1" t="shared" si="1000"/>
        <v/>
      </c>
      <c r="Z882" s="63" t="str">
        <f ca="1" t="shared" si="1001"/>
        <v/>
      </c>
      <c r="AA882" s="67"/>
      <c r="AB882" s="64" t="str">
        <f ca="1" t="shared" si="1002"/>
        <v/>
      </c>
      <c r="AC882" s="73">
        <f ca="1">INDEX(Anslutningspunkt!$A$2:$A$108,RANDBETWEEN(2,108),1)</f>
        <v>15</v>
      </c>
      <c r="AD882" s="30"/>
      <c r="AE882" s="30" t="str">
        <f ca="1" t="shared" ref="AE882:AE891" si="1084">CHOOSE(RANDBETWEEN(1,4),"Regionnät","Stamnät Regionnät","Stamnät","")</f>
        <v>Stamnät</v>
      </c>
      <c r="AF882" s="79"/>
      <c r="AG882" s="122"/>
      <c r="AH882" s="123"/>
      <c r="AI882" s="127"/>
      <c r="AL882" s="7"/>
      <c r="AM882" s="7">
        <f ca="1">VLOOKUP(AC882,Anslutningspunkt!A:B,2,0)+RANDBETWEEN(-10000,10000)</f>
        <v>6114455.672</v>
      </c>
      <c r="AN882" s="7">
        <f ca="1">VLOOKUP(AC882,Anslutningspunkt!A:C,3,0)+RANDBETWEEN(-10000,10000)</f>
        <v>292246.438</v>
      </c>
      <c r="AP882" s="7" t="str">
        <f ca="1" t="shared" si="1003"/>
        <v>Utökning</v>
      </c>
      <c r="AQ882" s="7" t="str">
        <f t="shared" si="1004"/>
        <v>Konsumtion/Produktion</v>
      </c>
      <c r="AX882" s="31">
        <f ca="1" t="shared" si="1005"/>
        <v>45267.5017359347</v>
      </c>
      <c r="AZ882" s="31">
        <f ca="1">IF(SUM(IF({"4.Projekteringsavtal","5.Anslutningsavtal","6.Nätavtal"}=Q882,1,0))&gt;0,EDATE(AX882,RANDBETWEEN(0,6)),"")</f>
        <v>45450</v>
      </c>
      <c r="BB882" s="21">
        <f ca="1">IF(SUM(IF({"5.Anslutningsavtal","6.Nätavtal"}=Q882,1,0))&gt;0,EDATE(AZ882,RANDBETWEEN(0,3)),"")</f>
        <v>45511</v>
      </c>
      <c r="BD882" s="21" t="str">
        <f ca="1" t="shared" si="1006"/>
        <v/>
      </c>
    </row>
    <row r="883" spans="1:56">
      <c r="A883" s="33" t="s">
        <v>65</v>
      </c>
      <c r="B883" s="31">
        <f ca="1" t="shared" si="1072"/>
        <v>44574</v>
      </c>
      <c r="C883" s="32">
        <f ca="1" t="shared" si="993"/>
        <v>44838</v>
      </c>
      <c r="D883" s="30" t="str">
        <f t="shared" si="994"/>
        <v>Project 4883</v>
      </c>
      <c r="E883" s="30" t="str">
        <f t="shared" si="995"/>
        <v>Company AB 5883</v>
      </c>
      <c r="F883" s="30" t="str">
        <f ca="1" t="shared" si="1073"/>
        <v>Åker</v>
      </c>
      <c r="G883" s="37">
        <f ca="1" t="shared" si="1074"/>
        <v>37</v>
      </c>
      <c r="H883" s="38" t="str">
        <f ca="1" t="shared" si="1075"/>
        <v>Ja</v>
      </c>
      <c r="I883" s="30" t="str">
        <f ca="1" t="shared" si="1076"/>
        <v>Flytt</v>
      </c>
      <c r="J883" s="30" t="s">
        <v>69</v>
      </c>
      <c r="K883" s="41">
        <f ca="1" t="shared" si="1077"/>
        <v>200</v>
      </c>
      <c r="L883" s="41">
        <f ca="1" t="shared" si="996"/>
        <v>93</v>
      </c>
      <c r="N883" s="30" t="str">
        <f ca="1" t="shared" si="997"/>
        <v>Sarah Anderson 883</v>
      </c>
      <c r="O883" s="30" t="str">
        <f ca="1" t="shared" si="998"/>
        <v>Erik Johanson 883</v>
      </c>
      <c r="P883" s="30" t="str">
        <f ca="1" t="shared" si="999"/>
        <v>Sarah Anderson 883</v>
      </c>
      <c r="Q883" s="30" t="str">
        <f ca="1" t="shared" si="1078"/>
        <v>4.Projekteringsavtal</v>
      </c>
      <c r="R883" s="45" t="str">
        <f ca="1" t="shared" si="1079"/>
        <v>N/A</v>
      </c>
      <c r="S883" s="45" t="str">
        <f ca="1" t="shared" si="1080"/>
        <v/>
      </c>
      <c r="T883" s="45" t="str">
        <f ca="1" t="shared" si="1081"/>
        <v/>
      </c>
      <c r="V883" s="33"/>
      <c r="W883" s="49" t="str">
        <f ca="1" t="shared" si="1082"/>
        <v>Ansluts till LN 20 kV</v>
      </c>
      <c r="X883" s="50" t="str">
        <f ca="1" t="shared" si="1083"/>
        <v>Ja</v>
      </c>
      <c r="Y883" s="63">
        <f ca="1" t="shared" si="1000"/>
        <v>45413</v>
      </c>
      <c r="Z883" s="63">
        <f ca="1" t="shared" si="1001"/>
        <v>44977</v>
      </c>
      <c r="AA883" s="67"/>
      <c r="AB883" s="64" t="str">
        <f ca="1" t="shared" si="1002"/>
        <v/>
      </c>
      <c r="AC883" s="73">
        <f ca="1">INDEX(Anslutningspunkt!$A$2:$A$108,RANDBETWEEN(2,108),1)</f>
        <v>55</v>
      </c>
      <c r="AD883" s="30"/>
      <c r="AE883" s="30" t="str">
        <f ca="1" t="shared" si="1084"/>
        <v>Stamnät Regionnät</v>
      </c>
      <c r="AF883" s="79"/>
      <c r="AG883" s="122"/>
      <c r="AH883" s="123"/>
      <c r="AI883" s="127"/>
      <c r="AL883" s="7"/>
      <c r="AM883" s="7">
        <f ca="1">VLOOKUP(AC883,Anslutningspunkt!A:B,2,0)+RANDBETWEEN(-10000,10000)</f>
        <v>6007320.672</v>
      </c>
      <c r="AN883" s="7">
        <f ca="1">VLOOKUP(AC883,Anslutningspunkt!A:C,3,0)+RANDBETWEEN(-10000,10000)</f>
        <v>432152.438</v>
      </c>
      <c r="AP883" s="7" t="str">
        <f ca="1" t="shared" si="1003"/>
        <v>Flytt</v>
      </c>
      <c r="AQ883" s="7" t="str">
        <f t="shared" si="1004"/>
        <v>Konsumtion/Produktion</v>
      </c>
      <c r="AX883" s="31">
        <f ca="1" t="shared" si="1005"/>
        <v>44616.3865626003</v>
      </c>
      <c r="AZ883" s="31">
        <f ca="1">IF(SUM(IF({"4.Projekteringsavtal","5.Anslutningsavtal","6.Nätavtal"}=Q883,1,0))&gt;0,EDATE(AX883,RANDBETWEEN(0,6)),"")</f>
        <v>44616</v>
      </c>
      <c r="BB883" s="21" t="str">
        <f ca="1">IF(SUM(IF({"5.Anslutningsavtal","6.Nätavtal"}=Q883,1,0))&gt;0,EDATE(AZ883,RANDBETWEEN(0,3)),"")</f>
        <v/>
      </c>
      <c r="BD883" s="21" t="str">
        <f ca="1" t="shared" si="1006"/>
        <v/>
      </c>
    </row>
    <row r="884" spans="1:56">
      <c r="A884" s="33" t="s">
        <v>65</v>
      </c>
      <c r="B884" s="31">
        <f ca="1" t="shared" si="1072"/>
        <v>43441</v>
      </c>
      <c r="C884" s="32">
        <f ca="1" t="shared" si="993"/>
        <v>44900</v>
      </c>
      <c r="D884" s="30" t="str">
        <f t="shared" si="994"/>
        <v>Project 4884</v>
      </c>
      <c r="E884" s="30" t="str">
        <f t="shared" si="995"/>
        <v>Company AB 5884</v>
      </c>
      <c r="F884" s="30" t="str">
        <f ca="1" t="shared" si="1073"/>
        <v>Åker</v>
      </c>
      <c r="G884" s="37">
        <f ca="1" t="shared" si="1074"/>
        <v>34</v>
      </c>
      <c r="H884" s="38" t="str">
        <f ca="1" t="shared" si="1075"/>
        <v/>
      </c>
      <c r="I884" s="30" t="str">
        <f ca="1" t="shared" si="1076"/>
        <v>Utökning</v>
      </c>
      <c r="J884" s="30" t="s">
        <v>69</v>
      </c>
      <c r="K884" s="41">
        <f ca="1" t="shared" si="1077"/>
        <v>450</v>
      </c>
      <c r="L884" s="41">
        <f ca="1" t="shared" si="996"/>
        <v>340</v>
      </c>
      <c r="N884" s="30" t="str">
        <f ca="1" t="shared" si="997"/>
        <v>Erik Johanson 884</v>
      </c>
      <c r="O884" s="30" t="str">
        <f ca="1" t="shared" si="998"/>
        <v>Erik Johanson 884</v>
      </c>
      <c r="P884" s="30" t="str">
        <f ca="1" t="shared" si="999"/>
        <v>Lars Johnson 884</v>
      </c>
      <c r="Q884" s="30" t="str">
        <f ca="1" t="shared" si="1078"/>
        <v>1.Anslutningsmöjlighet</v>
      </c>
      <c r="R884" s="45" t="str">
        <f ca="1" t="shared" si="1079"/>
        <v>nej</v>
      </c>
      <c r="S884" s="45" t="str">
        <f ca="1" t="shared" si="1080"/>
        <v>x</v>
      </c>
      <c r="T884" s="45" t="str">
        <f ca="1" t="shared" si="1081"/>
        <v/>
      </c>
      <c r="V884" s="33"/>
      <c r="W884" s="49" t="str">
        <f ca="1" t="shared" si="1082"/>
        <v/>
      </c>
      <c r="X884" s="50" t="str">
        <f ca="1" t="shared" si="1083"/>
        <v>Nej</v>
      </c>
      <c r="Y884" s="63" t="str">
        <f ca="1" t="shared" si="1000"/>
        <v/>
      </c>
      <c r="Z884" s="63" t="str">
        <f ca="1" t="shared" si="1001"/>
        <v/>
      </c>
      <c r="AA884" s="67"/>
      <c r="AB884" s="64" t="str">
        <f ca="1" t="shared" si="1002"/>
        <v/>
      </c>
      <c r="AC884" s="73">
        <f ca="1">INDEX(Anslutningspunkt!$A$2:$A$108,RANDBETWEEN(2,108),1)</f>
        <v>87</v>
      </c>
      <c r="AD884" s="30"/>
      <c r="AE884" s="30" t="str">
        <f ca="1" t="shared" si="1084"/>
        <v>Stamnät</v>
      </c>
      <c r="AF884" s="79"/>
      <c r="AG884" s="122"/>
      <c r="AH884" s="123"/>
      <c r="AI884" s="127"/>
      <c r="AL884" s="7"/>
      <c r="AM884" s="7">
        <f ca="1">VLOOKUP(AC884,Anslutningspunkt!A:B,2,0)+RANDBETWEEN(-10000,10000)</f>
        <v>6106982.672</v>
      </c>
      <c r="AN884" s="7">
        <f ca="1">VLOOKUP(AC884,Anslutningspunkt!A:C,3,0)+RANDBETWEEN(-10000,10000)</f>
        <v>387733.438</v>
      </c>
      <c r="AP884" s="7" t="str">
        <f ca="1" t="shared" si="1003"/>
        <v>Utökning</v>
      </c>
      <c r="AQ884" s="7" t="str">
        <f t="shared" si="1004"/>
        <v>Konsumtion/Produktion</v>
      </c>
      <c r="AX884" s="31" t="str">
        <f ca="1" t="shared" si="1005"/>
        <v/>
      </c>
      <c r="AZ884" s="31" t="str">
        <f ca="1">IF(SUM(IF({"4.Projekteringsavtal","5.Anslutningsavtal","6.Nätavtal"}=Q884,1,0))&gt;0,EDATE(AX884,RANDBETWEEN(0,6)),"")</f>
        <v/>
      </c>
      <c r="BB884" s="21" t="str">
        <f ca="1">IF(SUM(IF({"5.Anslutningsavtal","6.Nätavtal"}=Q884,1,0))&gt;0,EDATE(AZ884,RANDBETWEEN(0,3)),"")</f>
        <v/>
      </c>
      <c r="BD884" s="21" t="str">
        <f ca="1" t="shared" si="1006"/>
        <v/>
      </c>
    </row>
    <row r="885" spans="1:56">
      <c r="A885" s="33" t="s">
        <v>65</v>
      </c>
      <c r="B885" s="31">
        <f ca="1" t="shared" si="1072"/>
        <v>43658</v>
      </c>
      <c r="C885" s="32">
        <f ca="1" t="shared" si="993"/>
        <v>45178</v>
      </c>
      <c r="D885" s="30" t="str">
        <f t="shared" si="994"/>
        <v>Project 4885</v>
      </c>
      <c r="E885" s="30" t="str">
        <f t="shared" si="995"/>
        <v>Company AB 5885</v>
      </c>
      <c r="F885" s="30" t="str">
        <f ca="1" t="shared" si="1073"/>
        <v>Huddinge</v>
      </c>
      <c r="G885" s="37">
        <f ca="1" t="shared" si="1074"/>
        <v>31</v>
      </c>
      <c r="H885" s="38" t="str">
        <f ca="1" t="shared" si="1075"/>
        <v/>
      </c>
      <c r="I885" s="30" t="str">
        <f ca="1" t="shared" si="1076"/>
        <v>Nyanslutning</v>
      </c>
      <c r="J885" s="30" t="s">
        <v>69</v>
      </c>
      <c r="K885" s="41">
        <f ca="1" t="shared" si="1077"/>
        <v>140</v>
      </c>
      <c r="L885" s="41">
        <f ca="1" t="shared" si="996"/>
        <v>64</v>
      </c>
      <c r="N885" s="30" t="str">
        <f ca="1" t="shared" si="997"/>
        <v>Sarah Anderson 885</v>
      </c>
      <c r="O885" s="30" t="str">
        <f ca="1" t="shared" si="998"/>
        <v>Anders Erikson 885</v>
      </c>
      <c r="P885" s="30" t="str">
        <f ca="1" t="shared" si="999"/>
        <v>Sarah Anderson 885</v>
      </c>
      <c r="Q885" s="30" t="str">
        <f ca="1" t="shared" si="1078"/>
        <v>4.Projekteringsavtal</v>
      </c>
      <c r="R885" s="45" t="str">
        <f ca="1" t="shared" si="1079"/>
        <v>n</v>
      </c>
      <c r="S885" s="45" t="str">
        <f ca="1" t="shared" si="1080"/>
        <v/>
      </c>
      <c r="T885" s="45" t="str">
        <f ca="1" t="shared" si="1081"/>
        <v/>
      </c>
      <c r="V885" s="33"/>
      <c r="W885" s="49" t="str">
        <f ca="1" t="shared" si="1082"/>
        <v/>
      </c>
      <c r="X885" s="50" t="str">
        <f ca="1" t="shared" si="1083"/>
        <v>Nej</v>
      </c>
      <c r="Y885" s="63" t="str">
        <f ca="1" t="shared" si="1000"/>
        <v/>
      </c>
      <c r="Z885" s="63" t="str">
        <f ca="1" t="shared" si="1001"/>
        <v/>
      </c>
      <c r="AA885" s="67"/>
      <c r="AB885" s="64" t="str">
        <f ca="1" t="shared" si="1002"/>
        <v/>
      </c>
      <c r="AC885" s="73">
        <f ca="1">INDEX(Anslutningspunkt!$A$2:$A$108,RANDBETWEEN(2,108),1)</f>
        <v>50</v>
      </c>
      <c r="AD885" s="30"/>
      <c r="AE885" s="30" t="str">
        <f ca="1" t="shared" si="1084"/>
        <v>Stamnät</v>
      </c>
      <c r="AF885" s="79"/>
      <c r="AG885" s="122"/>
      <c r="AH885" s="123"/>
      <c r="AI885" s="127"/>
      <c r="AL885" s="7"/>
      <c r="AM885" s="7">
        <f ca="1">VLOOKUP(AC885,Anslutningspunkt!A:B,2,0)+RANDBETWEEN(-10000,10000)</f>
        <v>6043469.672</v>
      </c>
      <c r="AN885" s="7">
        <f ca="1">VLOOKUP(AC885,Anslutningspunkt!A:C,3,0)+RANDBETWEEN(-10000,10000)</f>
        <v>366748.438</v>
      </c>
      <c r="AP885" s="7" t="str">
        <f ca="1" t="shared" si="1003"/>
        <v>Nyanslutning</v>
      </c>
      <c r="AQ885" s="7" t="str">
        <f t="shared" si="1004"/>
        <v>Konsumtion/Produktion</v>
      </c>
      <c r="AX885" s="31">
        <f ca="1" t="shared" si="1005"/>
        <v>43791.3112860365</v>
      </c>
      <c r="AZ885" s="31">
        <f ca="1">IF(SUM(IF({"4.Projekteringsavtal","5.Anslutningsavtal","6.Nätavtal"}=Q885,1,0))&gt;0,EDATE(AX885,RANDBETWEEN(0,6)),"")</f>
        <v>43943</v>
      </c>
      <c r="BB885" s="21" t="str">
        <f ca="1">IF(SUM(IF({"5.Anslutningsavtal","6.Nätavtal"}=Q885,1,0))&gt;0,EDATE(AZ885,RANDBETWEEN(0,3)),"")</f>
        <v/>
      </c>
      <c r="BD885" s="21" t="str">
        <f ca="1" t="shared" si="1006"/>
        <v/>
      </c>
    </row>
    <row r="886" spans="1:56">
      <c r="A886" s="33" t="s">
        <v>65</v>
      </c>
      <c r="B886" s="31">
        <f ca="1" t="shared" si="1072"/>
        <v>44099</v>
      </c>
      <c r="C886" s="32">
        <f ca="1" t="shared" si="993"/>
        <v>44778</v>
      </c>
      <c r="D886" s="30" t="str">
        <f t="shared" si="994"/>
        <v>Project 4886</v>
      </c>
      <c r="E886" s="30" t="str">
        <f t="shared" si="995"/>
        <v>Company AB 5886</v>
      </c>
      <c r="F886" s="30" t="str">
        <f ca="1" t="shared" si="1073"/>
        <v>Botkyrka</v>
      </c>
      <c r="G886" s="37">
        <f ca="1" t="shared" si="1074"/>
        <v>36</v>
      </c>
      <c r="H886" s="38" t="str">
        <f ca="1" t="shared" si="1075"/>
        <v>Ja</v>
      </c>
      <c r="I886" s="30" t="str">
        <f ca="1" t="shared" si="1076"/>
        <v>Utökning</v>
      </c>
      <c r="J886" s="30" t="s">
        <v>69</v>
      </c>
      <c r="K886" s="41">
        <f ca="1" t="shared" si="1077"/>
        <v>520</v>
      </c>
      <c r="L886" s="41">
        <f ca="1" t="shared" si="996"/>
        <v>367</v>
      </c>
      <c r="N886" s="30" t="str">
        <f ca="1" t="shared" si="997"/>
        <v>Anders Erikson 886</v>
      </c>
      <c r="O886" s="30" t="str">
        <f ca="1" t="shared" si="998"/>
        <v>Lars Johnson 886</v>
      </c>
      <c r="P886" s="30" t="str">
        <f ca="1" t="shared" si="999"/>
        <v>Anders Erikson 886</v>
      </c>
      <c r="Q886" s="30" t="str">
        <f ca="1" t="shared" si="1078"/>
        <v>2.Reservationsavtal</v>
      </c>
      <c r="R886" s="45" t="str">
        <f ca="1" t="shared" si="1079"/>
        <v/>
      </c>
      <c r="S886" s="45" t="str">
        <f ca="1" t="shared" si="1080"/>
        <v/>
      </c>
      <c r="T886" s="45" t="str">
        <f ca="1" t="shared" si="1081"/>
        <v/>
      </c>
      <c r="V886" s="33"/>
      <c r="W886" s="49" t="str">
        <f ca="1" t="shared" si="1082"/>
        <v/>
      </c>
      <c r="X886" s="50" t="str">
        <f ca="1" t="shared" si="1083"/>
        <v>Ja</v>
      </c>
      <c r="Y886" s="63">
        <f ca="1" t="shared" si="1000"/>
        <v>45262</v>
      </c>
      <c r="Z886" s="63">
        <f ca="1" t="shared" si="1001"/>
        <v>44782</v>
      </c>
      <c r="AA886" s="67"/>
      <c r="AB886" s="64" t="str">
        <f ca="1" t="shared" si="1002"/>
        <v/>
      </c>
      <c r="AC886" s="73">
        <f ca="1">INDEX(Anslutningspunkt!$A$2:$A$108,RANDBETWEEN(2,108),1)</f>
        <v>49</v>
      </c>
      <c r="AD886" s="30"/>
      <c r="AE886" s="30" t="str">
        <f ca="1" t="shared" si="1084"/>
        <v/>
      </c>
      <c r="AF886" s="79"/>
      <c r="AG886" s="122"/>
      <c r="AH886" s="123"/>
      <c r="AI886" s="127"/>
      <c r="AL886" s="7"/>
      <c r="AM886" s="7">
        <f ca="1">VLOOKUP(AC886,Anslutningspunkt!A:B,2,0)+RANDBETWEEN(-10000,10000)</f>
        <v>6155974.672</v>
      </c>
      <c r="AN886" s="7">
        <f ca="1">VLOOKUP(AC886,Anslutningspunkt!A:C,3,0)+RANDBETWEEN(-10000,10000)</f>
        <v>342351.438</v>
      </c>
      <c r="AP886" s="7" t="str">
        <f ca="1" t="shared" si="1003"/>
        <v>Utökning</v>
      </c>
      <c r="AQ886" s="7" t="str">
        <f t="shared" si="1004"/>
        <v>Konsumtion/Produktion</v>
      </c>
      <c r="AX886" s="31">
        <f ca="1" t="shared" si="1005"/>
        <v>44754.0772003673</v>
      </c>
      <c r="AZ886" s="31" t="str">
        <f ca="1">IF(SUM(IF({"4.Projekteringsavtal","5.Anslutningsavtal","6.Nätavtal"}=Q886,1,0))&gt;0,EDATE(AX886,RANDBETWEEN(0,6)),"")</f>
        <v/>
      </c>
      <c r="BB886" s="21" t="str">
        <f ca="1">IF(SUM(IF({"5.Anslutningsavtal","6.Nätavtal"}=Q886,1,0))&gt;0,EDATE(AZ886,RANDBETWEEN(0,3)),"")</f>
        <v/>
      </c>
      <c r="BD886" s="21" t="str">
        <f ca="1" t="shared" si="1006"/>
        <v/>
      </c>
    </row>
    <row r="887" spans="1:56">
      <c r="A887" s="33" t="s">
        <v>65</v>
      </c>
      <c r="B887" s="31">
        <f ca="1" t="shared" si="1072"/>
        <v>43596</v>
      </c>
      <c r="C887" s="32">
        <f ca="1" t="shared" si="993"/>
        <v>44922</v>
      </c>
      <c r="D887" s="30" t="str">
        <f t="shared" si="994"/>
        <v>Project 4887</v>
      </c>
      <c r="E887" s="30" t="str">
        <f t="shared" si="995"/>
        <v>Company AB 5887</v>
      </c>
      <c r="F887" s="30" t="str">
        <f ca="1" t="shared" si="1073"/>
        <v>Gnesta</v>
      </c>
      <c r="G887" s="37">
        <f ca="1" t="shared" si="1074"/>
        <v>37</v>
      </c>
      <c r="H887" s="38" t="str">
        <f ca="1" t="shared" si="1075"/>
        <v/>
      </c>
      <c r="I887" s="30" t="str">
        <f ca="1" t="shared" si="1076"/>
        <v>Flytt</v>
      </c>
      <c r="J887" s="30" t="s">
        <v>69</v>
      </c>
      <c r="K887" s="41">
        <f ca="1" t="shared" si="1077"/>
        <v>320</v>
      </c>
      <c r="L887" s="41">
        <f ca="1" t="shared" si="996"/>
        <v>279</v>
      </c>
      <c r="N887" s="30" t="str">
        <f ca="1" t="shared" si="997"/>
        <v>Lars Johnson 887</v>
      </c>
      <c r="O887" s="30" t="str">
        <f ca="1" t="shared" si="998"/>
        <v>Erik Johanson 887</v>
      </c>
      <c r="P887" s="30" t="str">
        <f ca="1" t="shared" si="999"/>
        <v>Lars Johnson 887</v>
      </c>
      <c r="Q887" s="30" t="str">
        <f ca="1" t="shared" si="1078"/>
        <v>2.Reservationsavtal</v>
      </c>
      <c r="R887" s="45" t="str">
        <f ca="1" t="shared" si="1079"/>
        <v>Ja</v>
      </c>
      <c r="S887" s="45" t="str">
        <f ca="1" t="shared" si="1080"/>
        <v/>
      </c>
      <c r="T887" s="45" t="str">
        <f ca="1" t="shared" si="1081"/>
        <v/>
      </c>
      <c r="V887" s="33"/>
      <c r="W887" s="49" t="str">
        <f ca="1" t="shared" si="1082"/>
        <v>Länk</v>
      </c>
      <c r="X887" s="50" t="str">
        <f ca="1" t="shared" si="1083"/>
        <v>Ja</v>
      </c>
      <c r="Y887" s="63">
        <f ca="1" t="shared" si="1000"/>
        <v>45583</v>
      </c>
      <c r="Z887" s="63">
        <f ca="1" t="shared" si="1001"/>
        <v>45564</v>
      </c>
      <c r="AA887" s="67"/>
      <c r="AB887" s="64" t="str">
        <f ca="1" t="shared" si="1002"/>
        <v/>
      </c>
      <c r="AC887" s="73">
        <f ca="1">INDEX(Anslutningspunkt!$A$2:$A$108,RANDBETWEEN(2,108),1)</f>
        <v>54</v>
      </c>
      <c r="AD887" s="30"/>
      <c r="AE887" s="30" t="str">
        <f ca="1" t="shared" si="1084"/>
        <v>Regionnät</v>
      </c>
      <c r="AF887" s="79"/>
      <c r="AG887" s="122"/>
      <c r="AH887" s="123"/>
      <c r="AI887" s="127"/>
      <c r="AL887" s="7"/>
      <c r="AM887" s="7">
        <f ca="1">VLOOKUP(AC887,Anslutningspunkt!A:B,2,0)+RANDBETWEEN(-10000,10000)</f>
        <v>6125176.672</v>
      </c>
      <c r="AN887" s="7">
        <f ca="1">VLOOKUP(AC887,Anslutningspunkt!A:C,3,0)+RANDBETWEEN(-10000,10000)</f>
        <v>450844.438</v>
      </c>
      <c r="AP887" s="7" t="str">
        <f ca="1" t="shared" si="1003"/>
        <v>Flytt</v>
      </c>
      <c r="AQ887" s="7" t="str">
        <f t="shared" si="1004"/>
        <v>Konsumtion/Produktion</v>
      </c>
      <c r="AX887" s="31">
        <f ca="1" t="shared" si="1005"/>
        <v>43987.753583393</v>
      </c>
      <c r="AZ887" s="31" t="str">
        <f ca="1">IF(SUM(IF({"4.Projekteringsavtal","5.Anslutningsavtal","6.Nätavtal"}=Q887,1,0))&gt;0,EDATE(AX887,RANDBETWEEN(0,6)),"")</f>
        <v/>
      </c>
      <c r="BB887" s="21" t="str">
        <f ca="1">IF(SUM(IF({"5.Anslutningsavtal","6.Nätavtal"}=Q887,1,0))&gt;0,EDATE(AZ887,RANDBETWEEN(0,3)),"")</f>
        <v/>
      </c>
      <c r="BD887" s="21" t="str">
        <f ca="1" t="shared" si="1006"/>
        <v/>
      </c>
    </row>
    <row r="888" spans="1:56">
      <c r="A888" s="33" t="s">
        <v>65</v>
      </c>
      <c r="B888" s="31">
        <f ca="1" t="shared" si="1072"/>
        <v>44383</v>
      </c>
      <c r="C888" s="32">
        <f ca="1" t="shared" si="993"/>
        <v>45276</v>
      </c>
      <c r="D888" s="30" t="str">
        <f t="shared" si="994"/>
        <v>Project 4888</v>
      </c>
      <c r="E888" s="30" t="str">
        <f t="shared" si="995"/>
        <v>Company AB 5888</v>
      </c>
      <c r="F888" s="30" t="str">
        <f ca="1" t="shared" si="1073"/>
        <v>Östhammar</v>
      </c>
      <c r="G888" s="37">
        <f ca="1" t="shared" si="1074"/>
        <v>32</v>
      </c>
      <c r="H888" s="38" t="str">
        <f ca="1" t="shared" si="1075"/>
        <v/>
      </c>
      <c r="I888" s="30" t="str">
        <f ca="1" t="shared" si="1076"/>
        <v>Nyanslutning</v>
      </c>
      <c r="J888" s="30" t="s">
        <v>69</v>
      </c>
      <c r="K888" s="41">
        <f ca="1" t="shared" si="1077"/>
        <v>450</v>
      </c>
      <c r="L888" s="41">
        <f ca="1" t="shared" si="996"/>
        <v>417</v>
      </c>
      <c r="N888" s="30" t="str">
        <f ca="1" t="shared" si="997"/>
        <v>Anders Erikson 888</v>
      </c>
      <c r="O888" s="30" t="str">
        <f ca="1" t="shared" si="998"/>
        <v>Anders Erikson 888</v>
      </c>
      <c r="P888" s="30" t="str">
        <f ca="1" t="shared" si="999"/>
        <v>Sarah Anderson 888</v>
      </c>
      <c r="Q888" s="30" t="str">
        <f ca="1" t="shared" si="1078"/>
        <v>1.Anslutningsmöjlighet</v>
      </c>
      <c r="R888" s="45" t="str">
        <f ca="1" t="shared" si="1079"/>
        <v/>
      </c>
      <c r="S888" s="45" t="str">
        <f ca="1" t="shared" si="1080"/>
        <v/>
      </c>
      <c r="T888" s="45" t="str">
        <f ca="1" t="shared" si="1081"/>
        <v/>
      </c>
      <c r="V888" s="33"/>
      <c r="W888" s="49" t="str">
        <f ca="1" t="shared" si="1082"/>
        <v>Reservationsavtal ska tecknas</v>
      </c>
      <c r="X888" s="50" t="str">
        <f ca="1" t="shared" si="1083"/>
        <v>Ja</v>
      </c>
      <c r="Y888" s="63">
        <f ca="1" t="shared" si="1000"/>
        <v>45580</v>
      </c>
      <c r="Z888" s="63">
        <f ca="1" t="shared" si="1001"/>
        <v>45427</v>
      </c>
      <c r="AA888" s="67"/>
      <c r="AB888" s="64">
        <f ca="1" t="shared" si="1002"/>
        <v>44678.5248186402</v>
      </c>
      <c r="AC888" s="73">
        <f ca="1">INDEX(Anslutningspunkt!$A$2:$A$108,RANDBETWEEN(2,108),1)</f>
        <v>95</v>
      </c>
      <c r="AD888" s="30"/>
      <c r="AE888" s="30" t="str">
        <f ca="1" t="shared" si="1084"/>
        <v>Stamnät</v>
      </c>
      <c r="AF888" s="79"/>
      <c r="AG888" s="122"/>
      <c r="AH888" s="123"/>
      <c r="AI888" s="127"/>
      <c r="AL888" s="7"/>
      <c r="AM888" s="7">
        <f ca="1">VLOOKUP(AC888,Anslutningspunkt!A:B,2,0)+RANDBETWEEN(-10000,10000)</f>
        <v>6150449.672</v>
      </c>
      <c r="AN888" s="7">
        <f ca="1">VLOOKUP(AC888,Anslutningspunkt!A:C,3,0)+RANDBETWEEN(-10000,10000)</f>
        <v>384403.438</v>
      </c>
      <c r="AP888" s="7" t="str">
        <f ca="1" t="shared" si="1003"/>
        <v>Nyanslutning</v>
      </c>
      <c r="AQ888" s="7" t="str">
        <f t="shared" si="1004"/>
        <v>Konsumtion/Produktion</v>
      </c>
      <c r="AX888" s="31" t="str">
        <f ca="1" t="shared" si="1005"/>
        <v/>
      </c>
      <c r="AZ888" s="31" t="str">
        <f ca="1">IF(SUM(IF({"4.Projekteringsavtal","5.Anslutningsavtal","6.Nätavtal"}=Q888,1,0))&gt;0,EDATE(AX888,RANDBETWEEN(0,6)),"")</f>
        <v/>
      </c>
      <c r="BB888" s="21" t="str">
        <f ca="1">IF(SUM(IF({"5.Anslutningsavtal","6.Nätavtal"}=Q888,1,0))&gt;0,EDATE(AZ888,RANDBETWEEN(0,3)),"")</f>
        <v/>
      </c>
      <c r="BD888" s="21" t="str">
        <f ca="1" t="shared" si="1006"/>
        <v/>
      </c>
    </row>
    <row r="889" spans="1:56">
      <c r="A889" s="33" t="s">
        <v>65</v>
      </c>
      <c r="B889" s="31">
        <f ca="1" t="shared" si="1072"/>
        <v>43562</v>
      </c>
      <c r="C889" s="32">
        <f ca="1" t="shared" si="993"/>
        <v>44409</v>
      </c>
      <c r="D889" s="30" t="str">
        <f t="shared" si="994"/>
        <v>Project 4889</v>
      </c>
      <c r="E889" s="30" t="str">
        <f t="shared" si="995"/>
        <v>Company AB 5889</v>
      </c>
      <c r="F889" s="30" t="str">
        <f ca="1" t="shared" si="1073"/>
        <v>Täby</v>
      </c>
      <c r="G889" s="37">
        <f ca="1" t="shared" si="1074"/>
        <v>38</v>
      </c>
      <c r="H889" s="38" t="str">
        <f ca="1" t="shared" si="1075"/>
        <v/>
      </c>
      <c r="I889" s="30" t="str">
        <f ca="1" t="shared" si="1076"/>
        <v>Flytt</v>
      </c>
      <c r="J889" s="30" t="s">
        <v>69</v>
      </c>
      <c r="K889" s="41">
        <f ca="1" t="shared" si="1077"/>
        <v>120</v>
      </c>
      <c r="L889" s="41">
        <f ca="1" t="shared" si="996"/>
        <v>88</v>
      </c>
      <c r="N889" s="30" t="str">
        <f ca="1" t="shared" si="997"/>
        <v>Lars Johnson 889</v>
      </c>
      <c r="O889" s="30" t="str">
        <f ca="1" t="shared" si="998"/>
        <v>Anders Erikson 889</v>
      </c>
      <c r="P889" s="30" t="str">
        <f ca="1" t="shared" si="999"/>
        <v>Lars Johnson 889</v>
      </c>
      <c r="Q889" s="30" t="str">
        <f ca="1" t="shared" si="1078"/>
        <v>1.Anslutningsmöjlighet</v>
      </c>
      <c r="R889" s="45" t="str">
        <f ca="1" t="shared" si="1079"/>
        <v/>
      </c>
      <c r="S889" s="45" t="str">
        <f ca="1" t="shared" si="1080"/>
        <v>x</v>
      </c>
      <c r="T889" s="45" t="str">
        <f ca="1" t="shared" si="1081"/>
        <v>x</v>
      </c>
      <c r="V889" s="33"/>
      <c r="W889" s="49" t="str">
        <f ca="1" t="shared" si="1082"/>
        <v/>
      </c>
      <c r="X889" s="50" t="str">
        <f ca="1" t="shared" si="1083"/>
        <v/>
      </c>
      <c r="Y889" s="63" t="str">
        <f ca="1" t="shared" si="1000"/>
        <v/>
      </c>
      <c r="Z889" s="63" t="str">
        <f ca="1" t="shared" si="1001"/>
        <v/>
      </c>
      <c r="AA889" s="67"/>
      <c r="AB889" s="64" t="str">
        <f ca="1" t="shared" si="1002"/>
        <v/>
      </c>
      <c r="AC889" s="73">
        <f ca="1">INDEX(Anslutningspunkt!$A$2:$A$108,RANDBETWEEN(2,108),1)</f>
        <v>99</v>
      </c>
      <c r="AD889" s="30"/>
      <c r="AE889" s="30" t="str">
        <f ca="1" t="shared" si="1084"/>
        <v>Stamnät</v>
      </c>
      <c r="AF889" s="79"/>
      <c r="AG889" s="122"/>
      <c r="AH889" s="123"/>
      <c r="AI889" s="127"/>
      <c r="AL889" s="7"/>
      <c r="AM889" s="7">
        <f ca="1">VLOOKUP(AC889,Anslutningspunkt!A:B,2,0)+RANDBETWEEN(-10000,10000)</f>
        <v>6118570.672</v>
      </c>
      <c r="AN889" s="7">
        <f ca="1">VLOOKUP(AC889,Anslutningspunkt!A:C,3,0)+RANDBETWEEN(-10000,10000)</f>
        <v>403241.438</v>
      </c>
      <c r="AP889" s="7" t="str">
        <f ca="1" t="shared" si="1003"/>
        <v>Flytt</v>
      </c>
      <c r="AQ889" s="7" t="str">
        <f t="shared" si="1004"/>
        <v>Konsumtion/Produktion</v>
      </c>
      <c r="AX889" s="31" t="str">
        <f ca="1" t="shared" si="1005"/>
        <v/>
      </c>
      <c r="AZ889" s="31" t="str">
        <f ca="1">IF(SUM(IF({"4.Projekteringsavtal","5.Anslutningsavtal","6.Nätavtal"}=Q889,1,0))&gt;0,EDATE(AX889,RANDBETWEEN(0,6)),"")</f>
        <v/>
      </c>
      <c r="BB889" s="21" t="str">
        <f ca="1">IF(SUM(IF({"5.Anslutningsavtal","6.Nätavtal"}=Q889,1,0))&gt;0,EDATE(AZ889,RANDBETWEEN(0,3)),"")</f>
        <v/>
      </c>
      <c r="BD889" s="21" t="str">
        <f ca="1" t="shared" si="1006"/>
        <v/>
      </c>
    </row>
    <row r="890" spans="1:56">
      <c r="A890" s="33" t="s">
        <v>65</v>
      </c>
      <c r="B890" s="31">
        <f ca="1" t="shared" si="1072"/>
        <v>43326</v>
      </c>
      <c r="C890" s="32">
        <f ca="1" t="shared" si="993"/>
        <v>45331</v>
      </c>
      <c r="D890" s="30" t="str">
        <f t="shared" si="994"/>
        <v>Project 4890</v>
      </c>
      <c r="E890" s="30" t="str">
        <f t="shared" si="995"/>
        <v>Company AB 5890</v>
      </c>
      <c r="F890" s="30" t="str">
        <f ca="1" t="shared" si="1073"/>
        <v>Åker</v>
      </c>
      <c r="G890" s="37">
        <f ca="1" t="shared" si="1074"/>
        <v>35</v>
      </c>
      <c r="H890" s="38" t="str">
        <f ca="1" t="shared" si="1075"/>
        <v>Ja</v>
      </c>
      <c r="I890" s="30" t="str">
        <f ca="1" t="shared" si="1076"/>
        <v>Nyanslutning</v>
      </c>
      <c r="J890" s="30" t="s">
        <v>69</v>
      </c>
      <c r="K890" s="41">
        <f ca="1" t="shared" si="1077"/>
        <v>140</v>
      </c>
      <c r="L890" s="41">
        <f ca="1" t="shared" si="996"/>
        <v>112</v>
      </c>
      <c r="N890" s="30" t="str">
        <f ca="1" t="shared" si="997"/>
        <v>Sarah Anderson 890</v>
      </c>
      <c r="O890" s="30" t="str">
        <f ca="1" t="shared" si="998"/>
        <v>Anders Erikson 890</v>
      </c>
      <c r="P890" s="30" t="str">
        <f ca="1" t="shared" si="999"/>
        <v>Erik Johanson 890</v>
      </c>
      <c r="Q890" s="30" t="str">
        <f ca="1" t="shared" si="1078"/>
        <v>1.Anslutningsmöjlighet</v>
      </c>
      <c r="R890" s="45" t="str">
        <f ca="1" t="shared" si="1079"/>
        <v>?</v>
      </c>
      <c r="S890" s="45" t="str">
        <f ca="1" t="shared" si="1080"/>
        <v/>
      </c>
      <c r="T890" s="45" t="str">
        <f ca="1" t="shared" si="1081"/>
        <v/>
      </c>
      <c r="V890" s="33"/>
      <c r="W890" s="49" t="str">
        <f ca="1" t="shared" si="1082"/>
        <v>Ansluts till LN 20 kV</v>
      </c>
      <c r="X890" s="50" t="str">
        <f ca="1" t="shared" si="1083"/>
        <v/>
      </c>
      <c r="Y890" s="63" t="str">
        <f ca="1" t="shared" si="1000"/>
        <v/>
      </c>
      <c r="Z890" s="63" t="str">
        <f ca="1" t="shared" si="1001"/>
        <v/>
      </c>
      <c r="AA890" s="67"/>
      <c r="AB890" s="64" t="str">
        <f ca="1" t="shared" si="1002"/>
        <v/>
      </c>
      <c r="AC890" s="73">
        <f ca="1">INDEX(Anslutningspunkt!$A$2:$A$108,RANDBETWEEN(2,108),1)</f>
        <v>19</v>
      </c>
      <c r="AD890" s="30"/>
      <c r="AE890" s="30" t="str">
        <f ca="1" t="shared" si="1084"/>
        <v>Stamnät</v>
      </c>
      <c r="AF890" s="79"/>
      <c r="AG890" s="122"/>
      <c r="AH890" s="123"/>
      <c r="AI890" s="127"/>
      <c r="AL890" s="7"/>
      <c r="AM890" s="7">
        <f ca="1">VLOOKUP(AC890,Anslutningspunkt!A:B,2,0)+RANDBETWEEN(-10000,10000)</f>
        <v>6012527.672</v>
      </c>
      <c r="AN890" s="7">
        <f ca="1">VLOOKUP(AC890,Anslutningspunkt!A:C,3,0)+RANDBETWEEN(-10000,10000)</f>
        <v>353540.438</v>
      </c>
      <c r="AP890" s="7" t="str">
        <f ca="1" t="shared" si="1003"/>
        <v>Nyanslutning</v>
      </c>
      <c r="AQ890" s="7" t="str">
        <f t="shared" si="1004"/>
        <v>Konsumtion/Produktion</v>
      </c>
      <c r="AX890" s="31" t="str">
        <f ca="1" t="shared" si="1005"/>
        <v/>
      </c>
      <c r="AZ890" s="31" t="str">
        <f ca="1">IF(SUM(IF({"4.Projekteringsavtal","5.Anslutningsavtal","6.Nätavtal"}=Q890,1,0))&gt;0,EDATE(AX890,RANDBETWEEN(0,6)),"")</f>
        <v/>
      </c>
      <c r="BB890" s="21" t="str">
        <f ca="1">IF(SUM(IF({"5.Anslutningsavtal","6.Nätavtal"}=Q890,1,0))&gt;0,EDATE(AZ890,RANDBETWEEN(0,3)),"")</f>
        <v/>
      </c>
      <c r="BD890" s="21" t="str">
        <f ca="1" t="shared" si="1006"/>
        <v/>
      </c>
    </row>
    <row r="891" spans="1:56">
      <c r="A891" s="33" t="s">
        <v>65</v>
      </c>
      <c r="B891" s="31">
        <f ca="1" t="shared" si="1072"/>
        <v>44592</v>
      </c>
      <c r="C891" s="32">
        <f ca="1" t="shared" si="993"/>
        <v>44853</v>
      </c>
      <c r="D891" s="30" t="str">
        <f t="shared" si="994"/>
        <v>Project 4891</v>
      </c>
      <c r="E891" s="30" t="str">
        <f t="shared" si="995"/>
        <v>Company AB 5891</v>
      </c>
      <c r="F891" s="30" t="str">
        <f ca="1" t="shared" si="1073"/>
        <v>Eskilstuna</v>
      </c>
      <c r="G891" s="37">
        <f ca="1" t="shared" si="1074"/>
        <v>30</v>
      </c>
      <c r="H891" s="38" t="str">
        <f ca="1" t="shared" si="1075"/>
        <v>Ja</v>
      </c>
      <c r="I891" s="30" t="str">
        <f ca="1" t="shared" si="1076"/>
        <v>Utökning</v>
      </c>
      <c r="J891" s="30" t="s">
        <v>69</v>
      </c>
      <c r="K891" s="41">
        <f ca="1" t="shared" si="1077"/>
        <v>150</v>
      </c>
      <c r="L891" s="41">
        <f ca="1" t="shared" si="996"/>
        <v>82</v>
      </c>
      <c r="N891" s="30" t="str">
        <f ca="1" t="shared" si="997"/>
        <v>Sarah Anderson 891</v>
      </c>
      <c r="O891" s="30" t="str">
        <f ca="1" t="shared" si="998"/>
        <v>Lars Johnson 891</v>
      </c>
      <c r="P891" s="30" t="str">
        <f ca="1" t="shared" si="999"/>
        <v>Lars Johnson 891</v>
      </c>
      <c r="Q891" s="30" t="str">
        <f ca="1" t="shared" si="1078"/>
        <v>5.Anslutningsavtal</v>
      </c>
      <c r="R891" s="45" t="str">
        <f ca="1" t="shared" si="1079"/>
        <v>n</v>
      </c>
      <c r="S891" s="45" t="str">
        <f ca="1" t="shared" si="1080"/>
        <v/>
      </c>
      <c r="T891" s="45" t="str">
        <f ca="1" t="shared" si="1081"/>
        <v>x</v>
      </c>
      <c r="V891" s="33"/>
      <c r="W891" s="49" t="str">
        <f ca="1" t="shared" si="1082"/>
        <v/>
      </c>
      <c r="X891" s="50" t="str">
        <f ca="1" t="shared" si="1083"/>
        <v>Nej</v>
      </c>
      <c r="Y891" s="63" t="str">
        <f ca="1" t="shared" si="1000"/>
        <v/>
      </c>
      <c r="Z891" s="63" t="str">
        <f ca="1" t="shared" si="1001"/>
        <v/>
      </c>
      <c r="AA891" s="67"/>
      <c r="AB891" s="64" t="str">
        <f ca="1" t="shared" si="1002"/>
        <v/>
      </c>
      <c r="AC891" s="73">
        <f ca="1">INDEX(Anslutningspunkt!$A$2:$A$108,RANDBETWEEN(2,108),1)</f>
        <v>37</v>
      </c>
      <c r="AD891" s="30"/>
      <c r="AE891" s="30" t="str">
        <f ca="1" t="shared" si="1084"/>
        <v/>
      </c>
      <c r="AF891" s="79"/>
      <c r="AG891" s="122"/>
      <c r="AH891" s="123"/>
      <c r="AI891" s="127"/>
      <c r="AL891" s="7"/>
      <c r="AM891" s="7">
        <f ca="1">VLOOKUP(AC891,Anslutningspunkt!A:B,2,0)+RANDBETWEEN(-10000,10000)</f>
        <v>6148469.672</v>
      </c>
      <c r="AN891" s="7">
        <f ca="1">VLOOKUP(AC891,Anslutningspunkt!A:C,3,0)+RANDBETWEEN(-10000,10000)</f>
        <v>275368.438</v>
      </c>
      <c r="AP891" s="7" t="str">
        <f ca="1" t="shared" si="1003"/>
        <v>Utökning</v>
      </c>
      <c r="AQ891" s="7" t="str">
        <f t="shared" si="1004"/>
        <v>Konsumtion/Produktion</v>
      </c>
      <c r="AX891" s="31">
        <f ca="1" t="shared" si="1005"/>
        <v>44875.221282936</v>
      </c>
      <c r="AZ891" s="31">
        <f ca="1">IF(SUM(IF({"4.Projekteringsavtal","5.Anslutningsavtal","6.Nätavtal"}=Q891,1,0))&gt;0,EDATE(AX891,RANDBETWEEN(0,6)),"")</f>
        <v>44905</v>
      </c>
      <c r="BB891" s="21">
        <f ca="1">IF(SUM(IF({"5.Anslutningsavtal","6.Nätavtal"}=Q891,1,0))&gt;0,EDATE(AZ891,RANDBETWEEN(0,3)),"")</f>
        <v>44967</v>
      </c>
      <c r="BD891" s="21" t="str">
        <f ca="1" t="shared" si="1006"/>
        <v/>
      </c>
    </row>
    <row r="892" spans="1:56">
      <c r="A892" s="33" t="s">
        <v>65</v>
      </c>
      <c r="B892" s="31">
        <f ca="1" t="shared" ref="B892:B901" si="1085">RANDBETWEEN(DATE(2018,1,1),DATE(2022,10,20))</f>
        <v>43116</v>
      </c>
      <c r="C892" s="32">
        <f ca="1" t="shared" ref="C892:C910" si="1086">RANDBETWEEN(B892,DATE(2024,10,20))</f>
        <v>43857</v>
      </c>
      <c r="D892" s="30" t="str">
        <f t="shared" ref="D892:D910" si="1087">_xlfn.CONCAT("Project ",COLUMN(D892),ROW(D892))</f>
        <v>Project 4892</v>
      </c>
      <c r="E892" s="30" t="str">
        <f t="shared" ref="E892:E910" si="1088">_xlfn.CONCAT("Company AB ",COLUMN(E892),ROW(E892))</f>
        <v>Company AB 5892</v>
      </c>
      <c r="F892" s="30" t="str">
        <f ca="1" t="shared" ref="F892:F901" si="108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Västerås</v>
      </c>
      <c r="G892" s="37">
        <f ca="1" t="shared" ref="G892:G901" si="1090">RANDBETWEEN(30,38)</f>
        <v>37</v>
      </c>
      <c r="H892" s="38" t="str">
        <f ca="1" t="shared" ref="H892:H901" si="1091">CHOOSE(RANDBETWEEN(1,3),"Ja","Nej","")</f>
        <v/>
      </c>
      <c r="I892" s="30" t="str">
        <f ca="1" t="shared" ref="I892:I901" si="1092">CHOOSE(RANDBETWEEN(1,3),"Nyanslutning","Utökning","Flytt")</f>
        <v>Utökning</v>
      </c>
      <c r="J892" s="30" t="s">
        <v>69</v>
      </c>
      <c r="K892" s="41">
        <f ca="1" t="shared" ref="K892:K901" si="1093">RANDBETWEEN(1,60)*10</f>
        <v>480</v>
      </c>
      <c r="L892" s="41">
        <f ca="1" t="shared" ref="L892:L910" si="1094">RANDBETWEEN(1,K892)</f>
        <v>64</v>
      </c>
      <c r="N892" s="30" t="str">
        <f ca="1" t="shared" ref="N892:N910" si="1095">_xlfn.CONCAT(CHOOSE(RANDBETWEEN(1,4),"Anders Erikson","Erik Johanson","Sarah Anderson","Lars Johnson")," ",ROW(N892))</f>
        <v>Anders Erikson 892</v>
      </c>
      <c r="O892" s="30" t="str">
        <f ca="1" t="shared" ref="O892:O910" si="1096">_xlfn.CONCAT(CHOOSE(RANDBETWEEN(1,4),"Anders Erikson","Erik Johanson","Sarah Anderson","Lars Johnson")," ",ROW(O892))</f>
        <v>Erik Johanson 892</v>
      </c>
      <c r="P892" s="30" t="str">
        <f ca="1" t="shared" ref="P892:P910" si="1097">_xlfn.CONCAT(CHOOSE(RANDBETWEEN(1,4),"Anders Erikson","Erik Johanson","Sarah Anderson","Lars Johnson")," ",ROW(P892))</f>
        <v>Anders Erikson 892</v>
      </c>
      <c r="Q892" s="30" t="str">
        <f ca="1" t="shared" ref="Q892:Q901" si="1098">CHOOSE(RANDBETWEEN(1,5),"5.Anslutningsavtal","4.Projekteringsavtal","6.Nätavtal","2.Reservationsavtal","1.Anslutningsmöjlighet")</f>
        <v>2.Reservationsavtal</v>
      </c>
      <c r="R892" s="45" t="str">
        <f ca="1" t="shared" ref="R892:R901" si="1099">CHOOSE(RANDBETWEEN(1,8),"Ja","","","","n","nej","?","N/A")</f>
        <v/>
      </c>
      <c r="S892" s="45" t="str">
        <f ca="1" t="shared" ref="S892:S901" si="1100">CHOOSE(RANDBETWEEN(1,3),"x","","")</f>
        <v>x</v>
      </c>
      <c r="T892" s="45" t="str">
        <f ca="1" t="shared" ref="T892:T901" si="1101">CHOOSE(RANDBETWEEN(1,4),"x","","","")</f>
        <v/>
      </c>
      <c r="V892" s="33"/>
      <c r="W892" s="49" t="str">
        <f ca="1" t="shared" ref="W892:W901" si="1102">CHOOSE(RANDBETWEEN(1,7),"Länk","","","","","Ansluts till LN 20 kV","Reservationsavtal ska tecknas")</f>
        <v/>
      </c>
      <c r="X892" s="50" t="str">
        <f ca="1" t="shared" ref="X892:X901" si="1103">CHOOSE(RANDBETWEEN(1,4),"Ja","Ja","Nej","")</f>
        <v>Ja</v>
      </c>
      <c r="Y892" s="63">
        <f ca="1" t="shared" ref="Y892:Y910" si="1104">IF(Z892&lt;&gt;"",RANDBETWEEN(Z892,DATE(2024,10,20)),"")</f>
        <v>44546</v>
      </c>
      <c r="Z892" s="63">
        <f ca="1" t="shared" ref="Z892:Z910" si="1105">IF(X892="Ja",RANDBETWEEN(C892,DATE(2024,10,20)),"")</f>
        <v>44406</v>
      </c>
      <c r="AA892" s="67"/>
      <c r="AB892" s="64" t="str">
        <f ca="1" t="shared" ref="AB892:AB910" si="1106">IF(Q892="1.Anslutningsmöjlighet",IF(RAND()*10&lt;3,B892+RAND()*(EDATE(C892,1)-B892),""),"")</f>
        <v/>
      </c>
      <c r="AC892" s="73" t="e">
        <f ca="1">INDEX(Anslutningspunkt!$A$2:$A$108,RANDBETWEEN(2,108),1)</f>
        <v>#REF!</v>
      </c>
      <c r="AD892" s="30"/>
      <c r="AE892" s="30" t="str">
        <f ca="1" t="shared" ref="AE892:AE901" si="1107">CHOOSE(RANDBETWEEN(1,4),"Regionnät","Stamnät Regionnät","Stamnät","")</f>
        <v>Stamnät</v>
      </c>
      <c r="AF892" s="79"/>
      <c r="AG892" s="122"/>
      <c r="AH892" s="123"/>
      <c r="AI892" s="127"/>
      <c r="AL892" s="7"/>
      <c r="AM892" s="7" t="e">
        <f ca="1">VLOOKUP(AC892,Anslutningspunkt!A:B,2,0)+RANDBETWEEN(-10000,10000)</f>
        <v>#REF!</v>
      </c>
      <c r="AN892" s="7" t="e">
        <f ca="1">VLOOKUP(AC892,Anslutningspunkt!A:C,3,0)+RANDBETWEEN(-10000,10000)</f>
        <v>#REF!</v>
      </c>
      <c r="AP892" s="7" t="str">
        <f ca="1" t="shared" ref="AP892:AP910" si="1108">I892</f>
        <v>Utökning</v>
      </c>
      <c r="AQ892" s="7" t="str">
        <f t="shared" ref="AQ892:AQ910" si="1109">J892</f>
        <v>Konsumtion/Produktion</v>
      </c>
      <c r="AX892" s="31">
        <f ca="1" t="shared" ref="AX892:AX910" si="1110">IF(Q892&lt;&gt;"1.Anslutningsmöjlighet",B892+RAND()*(EDATE(C892,1)-B892),"")</f>
        <v>43594.2758455639</v>
      </c>
      <c r="AZ892" s="31" t="str">
        <f ca="1">IF(SUM(IF({"4.Projekteringsavtal","5.Anslutningsavtal","6.Nätavtal"}=Q892,1,0))&gt;0,EDATE(AX892,RANDBETWEEN(0,6)),"")</f>
        <v/>
      </c>
      <c r="BB892" s="21" t="str">
        <f ca="1">IF(SUM(IF({"5.Anslutningsavtal","6.Nätavtal"}=Q892,1,0))&gt;0,EDATE(AZ892,RANDBETWEEN(0,3)),"")</f>
        <v/>
      </c>
      <c r="BD892" s="21" t="str">
        <f ca="1" t="shared" ref="BD892:BD910" si="1111">IF("6.Nätavtal"=Q892,EDATE(BB892,RANDBETWEEN(0,3)),"")</f>
        <v/>
      </c>
    </row>
    <row r="893" spans="1:56">
      <c r="A893" s="33" t="s">
        <v>65</v>
      </c>
      <c r="B893" s="31">
        <f ca="1" t="shared" si="1085"/>
        <v>43891</v>
      </c>
      <c r="C893" s="32">
        <f ca="1" t="shared" si="1086"/>
        <v>45114</v>
      </c>
      <c r="D893" s="30" t="str">
        <f t="shared" si="1087"/>
        <v>Project 4893</v>
      </c>
      <c r="E893" s="30" t="str">
        <f t="shared" si="1088"/>
        <v>Company AB 5893</v>
      </c>
      <c r="F893" s="30" t="str">
        <f ca="1" t="shared" si="1089"/>
        <v>Strängnäs</v>
      </c>
      <c r="G893" s="37">
        <f ca="1" t="shared" si="1090"/>
        <v>37</v>
      </c>
      <c r="H893" s="38" t="str">
        <f ca="1" t="shared" si="1091"/>
        <v/>
      </c>
      <c r="I893" s="30" t="str">
        <f ca="1" t="shared" si="1092"/>
        <v>Flytt</v>
      </c>
      <c r="J893" s="30" t="s">
        <v>69</v>
      </c>
      <c r="K893" s="41">
        <f ca="1" t="shared" si="1093"/>
        <v>160</v>
      </c>
      <c r="L893" s="41">
        <f ca="1" t="shared" si="1094"/>
        <v>87</v>
      </c>
      <c r="N893" s="30" t="str">
        <f ca="1" t="shared" si="1095"/>
        <v>Sarah Anderson 893</v>
      </c>
      <c r="O893" s="30" t="str">
        <f ca="1" t="shared" si="1096"/>
        <v>Lars Johnson 893</v>
      </c>
      <c r="P893" s="30" t="str">
        <f ca="1" t="shared" si="1097"/>
        <v>Sarah Anderson 893</v>
      </c>
      <c r="Q893" s="30" t="str">
        <f ca="1" t="shared" si="1098"/>
        <v>2.Reservationsavtal</v>
      </c>
      <c r="R893" s="45" t="str">
        <f ca="1" t="shared" si="1099"/>
        <v/>
      </c>
      <c r="S893" s="45" t="str">
        <f ca="1" t="shared" si="1100"/>
        <v/>
      </c>
      <c r="T893" s="45" t="str">
        <f ca="1" t="shared" si="1101"/>
        <v>x</v>
      </c>
      <c r="V893" s="33"/>
      <c r="W893" s="49" t="str">
        <f ca="1" t="shared" si="1102"/>
        <v/>
      </c>
      <c r="X893" s="50" t="str">
        <f ca="1" t="shared" si="1103"/>
        <v>Ja</v>
      </c>
      <c r="Y893" s="63">
        <f ca="1" t="shared" si="1104"/>
        <v>45566</v>
      </c>
      <c r="Z893" s="63">
        <f ca="1" t="shared" si="1105"/>
        <v>45354</v>
      </c>
      <c r="AA893" s="67"/>
      <c r="AB893" s="64" t="str">
        <f ca="1" t="shared" si="1106"/>
        <v/>
      </c>
      <c r="AC893" s="73">
        <f ca="1">INDEX(Anslutningspunkt!$A$2:$A$108,RANDBETWEEN(2,108),1)</f>
        <v>56</v>
      </c>
      <c r="AD893" s="30"/>
      <c r="AE893" s="30" t="str">
        <f ca="1" t="shared" si="1107"/>
        <v>Regionnät</v>
      </c>
      <c r="AF893" s="79"/>
      <c r="AG893" s="122"/>
      <c r="AH893" s="123"/>
      <c r="AI893" s="127"/>
      <c r="AL893" s="7"/>
      <c r="AM893" s="7">
        <f ca="1">VLOOKUP(AC893,Anslutningspunkt!A:B,2,0)+RANDBETWEEN(-10000,10000)</f>
        <v>6014028.672</v>
      </c>
      <c r="AN893" s="7">
        <f ca="1">VLOOKUP(AC893,Anslutningspunkt!A:C,3,0)+RANDBETWEEN(-10000,10000)</f>
        <v>332068.438</v>
      </c>
      <c r="AP893" s="7" t="str">
        <f ca="1" t="shared" si="1108"/>
        <v>Flytt</v>
      </c>
      <c r="AQ893" s="7" t="str">
        <f t="shared" si="1109"/>
        <v>Konsumtion/Produktion</v>
      </c>
      <c r="AX893" s="31">
        <f ca="1" t="shared" si="1110"/>
        <v>44442.0240545142</v>
      </c>
      <c r="AZ893" s="31" t="str">
        <f ca="1">IF(SUM(IF({"4.Projekteringsavtal","5.Anslutningsavtal","6.Nätavtal"}=Q893,1,0))&gt;0,EDATE(AX893,RANDBETWEEN(0,6)),"")</f>
        <v/>
      </c>
      <c r="BB893" s="21" t="str">
        <f ca="1">IF(SUM(IF({"5.Anslutningsavtal","6.Nätavtal"}=Q893,1,0))&gt;0,EDATE(AZ893,RANDBETWEEN(0,3)),"")</f>
        <v/>
      </c>
      <c r="BD893" s="21" t="str">
        <f ca="1" t="shared" si="1111"/>
        <v/>
      </c>
    </row>
    <row r="894" spans="1:56">
      <c r="A894" s="33" t="s">
        <v>65</v>
      </c>
      <c r="B894" s="31">
        <f ca="1" t="shared" si="1085"/>
        <v>44675</v>
      </c>
      <c r="C894" s="32">
        <f ca="1" t="shared" si="1086"/>
        <v>44745</v>
      </c>
      <c r="D894" s="30" t="str">
        <f t="shared" si="1087"/>
        <v>Project 4894</v>
      </c>
      <c r="E894" s="30" t="str">
        <f t="shared" si="1088"/>
        <v>Company AB 5894</v>
      </c>
      <c r="F894" s="30" t="str">
        <f ca="1" t="shared" si="1089"/>
        <v>Sandviken</v>
      </c>
      <c r="G894" s="37">
        <f ca="1" t="shared" si="1090"/>
        <v>32</v>
      </c>
      <c r="H894" s="38" t="str">
        <f ca="1" t="shared" si="1091"/>
        <v>Nej</v>
      </c>
      <c r="I894" s="30" t="str">
        <f ca="1" t="shared" si="1092"/>
        <v>Nyanslutning</v>
      </c>
      <c r="J894" s="30" t="s">
        <v>69</v>
      </c>
      <c r="K894" s="41">
        <f ca="1" t="shared" si="1093"/>
        <v>230</v>
      </c>
      <c r="L894" s="41">
        <f ca="1" t="shared" si="1094"/>
        <v>202</v>
      </c>
      <c r="N894" s="30" t="str">
        <f ca="1" t="shared" si="1095"/>
        <v>Anders Erikson 894</v>
      </c>
      <c r="O894" s="30" t="str">
        <f ca="1" t="shared" si="1096"/>
        <v>Sarah Anderson 894</v>
      </c>
      <c r="P894" s="30" t="str">
        <f ca="1" t="shared" si="1097"/>
        <v>Erik Johanson 894</v>
      </c>
      <c r="Q894" s="30" t="str">
        <f ca="1" t="shared" si="1098"/>
        <v>4.Projekteringsavtal</v>
      </c>
      <c r="R894" s="45" t="str">
        <f ca="1" t="shared" si="1099"/>
        <v>n</v>
      </c>
      <c r="S894" s="45" t="str">
        <f ca="1" t="shared" si="1100"/>
        <v>x</v>
      </c>
      <c r="T894" s="45" t="str">
        <f ca="1" t="shared" si="1101"/>
        <v/>
      </c>
      <c r="V894" s="33"/>
      <c r="W894" s="49" t="str">
        <f ca="1" t="shared" si="1102"/>
        <v>Ansluts till LN 20 kV</v>
      </c>
      <c r="X894" s="50" t="str">
        <f ca="1" t="shared" si="1103"/>
        <v/>
      </c>
      <c r="Y894" s="63" t="str">
        <f ca="1" t="shared" si="1104"/>
        <v/>
      </c>
      <c r="Z894" s="63" t="str">
        <f ca="1" t="shared" si="1105"/>
        <v/>
      </c>
      <c r="AA894" s="67"/>
      <c r="AB894" s="64" t="str">
        <f ca="1" t="shared" si="1106"/>
        <v/>
      </c>
      <c r="AC894" s="73">
        <f ca="1">INDEX(Anslutningspunkt!$A$2:$A$108,RANDBETWEEN(2,108),1)</f>
        <v>27</v>
      </c>
      <c r="AD894" s="30"/>
      <c r="AE894" s="30" t="str">
        <f ca="1" t="shared" si="1107"/>
        <v>Stamnät</v>
      </c>
      <c r="AF894" s="79"/>
      <c r="AG894" s="122"/>
      <c r="AH894" s="123"/>
      <c r="AI894" s="127"/>
      <c r="AL894" s="7"/>
      <c r="AM894" s="7">
        <f ca="1">VLOOKUP(AC894,Anslutningspunkt!A:B,2,0)+RANDBETWEEN(-10000,10000)</f>
        <v>6046244.672</v>
      </c>
      <c r="AN894" s="7">
        <f ca="1">VLOOKUP(AC894,Anslutningspunkt!A:C,3,0)+RANDBETWEEN(-10000,10000)</f>
        <v>389825.438</v>
      </c>
      <c r="AP894" s="7" t="str">
        <f ca="1" t="shared" si="1108"/>
        <v>Nyanslutning</v>
      </c>
      <c r="AQ894" s="7" t="str">
        <f t="shared" si="1109"/>
        <v>Konsumtion/Produktion</v>
      </c>
      <c r="AX894" s="31">
        <f ca="1" t="shared" si="1110"/>
        <v>44764.563730487</v>
      </c>
      <c r="AZ894" s="31">
        <f ca="1">IF(SUM(IF({"4.Projekteringsavtal","5.Anslutningsavtal","6.Nätavtal"}=Q894,1,0))&gt;0,EDATE(AX894,RANDBETWEEN(0,6)),"")</f>
        <v>44948</v>
      </c>
      <c r="BB894" s="21" t="str">
        <f ca="1">IF(SUM(IF({"5.Anslutningsavtal","6.Nätavtal"}=Q894,1,0))&gt;0,EDATE(AZ894,RANDBETWEEN(0,3)),"")</f>
        <v/>
      </c>
      <c r="BD894" s="21" t="str">
        <f ca="1" t="shared" si="1111"/>
        <v/>
      </c>
    </row>
    <row r="895" spans="1:56">
      <c r="A895" s="33" t="s">
        <v>65</v>
      </c>
      <c r="B895" s="31">
        <f ca="1" t="shared" si="1085"/>
        <v>43714</v>
      </c>
      <c r="C895" s="32">
        <f ca="1" t="shared" si="1086"/>
        <v>44180</v>
      </c>
      <c r="D895" s="30" t="str">
        <f t="shared" si="1087"/>
        <v>Project 4895</v>
      </c>
      <c r="E895" s="30" t="str">
        <f t="shared" si="1088"/>
        <v>Company AB 5895</v>
      </c>
      <c r="F895" s="30" t="str">
        <f ca="1" t="shared" si="1089"/>
        <v>Arboga</v>
      </c>
      <c r="G895" s="37">
        <f ca="1" t="shared" si="1090"/>
        <v>36</v>
      </c>
      <c r="H895" s="38" t="str">
        <f ca="1" t="shared" si="1091"/>
        <v>Ja</v>
      </c>
      <c r="I895" s="30" t="str">
        <f ca="1" t="shared" si="1092"/>
        <v>Flytt</v>
      </c>
      <c r="J895" s="30" t="s">
        <v>69</v>
      </c>
      <c r="K895" s="41">
        <f ca="1" t="shared" si="1093"/>
        <v>150</v>
      </c>
      <c r="L895" s="41">
        <f ca="1" t="shared" si="1094"/>
        <v>139</v>
      </c>
      <c r="N895" s="30" t="str">
        <f ca="1" t="shared" si="1095"/>
        <v>Sarah Anderson 895</v>
      </c>
      <c r="O895" s="30" t="str">
        <f ca="1" t="shared" si="1096"/>
        <v>Anders Erikson 895</v>
      </c>
      <c r="P895" s="30" t="str">
        <f ca="1" t="shared" si="1097"/>
        <v>Anders Erikson 895</v>
      </c>
      <c r="Q895" s="30" t="str">
        <f ca="1" t="shared" si="1098"/>
        <v>5.Anslutningsavtal</v>
      </c>
      <c r="R895" s="45" t="str">
        <f ca="1" t="shared" si="1099"/>
        <v/>
      </c>
      <c r="S895" s="45" t="str">
        <f ca="1" t="shared" si="1100"/>
        <v/>
      </c>
      <c r="T895" s="45" t="str">
        <f ca="1" t="shared" si="1101"/>
        <v>x</v>
      </c>
      <c r="V895" s="33"/>
      <c r="W895" s="49" t="str">
        <f ca="1" t="shared" si="1102"/>
        <v/>
      </c>
      <c r="X895" s="50" t="str">
        <f ca="1" t="shared" si="1103"/>
        <v>Nej</v>
      </c>
      <c r="Y895" s="63" t="str">
        <f ca="1" t="shared" si="1104"/>
        <v/>
      </c>
      <c r="Z895" s="63" t="str">
        <f ca="1" t="shared" si="1105"/>
        <v/>
      </c>
      <c r="AA895" s="67"/>
      <c r="AB895" s="64" t="str">
        <f ca="1" t="shared" si="1106"/>
        <v/>
      </c>
      <c r="AC895" s="73">
        <f ca="1">INDEX(Anslutningspunkt!$A$2:$A$108,RANDBETWEEN(2,108),1)</f>
        <v>11</v>
      </c>
      <c r="AD895" s="30"/>
      <c r="AE895" s="30" t="str">
        <f ca="1" t="shared" si="1107"/>
        <v>Stamnät</v>
      </c>
      <c r="AF895" s="79"/>
      <c r="AG895" s="122"/>
      <c r="AH895" s="123"/>
      <c r="AI895" s="127"/>
      <c r="AL895" s="7"/>
      <c r="AM895" s="7">
        <f ca="1">VLOOKUP(AC895,Anslutningspunkt!A:B,2,0)+RANDBETWEEN(-10000,10000)</f>
        <v>6020724.672</v>
      </c>
      <c r="AN895" s="7">
        <f ca="1">VLOOKUP(AC895,Anslutningspunkt!A:C,3,0)+RANDBETWEEN(-10000,10000)</f>
        <v>254768.438</v>
      </c>
      <c r="AP895" s="7" t="str">
        <f ca="1" t="shared" si="1108"/>
        <v>Flytt</v>
      </c>
      <c r="AQ895" s="7" t="str">
        <f t="shared" si="1109"/>
        <v>Konsumtion/Produktion</v>
      </c>
      <c r="AX895" s="31">
        <f ca="1" t="shared" si="1110"/>
        <v>43791.0056081894</v>
      </c>
      <c r="AZ895" s="31">
        <f ca="1">IF(SUM(IF({"4.Projekteringsavtal","5.Anslutningsavtal","6.Nätavtal"}=Q895,1,0))&gt;0,EDATE(AX895,RANDBETWEEN(0,6)),"")</f>
        <v>43852</v>
      </c>
      <c r="BB895" s="21">
        <f ca="1">IF(SUM(IF({"5.Anslutningsavtal","6.Nätavtal"}=Q895,1,0))&gt;0,EDATE(AZ895,RANDBETWEEN(0,3)),"")</f>
        <v>43943</v>
      </c>
      <c r="BD895" s="21" t="str">
        <f ca="1" t="shared" si="1111"/>
        <v/>
      </c>
    </row>
    <row r="896" spans="1:56">
      <c r="A896" s="33" t="s">
        <v>65</v>
      </c>
      <c r="B896" s="31">
        <f ca="1" t="shared" si="1085"/>
        <v>43368</v>
      </c>
      <c r="C896" s="32">
        <f ca="1" t="shared" si="1086"/>
        <v>44006</v>
      </c>
      <c r="D896" s="30" t="str">
        <f t="shared" si="1087"/>
        <v>Project 4896</v>
      </c>
      <c r="E896" s="30" t="str">
        <f t="shared" si="1088"/>
        <v>Company AB 5896</v>
      </c>
      <c r="F896" s="30" t="str">
        <f ca="1" t="shared" si="1089"/>
        <v>Heby</v>
      </c>
      <c r="G896" s="37">
        <f ca="1" t="shared" si="1090"/>
        <v>33</v>
      </c>
      <c r="H896" s="38" t="str">
        <f ca="1" t="shared" si="1091"/>
        <v>Ja</v>
      </c>
      <c r="I896" s="30" t="str">
        <f ca="1" t="shared" si="1092"/>
        <v>Nyanslutning</v>
      </c>
      <c r="J896" s="30" t="s">
        <v>69</v>
      </c>
      <c r="K896" s="41">
        <f ca="1" t="shared" si="1093"/>
        <v>550</v>
      </c>
      <c r="L896" s="41">
        <f ca="1" t="shared" si="1094"/>
        <v>149</v>
      </c>
      <c r="N896" s="30" t="str">
        <f ca="1" t="shared" si="1095"/>
        <v>Lars Johnson 896</v>
      </c>
      <c r="O896" s="30" t="str">
        <f ca="1" t="shared" si="1096"/>
        <v>Lars Johnson 896</v>
      </c>
      <c r="P896" s="30" t="str">
        <f ca="1" t="shared" si="1097"/>
        <v>Anders Erikson 896</v>
      </c>
      <c r="Q896" s="30" t="str">
        <f ca="1" t="shared" si="1098"/>
        <v>2.Reservationsavtal</v>
      </c>
      <c r="R896" s="45" t="str">
        <f ca="1" t="shared" si="1099"/>
        <v>nej</v>
      </c>
      <c r="S896" s="45" t="str">
        <f ca="1" t="shared" si="1100"/>
        <v/>
      </c>
      <c r="T896" s="45" t="str">
        <f ca="1" t="shared" si="1101"/>
        <v>x</v>
      </c>
      <c r="V896" s="33"/>
      <c r="W896" s="49" t="str">
        <f ca="1" t="shared" si="1102"/>
        <v>Länk</v>
      </c>
      <c r="X896" s="50" t="str">
        <f ca="1" t="shared" si="1103"/>
        <v/>
      </c>
      <c r="Y896" s="63" t="str">
        <f ca="1" t="shared" si="1104"/>
        <v/>
      </c>
      <c r="Z896" s="63" t="str">
        <f ca="1" t="shared" si="1105"/>
        <v/>
      </c>
      <c r="AA896" s="67"/>
      <c r="AB896" s="64" t="str">
        <f ca="1" t="shared" si="1106"/>
        <v/>
      </c>
      <c r="AC896" s="73">
        <f ca="1">INDEX(Anslutningspunkt!$A$2:$A$108,RANDBETWEEN(2,108),1)</f>
        <v>73</v>
      </c>
      <c r="AD896" s="30"/>
      <c r="AE896" s="30" t="str">
        <f ca="1" t="shared" si="1107"/>
        <v>Regionnät</v>
      </c>
      <c r="AF896" s="79"/>
      <c r="AG896" s="122"/>
      <c r="AH896" s="123"/>
      <c r="AI896" s="127"/>
      <c r="AL896" s="7"/>
      <c r="AM896" s="7">
        <f ca="1">VLOOKUP(AC896,Anslutningspunkt!A:B,2,0)+RANDBETWEEN(-10000,10000)</f>
        <v>6082482.672</v>
      </c>
      <c r="AN896" s="7">
        <f ca="1">VLOOKUP(AC896,Anslutningspunkt!A:C,3,0)+RANDBETWEEN(-10000,10000)</f>
        <v>393881.438</v>
      </c>
      <c r="AP896" s="7" t="str">
        <f ca="1" t="shared" si="1108"/>
        <v>Nyanslutning</v>
      </c>
      <c r="AQ896" s="7" t="str">
        <f t="shared" si="1109"/>
        <v>Konsumtion/Produktion</v>
      </c>
      <c r="AX896" s="31">
        <f ca="1" t="shared" si="1110"/>
        <v>43437.4893854721</v>
      </c>
      <c r="AZ896" s="31" t="str">
        <f ca="1">IF(SUM(IF({"4.Projekteringsavtal","5.Anslutningsavtal","6.Nätavtal"}=Q896,1,0))&gt;0,EDATE(AX896,RANDBETWEEN(0,6)),"")</f>
        <v/>
      </c>
      <c r="BB896" s="21" t="str">
        <f ca="1">IF(SUM(IF({"5.Anslutningsavtal","6.Nätavtal"}=Q896,1,0))&gt;0,EDATE(AZ896,RANDBETWEEN(0,3)),"")</f>
        <v/>
      </c>
      <c r="BD896" s="21" t="str">
        <f ca="1" t="shared" si="1111"/>
        <v/>
      </c>
    </row>
    <row r="897" spans="1:56">
      <c r="A897" s="33" t="s">
        <v>65</v>
      </c>
      <c r="B897" s="31">
        <f ca="1" t="shared" si="1085"/>
        <v>43625</v>
      </c>
      <c r="C897" s="32">
        <f ca="1" t="shared" si="1086"/>
        <v>44322</v>
      </c>
      <c r="D897" s="30" t="str">
        <f t="shared" si="1087"/>
        <v>Project 4897</v>
      </c>
      <c r="E897" s="30" t="str">
        <f t="shared" si="1088"/>
        <v>Company AB 5897</v>
      </c>
      <c r="F897" s="30" t="str">
        <f ca="1" t="shared" si="1089"/>
        <v>Vingåker</v>
      </c>
      <c r="G897" s="37">
        <f ca="1" t="shared" si="1090"/>
        <v>37</v>
      </c>
      <c r="H897" s="38" t="str">
        <f ca="1" t="shared" si="1091"/>
        <v>Nej</v>
      </c>
      <c r="I897" s="30" t="str">
        <f ca="1" t="shared" si="1092"/>
        <v>Nyanslutning</v>
      </c>
      <c r="J897" s="30" t="s">
        <v>69</v>
      </c>
      <c r="K897" s="41">
        <f ca="1" t="shared" si="1093"/>
        <v>410</v>
      </c>
      <c r="L897" s="41">
        <f ca="1" t="shared" si="1094"/>
        <v>386</v>
      </c>
      <c r="N897" s="30" t="str">
        <f ca="1" t="shared" si="1095"/>
        <v>Anders Erikson 897</v>
      </c>
      <c r="O897" s="30" t="str">
        <f ca="1" t="shared" si="1096"/>
        <v>Anders Erikson 897</v>
      </c>
      <c r="P897" s="30" t="str">
        <f ca="1" t="shared" si="1097"/>
        <v>Lars Johnson 897</v>
      </c>
      <c r="Q897" s="30" t="str">
        <f ca="1" t="shared" si="1098"/>
        <v>6.Nätavtal</v>
      </c>
      <c r="R897" s="45" t="str">
        <f ca="1" t="shared" si="1099"/>
        <v>N/A</v>
      </c>
      <c r="S897" s="45" t="str">
        <f ca="1" t="shared" si="1100"/>
        <v>x</v>
      </c>
      <c r="T897" s="45" t="str">
        <f ca="1" t="shared" si="1101"/>
        <v/>
      </c>
      <c r="V897" s="33"/>
      <c r="W897" s="49" t="str">
        <f ca="1" t="shared" si="1102"/>
        <v/>
      </c>
      <c r="X897" s="50" t="str">
        <f ca="1" t="shared" si="1103"/>
        <v>Ja</v>
      </c>
      <c r="Y897" s="63">
        <f ca="1" t="shared" si="1104"/>
        <v>45566</v>
      </c>
      <c r="Z897" s="63">
        <f ca="1" t="shared" si="1105"/>
        <v>45552</v>
      </c>
      <c r="AA897" s="67"/>
      <c r="AB897" s="64" t="str">
        <f ca="1" t="shared" si="1106"/>
        <v/>
      </c>
      <c r="AC897" s="73">
        <f ca="1">INDEX(Anslutningspunkt!$A$2:$A$108,RANDBETWEEN(2,108),1)</f>
        <v>96</v>
      </c>
      <c r="AD897" s="30"/>
      <c r="AE897" s="30" t="str">
        <f ca="1" t="shared" si="1107"/>
        <v>Stamnät Regionnät</v>
      </c>
      <c r="AF897" s="79"/>
      <c r="AG897" s="122"/>
      <c r="AH897" s="123"/>
      <c r="AI897" s="127"/>
      <c r="AL897" s="7"/>
      <c r="AM897" s="7">
        <f ca="1">VLOOKUP(AC897,Anslutningspunkt!A:B,2,0)+RANDBETWEEN(-10000,10000)</f>
        <v>6085224.672</v>
      </c>
      <c r="AN897" s="7">
        <f ca="1">VLOOKUP(AC897,Anslutningspunkt!A:C,3,0)+RANDBETWEEN(-10000,10000)</f>
        <v>355412.438</v>
      </c>
      <c r="AP897" s="7" t="str">
        <f ca="1" t="shared" si="1108"/>
        <v>Nyanslutning</v>
      </c>
      <c r="AQ897" s="7" t="str">
        <f t="shared" si="1109"/>
        <v>Konsumtion/Produktion</v>
      </c>
      <c r="AX897" s="31">
        <f ca="1" t="shared" si="1110"/>
        <v>43666.0445553338</v>
      </c>
      <c r="AZ897" s="31">
        <f ca="1">IF(SUM(IF({"4.Projekteringsavtal","5.Anslutningsavtal","6.Nätavtal"}=Q897,1,0))&gt;0,EDATE(AX897,RANDBETWEEN(0,6)),"")</f>
        <v>43697</v>
      </c>
      <c r="BB897" s="21">
        <f ca="1">IF(SUM(IF({"5.Anslutningsavtal","6.Nätavtal"}=Q897,1,0))&gt;0,EDATE(AZ897,RANDBETWEEN(0,3)),"")</f>
        <v>43789</v>
      </c>
      <c r="BD897" s="21">
        <f ca="1" t="shared" si="1111"/>
        <v>43850</v>
      </c>
    </row>
    <row r="898" spans="1:56">
      <c r="A898" s="33" t="s">
        <v>65</v>
      </c>
      <c r="B898" s="31">
        <f ca="1" t="shared" si="1085"/>
        <v>43305</v>
      </c>
      <c r="C898" s="32">
        <f ca="1" t="shared" si="1086"/>
        <v>44354</v>
      </c>
      <c r="D898" s="30" t="str">
        <f t="shared" si="1087"/>
        <v>Project 4898</v>
      </c>
      <c r="E898" s="30" t="str">
        <f t="shared" si="1088"/>
        <v>Company AB 5898</v>
      </c>
      <c r="F898" s="30" t="str">
        <f ca="1" t="shared" si="1089"/>
        <v>Gävle/Sandviken</v>
      </c>
      <c r="G898" s="37">
        <f ca="1" t="shared" si="1090"/>
        <v>36</v>
      </c>
      <c r="H898" s="38" t="str">
        <f ca="1" t="shared" si="1091"/>
        <v>Ja</v>
      </c>
      <c r="I898" s="30" t="str">
        <f ca="1" t="shared" si="1092"/>
        <v>Utökning</v>
      </c>
      <c r="J898" s="30" t="s">
        <v>69</v>
      </c>
      <c r="K898" s="41">
        <f ca="1" t="shared" si="1093"/>
        <v>420</v>
      </c>
      <c r="L898" s="41">
        <f ca="1" t="shared" si="1094"/>
        <v>137</v>
      </c>
      <c r="N898" s="30" t="str">
        <f ca="1" t="shared" si="1095"/>
        <v>Anders Erikson 898</v>
      </c>
      <c r="O898" s="30" t="str">
        <f ca="1" t="shared" si="1096"/>
        <v>Lars Johnson 898</v>
      </c>
      <c r="P898" s="30" t="str">
        <f ca="1" t="shared" si="1097"/>
        <v>Sarah Anderson 898</v>
      </c>
      <c r="Q898" s="30" t="str">
        <f ca="1" t="shared" si="1098"/>
        <v>4.Projekteringsavtal</v>
      </c>
      <c r="R898" s="45" t="str">
        <f ca="1" t="shared" si="1099"/>
        <v/>
      </c>
      <c r="S898" s="45" t="str">
        <f ca="1" t="shared" si="1100"/>
        <v/>
      </c>
      <c r="T898" s="45" t="str">
        <f ca="1" t="shared" si="1101"/>
        <v/>
      </c>
      <c r="V898" s="33"/>
      <c r="W898" s="49" t="str">
        <f ca="1" t="shared" si="1102"/>
        <v/>
      </c>
      <c r="X898" s="50" t="str">
        <f ca="1" t="shared" si="1103"/>
        <v>Nej</v>
      </c>
      <c r="Y898" s="63" t="str">
        <f ca="1" t="shared" si="1104"/>
        <v/>
      </c>
      <c r="Z898" s="63" t="str">
        <f ca="1" t="shared" si="1105"/>
        <v/>
      </c>
      <c r="AA898" s="67"/>
      <c r="AB898" s="64" t="str">
        <f ca="1" t="shared" si="1106"/>
        <v/>
      </c>
      <c r="AC898" s="73">
        <f ca="1">INDEX(Anslutningspunkt!$A$2:$A$108,RANDBETWEEN(2,108),1)</f>
        <v>82</v>
      </c>
      <c r="AD898" s="30"/>
      <c r="AE898" s="30" t="str">
        <f ca="1" t="shared" si="1107"/>
        <v>Stamnät Regionnät</v>
      </c>
      <c r="AF898" s="79"/>
      <c r="AG898" s="122"/>
      <c r="AH898" s="123"/>
      <c r="AI898" s="127"/>
      <c r="AL898" s="7"/>
      <c r="AM898" s="7">
        <f ca="1">VLOOKUP(AC898,Anslutningspunkt!A:B,2,0)+RANDBETWEEN(-10000,10000)</f>
        <v>6157018.672</v>
      </c>
      <c r="AN898" s="7">
        <f ca="1">VLOOKUP(AC898,Anslutningspunkt!A:C,3,0)+RANDBETWEEN(-10000,10000)</f>
        <v>297970.438</v>
      </c>
      <c r="AP898" s="7" t="str">
        <f ca="1" t="shared" si="1108"/>
        <v>Utökning</v>
      </c>
      <c r="AQ898" s="7" t="str">
        <f t="shared" si="1109"/>
        <v>Konsumtion/Produktion</v>
      </c>
      <c r="AX898" s="31">
        <f ca="1" t="shared" si="1110"/>
        <v>44300.5425594261</v>
      </c>
      <c r="AZ898" s="31">
        <f ca="1">IF(SUM(IF({"4.Projekteringsavtal","5.Anslutningsavtal","6.Nätavtal"}=Q898,1,0))&gt;0,EDATE(AX898,RANDBETWEEN(0,6)),"")</f>
        <v>44483</v>
      </c>
      <c r="BB898" s="21" t="str">
        <f ca="1">IF(SUM(IF({"5.Anslutningsavtal","6.Nätavtal"}=Q898,1,0))&gt;0,EDATE(AZ898,RANDBETWEEN(0,3)),"")</f>
        <v/>
      </c>
      <c r="BD898" s="21" t="str">
        <f ca="1" t="shared" si="1111"/>
        <v/>
      </c>
    </row>
    <row r="899" spans="1:56">
      <c r="A899" s="33" t="s">
        <v>65</v>
      </c>
      <c r="B899" s="31">
        <f ca="1" t="shared" si="1085"/>
        <v>43833</v>
      </c>
      <c r="C899" s="32">
        <f ca="1" t="shared" si="1086"/>
        <v>45481</v>
      </c>
      <c r="D899" s="30" t="str">
        <f t="shared" si="1087"/>
        <v>Project 4899</v>
      </c>
      <c r="E899" s="30" t="str">
        <f t="shared" si="1088"/>
        <v>Company AB 5899</v>
      </c>
      <c r="F899" s="30" t="str">
        <f ca="1" t="shared" si="1089"/>
        <v>Stockholm</v>
      </c>
      <c r="G899" s="37">
        <f ca="1" t="shared" si="1090"/>
        <v>30</v>
      </c>
      <c r="H899" s="38" t="str">
        <f ca="1" t="shared" si="1091"/>
        <v>Nej</v>
      </c>
      <c r="I899" s="30" t="str">
        <f ca="1" t="shared" si="1092"/>
        <v>Utökning</v>
      </c>
      <c r="J899" s="30" t="s">
        <v>69</v>
      </c>
      <c r="K899" s="41">
        <f ca="1" t="shared" si="1093"/>
        <v>390</v>
      </c>
      <c r="L899" s="41">
        <f ca="1" t="shared" si="1094"/>
        <v>261</v>
      </c>
      <c r="N899" s="30" t="str">
        <f ca="1" t="shared" si="1095"/>
        <v>Sarah Anderson 899</v>
      </c>
      <c r="O899" s="30" t="str">
        <f ca="1" t="shared" si="1096"/>
        <v>Erik Johanson 899</v>
      </c>
      <c r="P899" s="30" t="str">
        <f ca="1" t="shared" si="1097"/>
        <v>Anders Erikson 899</v>
      </c>
      <c r="Q899" s="30" t="str">
        <f ca="1" t="shared" si="1098"/>
        <v>5.Anslutningsavtal</v>
      </c>
      <c r="R899" s="45" t="str">
        <f ca="1" t="shared" si="1099"/>
        <v/>
      </c>
      <c r="S899" s="45" t="str">
        <f ca="1" t="shared" si="1100"/>
        <v>x</v>
      </c>
      <c r="T899" s="45" t="str">
        <f ca="1" t="shared" si="1101"/>
        <v/>
      </c>
      <c r="V899" s="33"/>
      <c r="W899" s="49" t="str">
        <f ca="1" t="shared" si="1102"/>
        <v/>
      </c>
      <c r="X899" s="50" t="str">
        <f ca="1" t="shared" si="1103"/>
        <v>Ja</v>
      </c>
      <c r="Y899" s="63">
        <f ca="1" t="shared" si="1104"/>
        <v>45579</v>
      </c>
      <c r="Z899" s="63">
        <f ca="1" t="shared" si="1105"/>
        <v>45569</v>
      </c>
      <c r="AA899" s="67"/>
      <c r="AB899" s="64" t="str">
        <f ca="1" t="shared" si="1106"/>
        <v/>
      </c>
      <c r="AC899" s="73">
        <f ca="1">INDEX(Anslutningspunkt!$A$2:$A$108,RANDBETWEEN(2,108),1)</f>
        <v>54</v>
      </c>
      <c r="AD899" s="30"/>
      <c r="AE899" s="30" t="str">
        <f ca="1" t="shared" si="1107"/>
        <v/>
      </c>
      <c r="AF899" s="79"/>
      <c r="AG899" s="122"/>
      <c r="AH899" s="123"/>
      <c r="AI899" s="127"/>
      <c r="AL899" s="7"/>
      <c r="AM899" s="7">
        <f ca="1">VLOOKUP(AC899,Anslutningspunkt!A:B,2,0)+RANDBETWEEN(-10000,10000)</f>
        <v>6126729.672</v>
      </c>
      <c r="AN899" s="7">
        <f ca="1">VLOOKUP(AC899,Anslutningspunkt!A:C,3,0)+RANDBETWEEN(-10000,10000)</f>
        <v>439138.438</v>
      </c>
      <c r="AP899" s="7" t="str">
        <f ca="1" t="shared" si="1108"/>
        <v>Utökning</v>
      </c>
      <c r="AQ899" s="7" t="str">
        <f t="shared" si="1109"/>
        <v>Konsumtion/Produktion</v>
      </c>
      <c r="AX899" s="31">
        <f ca="1" t="shared" si="1110"/>
        <v>45447.8894078003</v>
      </c>
      <c r="AZ899" s="31">
        <f ca="1">IF(SUM(IF({"4.Projekteringsavtal","5.Anslutningsavtal","6.Nätavtal"}=Q899,1,0))&gt;0,EDATE(AX899,RANDBETWEEN(0,6)),"")</f>
        <v>45600</v>
      </c>
      <c r="BB899" s="21">
        <f ca="1">IF(SUM(IF({"5.Anslutningsavtal","6.Nätavtal"}=Q899,1,0))&gt;0,EDATE(AZ899,RANDBETWEEN(0,3)),"")</f>
        <v>45661</v>
      </c>
      <c r="BD899" s="21" t="str">
        <f ca="1" t="shared" si="1111"/>
        <v/>
      </c>
    </row>
    <row r="900" spans="1:56">
      <c r="A900" s="33" t="s">
        <v>65</v>
      </c>
      <c r="B900" s="31">
        <f ca="1" t="shared" si="1085"/>
        <v>43276</v>
      </c>
      <c r="C900" s="32">
        <f ca="1" t="shared" si="1086"/>
        <v>43984</v>
      </c>
      <c r="D900" s="30" t="str">
        <f t="shared" si="1087"/>
        <v>Project 4900</v>
      </c>
      <c r="E900" s="30" t="str">
        <f t="shared" si="1088"/>
        <v>Company AB 5900</v>
      </c>
      <c r="F900" s="30" t="str">
        <f ca="1" t="shared" si="1089"/>
        <v>Köping</v>
      </c>
      <c r="G900" s="37">
        <f ca="1" t="shared" si="1090"/>
        <v>33</v>
      </c>
      <c r="H900" s="38" t="str">
        <f ca="1" t="shared" si="1091"/>
        <v/>
      </c>
      <c r="I900" s="30" t="str">
        <f ca="1" t="shared" si="1092"/>
        <v>Flytt</v>
      </c>
      <c r="J900" s="30" t="s">
        <v>69</v>
      </c>
      <c r="K900" s="41">
        <f ca="1" t="shared" si="1093"/>
        <v>220</v>
      </c>
      <c r="L900" s="41">
        <f ca="1" t="shared" si="1094"/>
        <v>184</v>
      </c>
      <c r="N900" s="30" t="str">
        <f ca="1" t="shared" si="1095"/>
        <v>Lars Johnson 900</v>
      </c>
      <c r="O900" s="30" t="str">
        <f ca="1" t="shared" si="1096"/>
        <v>Lars Johnson 900</v>
      </c>
      <c r="P900" s="30" t="str">
        <f ca="1" t="shared" si="1097"/>
        <v>Erik Johanson 900</v>
      </c>
      <c r="Q900" s="30" t="str">
        <f ca="1" t="shared" si="1098"/>
        <v>5.Anslutningsavtal</v>
      </c>
      <c r="R900" s="45" t="str">
        <f ca="1" t="shared" si="1099"/>
        <v>?</v>
      </c>
      <c r="S900" s="45" t="str">
        <f ca="1" t="shared" si="1100"/>
        <v/>
      </c>
      <c r="T900" s="45" t="str">
        <f ca="1" t="shared" si="1101"/>
        <v/>
      </c>
      <c r="V900" s="33"/>
      <c r="W900" s="49" t="str">
        <f ca="1" t="shared" si="1102"/>
        <v>Reservationsavtal ska tecknas</v>
      </c>
      <c r="X900" s="50" t="str">
        <f ca="1" t="shared" si="1103"/>
        <v>Nej</v>
      </c>
      <c r="Y900" s="63" t="str">
        <f ca="1" t="shared" si="1104"/>
        <v/>
      </c>
      <c r="Z900" s="63" t="str">
        <f ca="1" t="shared" si="1105"/>
        <v/>
      </c>
      <c r="AA900" s="67"/>
      <c r="AB900" s="64" t="str">
        <f ca="1" t="shared" si="1106"/>
        <v/>
      </c>
      <c r="AC900" s="73">
        <f ca="1">INDEX(Anslutningspunkt!$A$2:$A$108,RANDBETWEEN(2,108),1)</f>
        <v>15</v>
      </c>
      <c r="AD900" s="30"/>
      <c r="AE900" s="30" t="str">
        <f ca="1" t="shared" si="1107"/>
        <v/>
      </c>
      <c r="AF900" s="79"/>
      <c r="AG900" s="122"/>
      <c r="AH900" s="123"/>
      <c r="AI900" s="127"/>
      <c r="AL900" s="7"/>
      <c r="AM900" s="7">
        <f ca="1">VLOOKUP(AC900,Anslutningspunkt!A:B,2,0)+RANDBETWEEN(-10000,10000)</f>
        <v>6096933.672</v>
      </c>
      <c r="AN900" s="7">
        <f ca="1">VLOOKUP(AC900,Anslutningspunkt!A:C,3,0)+RANDBETWEEN(-10000,10000)</f>
        <v>300835.438</v>
      </c>
      <c r="AP900" s="7" t="str">
        <f ca="1" t="shared" si="1108"/>
        <v>Flytt</v>
      </c>
      <c r="AQ900" s="7" t="str">
        <f t="shared" si="1109"/>
        <v>Konsumtion/Produktion</v>
      </c>
      <c r="AX900" s="31">
        <f ca="1" t="shared" si="1110"/>
        <v>43866.4521207356</v>
      </c>
      <c r="AZ900" s="31">
        <f ca="1">IF(SUM(IF({"4.Projekteringsavtal","5.Anslutningsavtal","6.Nätavtal"}=Q900,1,0))&gt;0,EDATE(AX900,RANDBETWEEN(0,6)),"")</f>
        <v>44048</v>
      </c>
      <c r="BB900" s="21">
        <f ca="1">IF(SUM(IF({"5.Anslutningsavtal","6.Nätavtal"}=Q900,1,0))&gt;0,EDATE(AZ900,RANDBETWEEN(0,3)),"")</f>
        <v>44079</v>
      </c>
      <c r="BD900" s="21" t="str">
        <f ca="1" t="shared" si="1111"/>
        <v/>
      </c>
    </row>
    <row r="901" spans="1:56">
      <c r="A901" s="33" t="s">
        <v>65</v>
      </c>
      <c r="B901" s="31">
        <f ca="1" t="shared" si="1085"/>
        <v>44341</v>
      </c>
      <c r="C901" s="32">
        <f ca="1" t="shared" si="1086"/>
        <v>44532</v>
      </c>
      <c r="D901" s="30" t="str">
        <f t="shared" si="1087"/>
        <v>Project 4901</v>
      </c>
      <c r="E901" s="30" t="str">
        <f t="shared" si="1088"/>
        <v>Company AB 5901</v>
      </c>
      <c r="F901" s="30" t="str">
        <f ca="1" t="shared" si="1089"/>
        <v>Solna</v>
      </c>
      <c r="G901" s="37">
        <f ca="1" t="shared" si="1090"/>
        <v>33</v>
      </c>
      <c r="H901" s="38" t="str">
        <f ca="1" t="shared" si="1091"/>
        <v>Nej</v>
      </c>
      <c r="I901" s="30" t="str">
        <f ca="1" t="shared" si="1092"/>
        <v>Nyanslutning</v>
      </c>
      <c r="J901" s="30" t="s">
        <v>69</v>
      </c>
      <c r="K901" s="41">
        <f ca="1" t="shared" si="1093"/>
        <v>570</v>
      </c>
      <c r="L901" s="41">
        <f ca="1" t="shared" si="1094"/>
        <v>49</v>
      </c>
      <c r="N901" s="30" t="str">
        <f ca="1" t="shared" si="1095"/>
        <v>Erik Johanson 901</v>
      </c>
      <c r="O901" s="30" t="str">
        <f ca="1" t="shared" si="1096"/>
        <v>Anders Erikson 901</v>
      </c>
      <c r="P901" s="30" t="str">
        <f ca="1" t="shared" si="1097"/>
        <v>Lars Johnson 901</v>
      </c>
      <c r="Q901" s="30" t="str">
        <f ca="1" t="shared" si="1098"/>
        <v>2.Reservationsavtal</v>
      </c>
      <c r="R901" s="45" t="str">
        <f ca="1" t="shared" si="1099"/>
        <v/>
      </c>
      <c r="S901" s="45" t="str">
        <f ca="1" t="shared" si="1100"/>
        <v>x</v>
      </c>
      <c r="T901" s="45" t="str">
        <f ca="1" t="shared" si="1101"/>
        <v/>
      </c>
      <c r="V901" s="33"/>
      <c r="W901" s="49" t="str">
        <f ca="1" t="shared" si="1102"/>
        <v/>
      </c>
      <c r="X901" s="50" t="str">
        <f ca="1" t="shared" si="1103"/>
        <v/>
      </c>
      <c r="Y901" s="63" t="str">
        <f ca="1" t="shared" si="1104"/>
        <v/>
      </c>
      <c r="Z901" s="63" t="str">
        <f ca="1" t="shared" si="1105"/>
        <v/>
      </c>
      <c r="AA901" s="67"/>
      <c r="AB901" s="64" t="str">
        <f ca="1" t="shared" si="1106"/>
        <v/>
      </c>
      <c r="AC901" s="73">
        <f ca="1">INDEX(Anslutningspunkt!$A$2:$A$108,RANDBETWEEN(2,108),1)</f>
        <v>16</v>
      </c>
      <c r="AD901" s="30"/>
      <c r="AE901" s="30" t="str">
        <f ca="1" t="shared" si="1107"/>
        <v>Regionnät</v>
      </c>
      <c r="AF901" s="79"/>
      <c r="AG901" s="122"/>
      <c r="AH901" s="123"/>
      <c r="AI901" s="127"/>
      <c r="AL901" s="7"/>
      <c r="AM901" s="7">
        <f ca="1">VLOOKUP(AC901,Anslutningspunkt!A:B,2,0)+RANDBETWEEN(-10000,10000)</f>
        <v>6068799.672</v>
      </c>
      <c r="AN901" s="7">
        <f ca="1">VLOOKUP(AC901,Anslutningspunkt!A:C,3,0)+RANDBETWEEN(-10000,10000)</f>
        <v>341453.438</v>
      </c>
      <c r="AP901" s="7" t="str">
        <f ca="1" t="shared" si="1108"/>
        <v>Nyanslutning</v>
      </c>
      <c r="AQ901" s="7" t="str">
        <f t="shared" si="1109"/>
        <v>Konsumtion/Produktion</v>
      </c>
      <c r="AX901" s="31">
        <f ca="1" t="shared" si="1110"/>
        <v>44355.8974880243</v>
      </c>
      <c r="AZ901" s="31" t="str">
        <f ca="1">IF(SUM(IF({"4.Projekteringsavtal","5.Anslutningsavtal","6.Nätavtal"}=Q901,1,0))&gt;0,EDATE(AX901,RANDBETWEEN(0,6)),"")</f>
        <v/>
      </c>
      <c r="BB901" s="21" t="str">
        <f ca="1">IF(SUM(IF({"5.Anslutningsavtal","6.Nätavtal"}=Q901,1,0))&gt;0,EDATE(AZ901,RANDBETWEEN(0,3)),"")</f>
        <v/>
      </c>
      <c r="BD901" s="21" t="str">
        <f ca="1" t="shared" si="1111"/>
        <v/>
      </c>
    </row>
    <row r="902" spans="1:56">
      <c r="A902" s="33" t="s">
        <v>65</v>
      </c>
      <c r="B902" s="31">
        <f ca="1" t="shared" ref="B902:B910" si="1112">RANDBETWEEN(DATE(2018,1,1),DATE(2022,10,20))</f>
        <v>43227</v>
      </c>
      <c r="C902" s="32">
        <f ca="1" t="shared" si="1086"/>
        <v>43392</v>
      </c>
      <c r="D902" s="30" t="str">
        <f t="shared" si="1087"/>
        <v>Project 4902</v>
      </c>
      <c r="E902" s="30" t="str">
        <f t="shared" si="1088"/>
        <v>Company AB 5902</v>
      </c>
      <c r="F902" s="30" t="str">
        <f ca="1" t="shared" ref="F902:F910" si="111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Österåker</v>
      </c>
      <c r="G902" s="37">
        <f ca="1" t="shared" ref="G902:G910" si="1114">RANDBETWEEN(30,38)</f>
        <v>32</v>
      </c>
      <c r="H902" s="38" t="str">
        <f ca="1" t="shared" ref="H902:H910" si="1115">CHOOSE(RANDBETWEEN(1,3),"Ja","Nej","")</f>
        <v/>
      </c>
      <c r="I902" s="30" t="str">
        <f ca="1" t="shared" ref="I902:I910" si="1116">CHOOSE(RANDBETWEEN(1,3),"Nyanslutning","Utökning","Flytt")</f>
        <v>Nyanslutning</v>
      </c>
      <c r="J902" s="30" t="s">
        <v>69</v>
      </c>
      <c r="K902" s="41">
        <f ca="1" t="shared" ref="K902:K910" si="1117">RANDBETWEEN(1,60)*10</f>
        <v>90</v>
      </c>
      <c r="L902" s="41">
        <f ca="1" t="shared" si="1094"/>
        <v>42</v>
      </c>
      <c r="N902" s="30" t="str">
        <f ca="1" t="shared" si="1095"/>
        <v>Sarah Anderson 902</v>
      </c>
      <c r="O902" s="30" t="str">
        <f ca="1" t="shared" si="1096"/>
        <v>Anders Erikson 902</v>
      </c>
      <c r="P902" s="30" t="str">
        <f ca="1" t="shared" si="1097"/>
        <v>Anders Erikson 902</v>
      </c>
      <c r="Q902" s="30" t="str">
        <f ca="1" t="shared" ref="Q902:Q910" si="1118">CHOOSE(RANDBETWEEN(1,5),"5.Anslutningsavtal","4.Projekteringsavtal","6.Nätavtal","2.Reservationsavtal","1.Anslutningsmöjlighet")</f>
        <v>1.Anslutningsmöjlighet</v>
      </c>
      <c r="R902" s="45" t="str">
        <f ca="1" t="shared" ref="R902:R910" si="1119">CHOOSE(RANDBETWEEN(1,8),"Ja","","","","n","nej","?","N/A")</f>
        <v>nej</v>
      </c>
      <c r="S902" s="45" t="str">
        <f ca="1" t="shared" ref="S902:S910" si="1120">CHOOSE(RANDBETWEEN(1,3),"x","","")</f>
        <v/>
      </c>
      <c r="T902" s="45" t="str">
        <f ca="1" t="shared" ref="T902:T910" si="1121">CHOOSE(RANDBETWEEN(1,4),"x","","","")</f>
        <v/>
      </c>
      <c r="V902" s="33"/>
      <c r="W902" s="49" t="str">
        <f ca="1" t="shared" ref="W902:W910" si="1122">CHOOSE(RANDBETWEEN(1,7),"Länk","","","","","Ansluts till LN 20 kV","Reservationsavtal ska tecknas")</f>
        <v/>
      </c>
      <c r="X902" s="50" t="str">
        <f ca="1" t="shared" ref="X902:X910" si="1123">CHOOSE(RANDBETWEEN(1,4),"Ja","Ja","Nej","")</f>
        <v>Ja</v>
      </c>
      <c r="Y902" s="63">
        <f ca="1" t="shared" si="1104"/>
        <v>44913</v>
      </c>
      <c r="Z902" s="63">
        <f ca="1" t="shared" si="1105"/>
        <v>43515</v>
      </c>
      <c r="AA902" s="67"/>
      <c r="AB902" s="64">
        <f ca="1" t="shared" si="1106"/>
        <v>43270.5392813482</v>
      </c>
      <c r="AC902" s="73">
        <f ca="1">INDEX(Anslutningspunkt!$A$2:$A$108,RANDBETWEEN(2,108),1)</f>
        <v>78</v>
      </c>
      <c r="AD902" s="30"/>
      <c r="AE902" s="30" t="str">
        <f ca="1" t="shared" ref="AE902:AE910" si="1124">CHOOSE(RANDBETWEEN(1,4),"Regionnät","Stamnät Regionnät","Stamnät","")</f>
        <v>Stamnät Regionnät</v>
      </c>
      <c r="AF902" s="79"/>
      <c r="AG902" s="122"/>
      <c r="AH902" s="123"/>
      <c r="AI902" s="127"/>
      <c r="AL902" s="7"/>
      <c r="AM902" s="7">
        <f ca="1">VLOOKUP(AC902,Anslutningspunkt!A:B,2,0)+RANDBETWEEN(-10000,10000)</f>
        <v>6061350.672</v>
      </c>
      <c r="AN902" s="7">
        <f ca="1">VLOOKUP(AC902,Anslutningspunkt!A:C,3,0)+RANDBETWEEN(-10000,10000)</f>
        <v>330570.438</v>
      </c>
      <c r="AP902" s="7" t="str">
        <f ca="1" t="shared" si="1108"/>
        <v>Nyanslutning</v>
      </c>
      <c r="AQ902" s="7" t="str">
        <f t="shared" si="1109"/>
        <v>Konsumtion/Produktion</v>
      </c>
      <c r="AX902" s="31" t="str">
        <f ca="1" t="shared" si="1110"/>
        <v/>
      </c>
      <c r="AZ902" s="31" t="str">
        <f ca="1">IF(SUM(IF({"4.Projekteringsavtal","5.Anslutningsavtal","6.Nätavtal"}=Q902,1,0))&gt;0,EDATE(AX902,RANDBETWEEN(0,6)),"")</f>
        <v/>
      </c>
      <c r="BB902" s="21" t="str">
        <f ca="1">IF(SUM(IF({"5.Anslutningsavtal","6.Nätavtal"}=Q902,1,0))&gt;0,EDATE(AZ902,RANDBETWEEN(0,3)),"")</f>
        <v/>
      </c>
      <c r="BD902" s="21" t="str">
        <f ca="1" t="shared" si="1111"/>
        <v/>
      </c>
    </row>
    <row r="903" spans="1:56">
      <c r="A903" s="33" t="s">
        <v>65</v>
      </c>
      <c r="B903" s="31">
        <f ca="1" t="shared" si="1112"/>
        <v>44117</v>
      </c>
      <c r="C903" s="32">
        <f ca="1" t="shared" si="1086"/>
        <v>45292</v>
      </c>
      <c r="D903" s="30" t="str">
        <f t="shared" si="1087"/>
        <v>Project 4903</v>
      </c>
      <c r="E903" s="30" t="str">
        <f t="shared" si="1088"/>
        <v>Company AB 5903</v>
      </c>
      <c r="F903" s="30" t="str">
        <f ca="1" t="shared" si="1113"/>
        <v>Älvkarleby</v>
      </c>
      <c r="G903" s="37">
        <f ca="1" t="shared" si="1114"/>
        <v>36</v>
      </c>
      <c r="H903" s="38" t="str">
        <f ca="1" t="shared" si="1115"/>
        <v>Ja</v>
      </c>
      <c r="I903" s="30" t="str">
        <f ca="1" t="shared" si="1116"/>
        <v>Nyanslutning</v>
      </c>
      <c r="J903" s="30" t="s">
        <v>69</v>
      </c>
      <c r="K903" s="41">
        <f ca="1" t="shared" si="1117"/>
        <v>100</v>
      </c>
      <c r="L903" s="41">
        <f ca="1" t="shared" si="1094"/>
        <v>34</v>
      </c>
      <c r="N903" s="30" t="str">
        <f ca="1" t="shared" si="1095"/>
        <v>Sarah Anderson 903</v>
      </c>
      <c r="O903" s="30" t="str">
        <f ca="1" t="shared" si="1096"/>
        <v>Sarah Anderson 903</v>
      </c>
      <c r="P903" s="30" t="str">
        <f ca="1" t="shared" si="1097"/>
        <v>Lars Johnson 903</v>
      </c>
      <c r="Q903" s="30" t="str">
        <f ca="1" t="shared" si="1118"/>
        <v>2.Reservationsavtal</v>
      </c>
      <c r="R903" s="45" t="str">
        <f ca="1" t="shared" si="1119"/>
        <v/>
      </c>
      <c r="S903" s="45" t="str">
        <f ca="1" t="shared" si="1120"/>
        <v>x</v>
      </c>
      <c r="T903" s="45" t="str">
        <f ca="1" t="shared" si="1121"/>
        <v/>
      </c>
      <c r="V903" s="33"/>
      <c r="W903" s="49" t="str">
        <f ca="1" t="shared" si="1122"/>
        <v>Reservationsavtal ska tecknas</v>
      </c>
      <c r="X903" s="50" t="str">
        <f ca="1" t="shared" si="1123"/>
        <v/>
      </c>
      <c r="Y903" s="63" t="str">
        <f ca="1" t="shared" si="1104"/>
        <v/>
      </c>
      <c r="Z903" s="63" t="str">
        <f ca="1" t="shared" si="1105"/>
        <v/>
      </c>
      <c r="AA903" s="67"/>
      <c r="AB903" s="64" t="str">
        <f ca="1" t="shared" si="1106"/>
        <v/>
      </c>
      <c r="AC903" s="73">
        <f ca="1">INDEX(Anslutningspunkt!$A$2:$A$108,RANDBETWEEN(2,108),1)</f>
        <v>8</v>
      </c>
      <c r="AD903" s="30"/>
      <c r="AE903" s="30" t="str">
        <f ca="1" t="shared" si="1124"/>
        <v>Stamnät Regionnät</v>
      </c>
      <c r="AF903" s="79"/>
      <c r="AG903" s="122"/>
      <c r="AH903" s="123"/>
      <c r="AI903" s="127"/>
      <c r="AL903" s="7"/>
      <c r="AM903" s="7">
        <f ca="1">VLOOKUP(AC903,Anslutningspunkt!A:B,2,0)+RANDBETWEEN(-10000,10000)</f>
        <v>6038040.672</v>
      </c>
      <c r="AN903" s="7">
        <f ca="1">VLOOKUP(AC903,Anslutningspunkt!A:C,3,0)+RANDBETWEEN(-10000,10000)</f>
        <v>388118.438</v>
      </c>
      <c r="AP903" s="7" t="str">
        <f ca="1" t="shared" si="1108"/>
        <v>Nyanslutning</v>
      </c>
      <c r="AQ903" s="7" t="str">
        <f t="shared" si="1109"/>
        <v>Konsumtion/Produktion</v>
      </c>
      <c r="AX903" s="31">
        <f ca="1" t="shared" si="1110"/>
        <v>44840.9878605172</v>
      </c>
      <c r="AZ903" s="31" t="str">
        <f ca="1">IF(SUM(IF({"4.Projekteringsavtal","5.Anslutningsavtal","6.Nätavtal"}=Q903,1,0))&gt;0,EDATE(AX903,RANDBETWEEN(0,6)),"")</f>
        <v/>
      </c>
      <c r="BB903" s="21" t="str">
        <f ca="1">IF(SUM(IF({"5.Anslutningsavtal","6.Nätavtal"}=Q903,1,0))&gt;0,EDATE(AZ903,RANDBETWEEN(0,3)),"")</f>
        <v/>
      </c>
      <c r="BD903" s="21" t="str">
        <f ca="1" t="shared" si="1111"/>
        <v/>
      </c>
    </row>
    <row r="904" spans="1:56">
      <c r="A904" s="33" t="s">
        <v>65</v>
      </c>
      <c r="B904" s="31">
        <f ca="1" t="shared" si="1112"/>
        <v>44484</v>
      </c>
      <c r="C904" s="32">
        <f ca="1" t="shared" si="1086"/>
        <v>45571</v>
      </c>
      <c r="D904" s="30" t="str">
        <f t="shared" si="1087"/>
        <v>Project 4904</v>
      </c>
      <c r="E904" s="30" t="str">
        <f t="shared" si="1088"/>
        <v>Company AB 5904</v>
      </c>
      <c r="F904" s="30" t="str">
        <f ca="1" t="shared" si="1113"/>
        <v>Järfälla</v>
      </c>
      <c r="G904" s="37">
        <f ca="1" t="shared" si="1114"/>
        <v>36</v>
      </c>
      <c r="H904" s="38" t="str">
        <f ca="1" t="shared" si="1115"/>
        <v/>
      </c>
      <c r="I904" s="30" t="str">
        <f ca="1" t="shared" si="1116"/>
        <v>Flytt</v>
      </c>
      <c r="J904" s="30" t="s">
        <v>69</v>
      </c>
      <c r="K904" s="41">
        <f ca="1" t="shared" si="1117"/>
        <v>370</v>
      </c>
      <c r="L904" s="41">
        <f ca="1" t="shared" si="1094"/>
        <v>137</v>
      </c>
      <c r="N904" s="30" t="str">
        <f ca="1" t="shared" si="1095"/>
        <v>Lars Johnson 904</v>
      </c>
      <c r="O904" s="30" t="str">
        <f ca="1" t="shared" si="1096"/>
        <v>Erik Johanson 904</v>
      </c>
      <c r="P904" s="30" t="str">
        <f ca="1" t="shared" si="1097"/>
        <v>Erik Johanson 904</v>
      </c>
      <c r="Q904" s="30" t="str">
        <f ca="1" t="shared" si="1118"/>
        <v>4.Projekteringsavtal</v>
      </c>
      <c r="R904" s="45" t="str">
        <f ca="1" t="shared" si="1119"/>
        <v>nej</v>
      </c>
      <c r="S904" s="45" t="str">
        <f ca="1" t="shared" si="1120"/>
        <v>x</v>
      </c>
      <c r="T904" s="45" t="str">
        <f ca="1" t="shared" si="1121"/>
        <v/>
      </c>
      <c r="V904" s="33"/>
      <c r="W904" s="49" t="str">
        <f ca="1" t="shared" si="1122"/>
        <v/>
      </c>
      <c r="X904" s="50" t="str">
        <f ca="1" t="shared" si="1123"/>
        <v>Ja</v>
      </c>
      <c r="Y904" s="63">
        <f ca="1" t="shared" si="1104"/>
        <v>45583</v>
      </c>
      <c r="Z904" s="63">
        <f ca="1" t="shared" si="1105"/>
        <v>45577</v>
      </c>
      <c r="AA904" s="67"/>
      <c r="AB904" s="64" t="str">
        <f ca="1" t="shared" si="1106"/>
        <v/>
      </c>
      <c r="AC904" s="73">
        <f ca="1">INDEX(Anslutningspunkt!$A$2:$A$108,RANDBETWEEN(2,108),1)</f>
        <v>35</v>
      </c>
      <c r="AD904" s="30"/>
      <c r="AE904" s="30" t="str">
        <f ca="1" t="shared" si="1124"/>
        <v>Stamnät Regionnät</v>
      </c>
      <c r="AF904" s="79"/>
      <c r="AG904" s="122"/>
      <c r="AH904" s="123"/>
      <c r="AI904" s="127"/>
      <c r="AL904" s="7"/>
      <c r="AM904" s="7">
        <f ca="1">VLOOKUP(AC904,Anslutningspunkt!A:B,2,0)+RANDBETWEEN(-10000,10000)</f>
        <v>6052858.672</v>
      </c>
      <c r="AN904" s="7">
        <f ca="1">VLOOKUP(AC904,Anslutningspunkt!A:C,3,0)+RANDBETWEEN(-10000,10000)</f>
        <v>357930.438</v>
      </c>
      <c r="AP904" s="7" t="str">
        <f ca="1" t="shared" si="1108"/>
        <v>Flytt</v>
      </c>
      <c r="AQ904" s="7" t="str">
        <f t="shared" si="1109"/>
        <v>Konsumtion/Produktion</v>
      </c>
      <c r="AX904" s="31">
        <f ca="1" t="shared" si="1110"/>
        <v>44878.9474018835</v>
      </c>
      <c r="AZ904" s="31">
        <f ca="1">IF(SUM(IF({"4.Projekteringsavtal","5.Anslutningsavtal","6.Nätavtal"}=Q904,1,0))&gt;0,EDATE(AX904,RANDBETWEEN(0,6)),"")</f>
        <v>44878</v>
      </c>
      <c r="BB904" s="21" t="str">
        <f ca="1">IF(SUM(IF({"5.Anslutningsavtal","6.Nätavtal"}=Q904,1,0))&gt;0,EDATE(AZ904,RANDBETWEEN(0,3)),"")</f>
        <v/>
      </c>
      <c r="BD904" s="21" t="str">
        <f ca="1" t="shared" si="1111"/>
        <v/>
      </c>
    </row>
    <row r="905" spans="1:56">
      <c r="A905" s="33" t="s">
        <v>65</v>
      </c>
      <c r="B905" s="31">
        <f ca="1" t="shared" si="1112"/>
        <v>44262</v>
      </c>
      <c r="C905" s="32">
        <f ca="1" t="shared" si="1086"/>
        <v>45016</v>
      </c>
      <c r="D905" s="30" t="str">
        <f t="shared" si="1087"/>
        <v>Project 4905</v>
      </c>
      <c r="E905" s="30" t="str">
        <f t="shared" si="1088"/>
        <v>Company AB 5905</v>
      </c>
      <c r="F905" s="30" t="str">
        <f ca="1" t="shared" si="1113"/>
        <v>Surahammar</v>
      </c>
      <c r="G905" s="37">
        <f ca="1" t="shared" si="1114"/>
        <v>37</v>
      </c>
      <c r="H905" s="38" t="str">
        <f ca="1" t="shared" si="1115"/>
        <v/>
      </c>
      <c r="I905" s="30" t="str">
        <f ca="1" t="shared" si="1116"/>
        <v>Flytt</v>
      </c>
      <c r="J905" s="30" t="s">
        <v>69</v>
      </c>
      <c r="K905" s="41">
        <f ca="1" t="shared" si="1117"/>
        <v>500</v>
      </c>
      <c r="L905" s="41">
        <f ca="1" t="shared" si="1094"/>
        <v>391</v>
      </c>
      <c r="N905" s="30" t="str">
        <f ca="1" t="shared" si="1095"/>
        <v>Sarah Anderson 905</v>
      </c>
      <c r="O905" s="30" t="str">
        <f ca="1" t="shared" si="1096"/>
        <v>Lars Johnson 905</v>
      </c>
      <c r="P905" s="30" t="str">
        <f ca="1" t="shared" si="1097"/>
        <v>Anders Erikson 905</v>
      </c>
      <c r="Q905" s="30" t="str">
        <f ca="1" t="shared" si="1118"/>
        <v>4.Projekteringsavtal</v>
      </c>
      <c r="R905" s="45" t="str">
        <f ca="1" t="shared" si="1119"/>
        <v>N/A</v>
      </c>
      <c r="S905" s="45" t="str">
        <f ca="1" t="shared" si="1120"/>
        <v>x</v>
      </c>
      <c r="T905" s="45" t="str">
        <f ca="1" t="shared" si="1121"/>
        <v/>
      </c>
      <c r="V905" s="33"/>
      <c r="W905" s="49" t="str">
        <f ca="1" t="shared" si="1122"/>
        <v>Länk</v>
      </c>
      <c r="X905" s="50" t="str">
        <f ca="1" t="shared" si="1123"/>
        <v>Nej</v>
      </c>
      <c r="Y905" s="63" t="str">
        <f ca="1" t="shared" si="1104"/>
        <v/>
      </c>
      <c r="Z905" s="63" t="str">
        <f ca="1" t="shared" si="1105"/>
        <v/>
      </c>
      <c r="AA905" s="67"/>
      <c r="AB905" s="64" t="str">
        <f ca="1" t="shared" si="1106"/>
        <v/>
      </c>
      <c r="AC905" s="73">
        <f ca="1">INDEX(Anslutningspunkt!$A$2:$A$108,RANDBETWEEN(2,108),1)</f>
        <v>88</v>
      </c>
      <c r="AD905" s="30"/>
      <c r="AE905" s="30" t="str">
        <f ca="1" t="shared" si="1124"/>
        <v>Stamnät Regionnät</v>
      </c>
      <c r="AF905" s="79"/>
      <c r="AG905" s="122"/>
      <c r="AH905" s="123"/>
      <c r="AI905" s="127"/>
      <c r="AL905" s="7"/>
      <c r="AM905" s="7">
        <f ca="1">VLOOKUP(AC905,Anslutningspunkt!A:B,2,0)+RANDBETWEEN(-10000,10000)</f>
        <v>6131720.672</v>
      </c>
      <c r="AN905" s="7">
        <f ca="1">VLOOKUP(AC905,Anslutningspunkt!A:C,3,0)+RANDBETWEEN(-10000,10000)</f>
        <v>363982.438</v>
      </c>
      <c r="AP905" s="7" t="str">
        <f ca="1" t="shared" si="1108"/>
        <v>Flytt</v>
      </c>
      <c r="AQ905" s="7" t="str">
        <f t="shared" si="1109"/>
        <v>Konsumtion/Produktion</v>
      </c>
      <c r="AX905" s="31">
        <f ca="1" t="shared" si="1110"/>
        <v>44474.6651174668</v>
      </c>
      <c r="AZ905" s="31">
        <f ca="1">IF(SUM(IF({"4.Projekteringsavtal","5.Anslutningsavtal","6.Nätavtal"}=Q905,1,0))&gt;0,EDATE(AX905,RANDBETWEEN(0,6)),"")</f>
        <v>44566</v>
      </c>
      <c r="BB905" s="21" t="str">
        <f ca="1">IF(SUM(IF({"5.Anslutningsavtal","6.Nätavtal"}=Q905,1,0))&gt;0,EDATE(AZ905,RANDBETWEEN(0,3)),"")</f>
        <v/>
      </c>
      <c r="BD905" s="21" t="str">
        <f ca="1" t="shared" si="1111"/>
        <v/>
      </c>
    </row>
    <row r="906" spans="1:56">
      <c r="A906" s="33" t="s">
        <v>65</v>
      </c>
      <c r="B906" s="31">
        <f ca="1" t="shared" si="1112"/>
        <v>43188</v>
      </c>
      <c r="C906" s="32">
        <f ca="1" t="shared" si="1086"/>
        <v>44422</v>
      </c>
      <c r="D906" s="30" t="str">
        <f t="shared" si="1087"/>
        <v>Project 4906</v>
      </c>
      <c r="E906" s="30" t="str">
        <f t="shared" si="1088"/>
        <v>Company AB 5906</v>
      </c>
      <c r="F906" s="30" t="str">
        <f ca="1" t="shared" si="1113"/>
        <v>Äkers Styckebruk</v>
      </c>
      <c r="G906" s="37">
        <f ca="1" t="shared" si="1114"/>
        <v>35</v>
      </c>
      <c r="H906" s="38" t="str">
        <f ca="1" t="shared" si="1115"/>
        <v/>
      </c>
      <c r="I906" s="30" t="str">
        <f ca="1" t="shared" si="1116"/>
        <v>Utökning</v>
      </c>
      <c r="J906" s="30" t="s">
        <v>69</v>
      </c>
      <c r="K906" s="41">
        <f ca="1" t="shared" si="1117"/>
        <v>470</v>
      </c>
      <c r="L906" s="41">
        <f ca="1" t="shared" si="1094"/>
        <v>303</v>
      </c>
      <c r="N906" s="30" t="str">
        <f ca="1" t="shared" si="1095"/>
        <v>Erik Johanson 906</v>
      </c>
      <c r="O906" s="30" t="str">
        <f ca="1" t="shared" si="1096"/>
        <v>Anders Erikson 906</v>
      </c>
      <c r="P906" s="30" t="str">
        <f ca="1" t="shared" si="1097"/>
        <v>Sarah Anderson 906</v>
      </c>
      <c r="Q906" s="30" t="str">
        <f ca="1" t="shared" si="1118"/>
        <v>4.Projekteringsavtal</v>
      </c>
      <c r="R906" s="45" t="str">
        <f ca="1" t="shared" si="1119"/>
        <v/>
      </c>
      <c r="S906" s="45" t="str">
        <f ca="1" t="shared" si="1120"/>
        <v/>
      </c>
      <c r="T906" s="45" t="str">
        <f ca="1" t="shared" si="1121"/>
        <v/>
      </c>
      <c r="V906" s="33"/>
      <c r="W906" s="49" t="str">
        <f ca="1" t="shared" si="1122"/>
        <v/>
      </c>
      <c r="X906" s="50" t="str">
        <f ca="1" t="shared" si="1123"/>
        <v/>
      </c>
      <c r="Y906" s="63" t="str">
        <f ca="1" t="shared" si="1104"/>
        <v/>
      </c>
      <c r="Z906" s="63" t="str">
        <f ca="1" t="shared" si="1105"/>
        <v/>
      </c>
      <c r="AA906" s="67"/>
      <c r="AB906" s="64" t="str">
        <f ca="1" t="shared" si="1106"/>
        <v/>
      </c>
      <c r="AC906" s="73" t="e">
        <f ca="1">INDEX(Anslutningspunkt!$A$2:$A$108,RANDBETWEEN(2,108),1)</f>
        <v>#REF!</v>
      </c>
      <c r="AD906" s="30"/>
      <c r="AE906" s="30" t="str">
        <f ca="1" t="shared" si="1124"/>
        <v>Regionnät</v>
      </c>
      <c r="AF906" s="79"/>
      <c r="AG906" s="122"/>
      <c r="AH906" s="123"/>
      <c r="AI906" s="127"/>
      <c r="AL906" s="7"/>
      <c r="AM906" s="7" t="e">
        <f ca="1">VLOOKUP(AC906,Anslutningspunkt!A:B,2,0)+RANDBETWEEN(-10000,10000)</f>
        <v>#REF!</v>
      </c>
      <c r="AN906" s="7" t="e">
        <f ca="1">VLOOKUP(AC906,Anslutningspunkt!A:C,3,0)+RANDBETWEEN(-10000,10000)</f>
        <v>#REF!</v>
      </c>
      <c r="AP906" s="7" t="str">
        <f ca="1" t="shared" si="1108"/>
        <v>Utökning</v>
      </c>
      <c r="AQ906" s="7" t="str">
        <f t="shared" si="1109"/>
        <v>Konsumtion/Produktion</v>
      </c>
      <c r="AX906" s="31">
        <f ca="1" t="shared" si="1110"/>
        <v>44058.5270061309</v>
      </c>
      <c r="AZ906" s="31">
        <f ca="1">IF(SUM(IF({"4.Projekteringsavtal","5.Anslutningsavtal","6.Nätavtal"}=Q906,1,0))&gt;0,EDATE(AX906,RANDBETWEEN(0,6)),"")</f>
        <v>44058</v>
      </c>
      <c r="BB906" s="21" t="str">
        <f ca="1">IF(SUM(IF({"5.Anslutningsavtal","6.Nätavtal"}=Q906,1,0))&gt;0,EDATE(AZ906,RANDBETWEEN(0,3)),"")</f>
        <v/>
      </c>
      <c r="BD906" s="21" t="str">
        <f ca="1" t="shared" si="1111"/>
        <v/>
      </c>
    </row>
    <row r="907" spans="1:56">
      <c r="A907" s="33" t="s">
        <v>65</v>
      </c>
      <c r="B907" s="31">
        <f ca="1" t="shared" si="1112"/>
        <v>43199</v>
      </c>
      <c r="C907" s="32">
        <f ca="1" t="shared" si="1086"/>
        <v>43627</v>
      </c>
      <c r="D907" s="30" t="str">
        <f t="shared" si="1087"/>
        <v>Project 4907</v>
      </c>
      <c r="E907" s="30" t="str">
        <f t="shared" si="1088"/>
        <v>Company AB 5907</v>
      </c>
      <c r="F907" s="30" t="str">
        <f ca="1" t="shared" si="1113"/>
        <v>Eskiltuna</v>
      </c>
      <c r="G907" s="37">
        <f ca="1" t="shared" si="1114"/>
        <v>37</v>
      </c>
      <c r="H907" s="38" t="str">
        <f ca="1" t="shared" si="1115"/>
        <v>Nej</v>
      </c>
      <c r="I907" s="30" t="str">
        <f ca="1" t="shared" si="1116"/>
        <v>Nyanslutning</v>
      </c>
      <c r="J907" s="30" t="s">
        <v>69</v>
      </c>
      <c r="K907" s="41">
        <f ca="1" t="shared" si="1117"/>
        <v>140</v>
      </c>
      <c r="L907" s="41">
        <f ca="1" t="shared" si="1094"/>
        <v>119</v>
      </c>
      <c r="N907" s="30" t="str">
        <f ca="1" t="shared" si="1095"/>
        <v>Lars Johnson 907</v>
      </c>
      <c r="O907" s="30" t="str">
        <f ca="1" t="shared" si="1096"/>
        <v>Erik Johanson 907</v>
      </c>
      <c r="P907" s="30" t="str">
        <f ca="1" t="shared" si="1097"/>
        <v>Lars Johnson 907</v>
      </c>
      <c r="Q907" s="30" t="str">
        <f ca="1" t="shared" si="1118"/>
        <v>5.Anslutningsavtal</v>
      </c>
      <c r="R907" s="45" t="str">
        <f ca="1" t="shared" si="1119"/>
        <v/>
      </c>
      <c r="S907" s="45" t="str">
        <f ca="1" t="shared" si="1120"/>
        <v/>
      </c>
      <c r="T907" s="45" t="str">
        <f ca="1" t="shared" si="1121"/>
        <v/>
      </c>
      <c r="V907" s="33"/>
      <c r="W907" s="49" t="str">
        <f ca="1" t="shared" si="1122"/>
        <v/>
      </c>
      <c r="X907" s="50" t="str">
        <f ca="1" t="shared" si="1123"/>
        <v>Nej</v>
      </c>
      <c r="Y907" s="63" t="str">
        <f ca="1" t="shared" si="1104"/>
        <v/>
      </c>
      <c r="Z907" s="63" t="str">
        <f ca="1" t="shared" si="1105"/>
        <v/>
      </c>
      <c r="AA907" s="67"/>
      <c r="AB907" s="64" t="str">
        <f ca="1" t="shared" si="1106"/>
        <v/>
      </c>
      <c r="AC907" s="73">
        <f ca="1">INDEX(Anslutningspunkt!$A$2:$A$108,RANDBETWEEN(2,108),1)</f>
        <v>49</v>
      </c>
      <c r="AD907" s="30"/>
      <c r="AE907" s="30" t="str">
        <f ca="1" t="shared" si="1124"/>
        <v/>
      </c>
      <c r="AF907" s="79"/>
      <c r="AG907" s="122"/>
      <c r="AH907" s="123"/>
      <c r="AI907" s="127"/>
      <c r="AL907" s="7"/>
      <c r="AM907" s="7">
        <f ca="1">VLOOKUP(AC907,Anslutningspunkt!A:B,2,0)+RANDBETWEEN(-10000,10000)</f>
        <v>6154050.672</v>
      </c>
      <c r="AN907" s="7">
        <f ca="1">VLOOKUP(AC907,Anslutningspunkt!A:C,3,0)+RANDBETWEEN(-10000,10000)</f>
        <v>352962.438</v>
      </c>
      <c r="AP907" s="7" t="str">
        <f ca="1" t="shared" si="1108"/>
        <v>Nyanslutning</v>
      </c>
      <c r="AQ907" s="7" t="str">
        <f t="shared" si="1109"/>
        <v>Konsumtion/Produktion</v>
      </c>
      <c r="AX907" s="31">
        <f ca="1" t="shared" si="1110"/>
        <v>43484.3489306883</v>
      </c>
      <c r="AZ907" s="31">
        <f ca="1">IF(SUM(IF({"4.Projekteringsavtal","5.Anslutningsavtal","6.Nätavtal"}=Q907,1,0))&gt;0,EDATE(AX907,RANDBETWEEN(0,6)),"")</f>
        <v>43543</v>
      </c>
      <c r="BB907" s="21">
        <f ca="1">IF(SUM(IF({"5.Anslutningsavtal","6.Nätavtal"}=Q907,1,0))&gt;0,EDATE(AZ907,RANDBETWEEN(0,3)),"")</f>
        <v>43574</v>
      </c>
      <c r="BD907" s="21" t="str">
        <f ca="1" t="shared" si="1111"/>
        <v/>
      </c>
    </row>
    <row r="908" spans="1:56">
      <c r="A908" s="33" t="s">
        <v>65</v>
      </c>
      <c r="B908" s="31">
        <f ca="1" t="shared" si="1112"/>
        <v>44717</v>
      </c>
      <c r="C908" s="32">
        <f ca="1" t="shared" si="1086"/>
        <v>44724</v>
      </c>
      <c r="D908" s="30" t="str">
        <f t="shared" si="1087"/>
        <v>Project 4908</v>
      </c>
      <c r="E908" s="30" t="str">
        <f t="shared" si="1088"/>
        <v>Company AB 5908</v>
      </c>
      <c r="F908" s="30" t="str">
        <f ca="1" t="shared" si="1113"/>
        <v>Västerås</v>
      </c>
      <c r="G908" s="37">
        <f ca="1" t="shared" si="1114"/>
        <v>35</v>
      </c>
      <c r="H908" s="38" t="str">
        <f ca="1" t="shared" si="1115"/>
        <v/>
      </c>
      <c r="I908" s="30" t="str">
        <f ca="1" t="shared" si="1116"/>
        <v>Utökning</v>
      </c>
      <c r="J908" s="30" t="s">
        <v>69</v>
      </c>
      <c r="K908" s="41">
        <f ca="1" t="shared" si="1117"/>
        <v>360</v>
      </c>
      <c r="L908" s="41">
        <f ca="1" t="shared" si="1094"/>
        <v>346</v>
      </c>
      <c r="N908" s="30" t="str">
        <f ca="1" t="shared" si="1095"/>
        <v>Anders Erikson 908</v>
      </c>
      <c r="O908" s="30" t="str">
        <f ca="1" t="shared" si="1096"/>
        <v>Anders Erikson 908</v>
      </c>
      <c r="P908" s="30" t="str">
        <f ca="1" t="shared" si="1097"/>
        <v>Anders Erikson 908</v>
      </c>
      <c r="Q908" s="30" t="str">
        <f ca="1" t="shared" si="1118"/>
        <v>1.Anslutningsmöjlighet</v>
      </c>
      <c r="R908" s="45" t="str">
        <f ca="1" t="shared" si="1119"/>
        <v>Ja</v>
      </c>
      <c r="S908" s="45" t="str">
        <f ca="1" t="shared" si="1120"/>
        <v>x</v>
      </c>
      <c r="T908" s="45" t="str">
        <f ca="1" t="shared" si="1121"/>
        <v/>
      </c>
      <c r="V908" s="33"/>
      <c r="W908" s="49" t="str">
        <f ca="1" t="shared" si="1122"/>
        <v/>
      </c>
      <c r="X908" s="50" t="str">
        <f ca="1" t="shared" si="1123"/>
        <v/>
      </c>
      <c r="Y908" s="63" t="str">
        <f ca="1" t="shared" si="1104"/>
        <v/>
      </c>
      <c r="Z908" s="63" t="str">
        <f ca="1" t="shared" si="1105"/>
        <v/>
      </c>
      <c r="AA908" s="67"/>
      <c r="AB908" s="64" t="str">
        <f ca="1" t="shared" si="1106"/>
        <v/>
      </c>
      <c r="AC908" s="73">
        <f ca="1">INDEX(Anslutningspunkt!$A$2:$A$108,RANDBETWEEN(2,108),1)</f>
        <v>25</v>
      </c>
      <c r="AD908" s="30"/>
      <c r="AE908" s="30" t="str">
        <f ca="1" t="shared" si="1124"/>
        <v>Stamnät</v>
      </c>
      <c r="AF908" s="79"/>
      <c r="AG908" s="122"/>
      <c r="AH908" s="123"/>
      <c r="AI908" s="127"/>
      <c r="AL908" s="7"/>
      <c r="AM908" s="7">
        <f ca="1">VLOOKUP(AC908,Anslutningspunkt!A:B,2,0)+RANDBETWEEN(-10000,10000)</f>
        <v>6186373.672</v>
      </c>
      <c r="AN908" s="7">
        <f ca="1">VLOOKUP(AC908,Anslutningspunkt!A:C,3,0)+RANDBETWEEN(-10000,10000)</f>
        <v>352531.438</v>
      </c>
      <c r="AP908" s="7" t="str">
        <f ca="1" t="shared" si="1108"/>
        <v>Utökning</v>
      </c>
      <c r="AQ908" s="7" t="str">
        <f t="shared" si="1109"/>
        <v>Konsumtion/Produktion</v>
      </c>
      <c r="AX908" s="31" t="str">
        <f ca="1" t="shared" si="1110"/>
        <v/>
      </c>
      <c r="AZ908" s="31" t="str">
        <f ca="1">IF(SUM(IF({"4.Projekteringsavtal","5.Anslutningsavtal","6.Nätavtal"}=Q908,1,0))&gt;0,EDATE(AX908,RANDBETWEEN(0,6)),"")</f>
        <v/>
      </c>
      <c r="BB908" s="21" t="str">
        <f ca="1">IF(SUM(IF({"5.Anslutningsavtal","6.Nätavtal"}=Q908,1,0))&gt;0,EDATE(AZ908,RANDBETWEEN(0,3)),"")</f>
        <v/>
      </c>
      <c r="BD908" s="21" t="str">
        <f ca="1" t="shared" si="1111"/>
        <v/>
      </c>
    </row>
    <row r="909" spans="1:56">
      <c r="A909" s="33" t="s">
        <v>65</v>
      </c>
      <c r="B909" s="31">
        <f ca="1" t="shared" si="1112"/>
        <v>43963</v>
      </c>
      <c r="C909" s="32">
        <f ca="1" t="shared" si="1086"/>
        <v>44849</v>
      </c>
      <c r="D909" s="30" t="str">
        <f t="shared" si="1087"/>
        <v>Project 4909</v>
      </c>
      <c r="E909" s="30" t="str">
        <f t="shared" si="1088"/>
        <v>Company AB 5909</v>
      </c>
      <c r="F909" s="30" t="str">
        <f ca="1" t="shared" si="1113"/>
        <v>Åker</v>
      </c>
      <c r="G909" s="37">
        <f ca="1" t="shared" si="1114"/>
        <v>30</v>
      </c>
      <c r="H909" s="38" t="str">
        <f ca="1" t="shared" si="1115"/>
        <v>Ja</v>
      </c>
      <c r="I909" s="30" t="str">
        <f ca="1" t="shared" si="1116"/>
        <v>Utökning</v>
      </c>
      <c r="J909" s="30" t="s">
        <v>69</v>
      </c>
      <c r="K909" s="41">
        <f ca="1" t="shared" si="1117"/>
        <v>590</v>
      </c>
      <c r="L909" s="41">
        <f ca="1" t="shared" si="1094"/>
        <v>169</v>
      </c>
      <c r="N909" s="30" t="str">
        <f ca="1" t="shared" si="1095"/>
        <v>Lars Johnson 909</v>
      </c>
      <c r="O909" s="30" t="str">
        <f ca="1" t="shared" si="1096"/>
        <v>Sarah Anderson 909</v>
      </c>
      <c r="P909" s="30" t="str">
        <f ca="1" t="shared" si="1097"/>
        <v>Lars Johnson 909</v>
      </c>
      <c r="Q909" s="30" t="str">
        <f ca="1" t="shared" si="1118"/>
        <v>1.Anslutningsmöjlighet</v>
      </c>
      <c r="R909" s="45" t="str">
        <f ca="1" t="shared" si="1119"/>
        <v>nej</v>
      </c>
      <c r="S909" s="45" t="str">
        <f ca="1" t="shared" si="1120"/>
        <v>x</v>
      </c>
      <c r="T909" s="45" t="str">
        <f ca="1" t="shared" si="1121"/>
        <v>x</v>
      </c>
      <c r="V909" s="33"/>
      <c r="W909" s="49" t="str">
        <f ca="1" t="shared" si="1122"/>
        <v/>
      </c>
      <c r="X909" s="50" t="str">
        <f ca="1" t="shared" si="1123"/>
        <v/>
      </c>
      <c r="Y909" s="63" t="str">
        <f ca="1" t="shared" si="1104"/>
        <v/>
      </c>
      <c r="Z909" s="63" t="str">
        <f ca="1" t="shared" si="1105"/>
        <v/>
      </c>
      <c r="AA909" s="67"/>
      <c r="AB909" s="64" t="str">
        <f ca="1" t="shared" si="1106"/>
        <v/>
      </c>
      <c r="AC909" s="73">
        <f ca="1">INDEX(Anslutningspunkt!$A$2:$A$108,RANDBETWEEN(2,108),1)</f>
        <v>19</v>
      </c>
      <c r="AD909" s="30"/>
      <c r="AE909" s="30" t="str">
        <f ca="1" t="shared" si="1124"/>
        <v>Stamnät Regionnät</v>
      </c>
      <c r="AF909" s="79"/>
      <c r="AG909" s="122"/>
      <c r="AH909" s="123"/>
      <c r="AI909" s="127"/>
      <c r="AL909" s="7"/>
      <c r="AM909" s="7">
        <f ca="1">VLOOKUP(AC909,Anslutningspunkt!A:B,2,0)+RANDBETWEEN(-10000,10000)</f>
        <v>6015213.672</v>
      </c>
      <c r="AN909" s="7">
        <f ca="1">VLOOKUP(AC909,Anslutningspunkt!A:C,3,0)+RANDBETWEEN(-10000,10000)</f>
        <v>340452.438</v>
      </c>
      <c r="AP909" s="7" t="str">
        <f ca="1" t="shared" si="1108"/>
        <v>Utökning</v>
      </c>
      <c r="AQ909" s="7" t="str">
        <f t="shared" si="1109"/>
        <v>Konsumtion/Produktion</v>
      </c>
      <c r="AX909" s="31" t="str">
        <f ca="1" t="shared" si="1110"/>
        <v/>
      </c>
      <c r="AZ909" s="31" t="str">
        <f ca="1">IF(SUM(IF({"4.Projekteringsavtal","5.Anslutningsavtal","6.Nätavtal"}=Q909,1,0))&gt;0,EDATE(AX909,RANDBETWEEN(0,6)),"")</f>
        <v/>
      </c>
      <c r="BB909" s="21" t="str">
        <f ca="1">IF(SUM(IF({"5.Anslutningsavtal","6.Nätavtal"}=Q909,1,0))&gt;0,EDATE(AZ909,RANDBETWEEN(0,3)),"")</f>
        <v/>
      </c>
      <c r="BD909" s="21" t="str">
        <f ca="1" t="shared" si="1111"/>
        <v/>
      </c>
    </row>
    <row r="910" spans="1:56">
      <c r="A910" s="33" t="s">
        <v>65</v>
      </c>
      <c r="B910" s="31">
        <f ca="1" t="shared" si="1112"/>
        <v>43268</v>
      </c>
      <c r="C910" s="32">
        <f ca="1" t="shared" si="1086"/>
        <v>43632</v>
      </c>
      <c r="D910" s="30" t="str">
        <f t="shared" si="1087"/>
        <v>Project 4910</v>
      </c>
      <c r="E910" s="30" t="str">
        <f t="shared" si="1088"/>
        <v>Company AB 5910</v>
      </c>
      <c r="F910" s="30" t="str">
        <f ca="1" t="shared" si="1113"/>
        <v>Stockholm</v>
      </c>
      <c r="G910" s="37">
        <f ca="1" t="shared" si="1114"/>
        <v>31</v>
      </c>
      <c r="H910" s="38" t="str">
        <f ca="1" t="shared" si="1115"/>
        <v>Ja</v>
      </c>
      <c r="I910" s="30" t="str">
        <f ca="1" t="shared" si="1116"/>
        <v>Nyanslutning</v>
      </c>
      <c r="J910" s="30" t="s">
        <v>69</v>
      </c>
      <c r="K910" s="41">
        <f ca="1" t="shared" si="1117"/>
        <v>110</v>
      </c>
      <c r="L910" s="41">
        <f ca="1" t="shared" si="1094"/>
        <v>72</v>
      </c>
      <c r="N910" s="30" t="str">
        <f ca="1" t="shared" si="1095"/>
        <v>Anders Erikson 910</v>
      </c>
      <c r="O910" s="30" t="str">
        <f ca="1" t="shared" si="1096"/>
        <v>Erik Johanson 910</v>
      </c>
      <c r="P910" s="30" t="str">
        <f ca="1" t="shared" si="1097"/>
        <v>Anders Erikson 910</v>
      </c>
      <c r="Q910" s="30" t="str">
        <f ca="1" t="shared" si="1118"/>
        <v>1.Anslutningsmöjlighet</v>
      </c>
      <c r="R910" s="45" t="str">
        <f ca="1" t="shared" si="1119"/>
        <v/>
      </c>
      <c r="S910" s="45" t="str">
        <f ca="1" t="shared" si="1120"/>
        <v>x</v>
      </c>
      <c r="T910" s="45" t="str">
        <f ca="1" t="shared" si="1121"/>
        <v>x</v>
      </c>
      <c r="V910" s="33"/>
      <c r="W910" s="49" t="str">
        <f ca="1" t="shared" si="1122"/>
        <v/>
      </c>
      <c r="X910" s="50" t="str">
        <f ca="1" t="shared" si="1123"/>
        <v/>
      </c>
      <c r="Y910" s="63" t="str">
        <f ca="1" t="shared" si="1104"/>
        <v/>
      </c>
      <c r="Z910" s="63" t="str">
        <f ca="1" t="shared" si="1105"/>
        <v/>
      </c>
      <c r="AA910" s="67"/>
      <c r="AB910" s="64" t="str">
        <f ca="1" t="shared" si="1106"/>
        <v/>
      </c>
      <c r="AC910" s="73">
        <f ca="1">INDEX(Anslutningspunkt!$A$2:$A$108,RANDBETWEEN(2,108),1)</f>
        <v>19</v>
      </c>
      <c r="AD910" s="30"/>
      <c r="AE910" s="30" t="str">
        <f ca="1" t="shared" si="1124"/>
        <v>Stamnät</v>
      </c>
      <c r="AF910" s="79"/>
      <c r="AG910" s="122"/>
      <c r="AH910" s="123"/>
      <c r="AI910" s="127"/>
      <c r="AL910" s="7"/>
      <c r="AM910" s="7">
        <f ca="1">VLOOKUP(AC910,Anslutningspunkt!A:B,2,0)+RANDBETWEEN(-10000,10000)</f>
        <v>6026472.672</v>
      </c>
      <c r="AN910" s="7">
        <f ca="1">VLOOKUP(AC910,Anslutningspunkt!A:C,3,0)+RANDBETWEEN(-10000,10000)</f>
        <v>340050.438</v>
      </c>
      <c r="AP910" s="7" t="str">
        <f ca="1" t="shared" si="1108"/>
        <v>Nyanslutning</v>
      </c>
      <c r="AQ910" s="7" t="str">
        <f t="shared" si="1109"/>
        <v>Konsumtion/Produktion</v>
      </c>
      <c r="AX910" s="31" t="str">
        <f ca="1" t="shared" si="1110"/>
        <v/>
      </c>
      <c r="AZ910" s="31" t="str">
        <f ca="1">IF(SUM(IF({"4.Projekteringsavtal","5.Anslutningsavtal","6.Nätavtal"}=Q910,1,0))&gt;0,EDATE(AX910,RANDBETWEEN(0,6)),"")</f>
        <v/>
      </c>
      <c r="BB910" s="21" t="str">
        <f ca="1">IF(SUM(IF({"5.Anslutningsavtal","6.Nätavtal"}=Q910,1,0))&gt;0,EDATE(AZ910,RANDBETWEEN(0,3)),"")</f>
        <v/>
      </c>
      <c r="BD910" s="21" t="str">
        <f ca="1" t="shared" si="1111"/>
        <v/>
      </c>
    </row>
    <row r="911" spans="1:56">
      <c r="A911" s="33" t="s">
        <v>65</v>
      </c>
      <c r="B911" s="31">
        <f ca="1" t="shared" ref="B911:B920" si="1125">RANDBETWEEN(DATE(2018,1,1),DATE(2022,10,20))</f>
        <v>43527</v>
      </c>
      <c r="C911" s="32">
        <f ca="1" t="shared" ref="C911:C974" si="1126">RANDBETWEEN(B911,DATE(2024,10,20))</f>
        <v>43632</v>
      </c>
      <c r="D911" s="30" t="str">
        <f t="shared" ref="D911:D974" si="1127">_xlfn.CONCAT("Project ",COLUMN(D911),ROW(D911))</f>
        <v>Project 4911</v>
      </c>
      <c r="E911" s="30" t="str">
        <f t="shared" ref="E911:E974" si="1128">_xlfn.CONCAT("Company AB ",COLUMN(E911),ROW(E911))</f>
        <v>Company AB 5911</v>
      </c>
      <c r="F911" s="30" t="str">
        <f ca="1" t="shared" ref="F911:F920" si="112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Strängnäs</v>
      </c>
      <c r="G911" s="37">
        <f ca="1" t="shared" ref="G911:G920" si="1130">RANDBETWEEN(30,38)</f>
        <v>37</v>
      </c>
      <c r="H911" s="38" t="str">
        <f ca="1" t="shared" ref="H911:H920" si="1131">CHOOSE(RANDBETWEEN(1,3),"Ja","Nej","")</f>
        <v>Ja</v>
      </c>
      <c r="I911" s="30" t="str">
        <f ca="1" t="shared" ref="I911:I920" si="1132">CHOOSE(RANDBETWEEN(1,3),"Nyanslutning","Utökning","Flytt")</f>
        <v>Utökning</v>
      </c>
      <c r="J911" s="30" t="s">
        <v>69</v>
      </c>
      <c r="K911" s="41">
        <f ca="1" t="shared" ref="K911:K920" si="1133">RANDBETWEEN(1,60)*10</f>
        <v>260</v>
      </c>
      <c r="L911" s="41">
        <f ca="1" t="shared" ref="L911:L974" si="1134">RANDBETWEEN(1,K911)</f>
        <v>166</v>
      </c>
      <c r="N911" s="30" t="str">
        <f ca="1" t="shared" ref="N911:N974" si="1135">_xlfn.CONCAT(CHOOSE(RANDBETWEEN(1,4),"Anders Erikson","Erik Johanson","Sarah Anderson","Lars Johnson")," ",ROW(N911))</f>
        <v>Anders Erikson 911</v>
      </c>
      <c r="O911" s="30" t="str">
        <f ca="1" t="shared" ref="O911:O974" si="1136">_xlfn.CONCAT(CHOOSE(RANDBETWEEN(1,4),"Anders Erikson","Erik Johanson","Sarah Anderson","Lars Johnson")," ",ROW(O911))</f>
        <v>Lars Johnson 911</v>
      </c>
      <c r="P911" s="30" t="str">
        <f ca="1" t="shared" ref="P911:P974" si="1137">_xlfn.CONCAT(CHOOSE(RANDBETWEEN(1,4),"Anders Erikson","Erik Johanson","Sarah Anderson","Lars Johnson")," ",ROW(P911))</f>
        <v>Anders Erikson 911</v>
      </c>
      <c r="Q911" s="30" t="str">
        <f ca="1" t="shared" ref="Q911:Q920" si="1138">CHOOSE(RANDBETWEEN(1,5),"5.Anslutningsavtal","4.Projekteringsavtal","6.Nätavtal","2.Reservationsavtal","1.Anslutningsmöjlighet")</f>
        <v>4.Projekteringsavtal</v>
      </c>
      <c r="R911" s="45" t="str">
        <f ca="1" t="shared" ref="R911:R920" si="1139">CHOOSE(RANDBETWEEN(1,8),"Ja","","","","n","nej","?","N/A")</f>
        <v>n</v>
      </c>
      <c r="S911" s="45" t="str">
        <f ca="1" t="shared" ref="S911:S920" si="1140">CHOOSE(RANDBETWEEN(1,3),"x","","")</f>
        <v/>
      </c>
      <c r="T911" s="45" t="str">
        <f ca="1" t="shared" ref="T911:T920" si="1141">CHOOSE(RANDBETWEEN(1,4),"x","","","")</f>
        <v>x</v>
      </c>
      <c r="V911" s="33"/>
      <c r="W911" s="49" t="str">
        <f ca="1" t="shared" ref="W911:W920" si="1142">CHOOSE(RANDBETWEEN(1,7),"Länk","","","","","Ansluts till LN 20 kV","Reservationsavtal ska tecknas")</f>
        <v>Länk</v>
      </c>
      <c r="X911" s="50" t="str">
        <f ca="1" t="shared" ref="X911:X920" si="1143">CHOOSE(RANDBETWEEN(1,4),"Ja","Ja","Nej","")</f>
        <v>Nej</v>
      </c>
      <c r="Y911" s="63" t="str">
        <f ca="1" t="shared" ref="Y911:Y974" si="1144">IF(Z911&lt;&gt;"",RANDBETWEEN(Z911,DATE(2024,10,20)),"")</f>
        <v/>
      </c>
      <c r="Z911" s="63" t="str">
        <f ca="1" t="shared" ref="Z911:Z974" si="1145">IF(X911="Ja",RANDBETWEEN(C911,DATE(2024,10,20)),"")</f>
        <v/>
      </c>
      <c r="AA911" s="67"/>
      <c r="AB911" s="64" t="str">
        <f ca="1" t="shared" ref="AB911:AB974" si="1146">IF(Q911="1.Anslutningsmöjlighet",IF(RAND()*10&lt;3,B911+RAND()*(EDATE(C911,1)-B911),""),"")</f>
        <v/>
      </c>
      <c r="AC911" s="73">
        <f ca="1">INDEX(Anslutningspunkt!$A$2:$A$108,RANDBETWEEN(2,108),1)</f>
        <v>19</v>
      </c>
      <c r="AD911" s="30"/>
      <c r="AE911" s="30" t="str">
        <f ca="1" t="shared" ref="AE911:AE920" si="1147">CHOOSE(RANDBETWEEN(1,4),"Regionnät","Stamnät Regionnät","Stamnät","")</f>
        <v>Regionnät</v>
      </c>
      <c r="AF911" s="79"/>
      <c r="AG911" s="122"/>
      <c r="AH911" s="123"/>
      <c r="AI911" s="127"/>
      <c r="AL911" s="7"/>
      <c r="AM911" s="7">
        <f ca="1">VLOOKUP(AC911,Anslutningspunkt!A:B,2,0)+RANDBETWEEN(-10000,10000)</f>
        <v>6026347.672</v>
      </c>
      <c r="AN911" s="7">
        <f ca="1">VLOOKUP(AC911,Anslutningspunkt!A:C,3,0)+RANDBETWEEN(-10000,10000)</f>
        <v>343102.438</v>
      </c>
      <c r="AP911" s="7" t="str">
        <f ca="1" t="shared" ref="AP911:AP974" si="1148">I911</f>
        <v>Utökning</v>
      </c>
      <c r="AQ911" s="7" t="str">
        <f t="shared" ref="AQ911:AQ974" si="1149">J911</f>
        <v>Konsumtion/Produktion</v>
      </c>
      <c r="AX911" s="31">
        <f ca="1" t="shared" ref="AX911:AX974" si="1150">IF(Q911&lt;&gt;"1.Anslutningsmöjlighet",B911+RAND()*(EDATE(C911,1)-B911),"")</f>
        <v>43619.8199540471</v>
      </c>
      <c r="AZ911" s="31">
        <f ca="1">IF(SUM(IF({"4.Projekteringsavtal","5.Anslutningsavtal","6.Nätavtal"}=Q911,1,0))&gt;0,EDATE(AX911,RANDBETWEEN(0,6)),"")</f>
        <v>43711</v>
      </c>
      <c r="BB911" s="21" t="str">
        <f ca="1">IF(SUM(IF({"5.Anslutningsavtal","6.Nätavtal"}=Q911,1,0))&gt;0,EDATE(AZ911,RANDBETWEEN(0,3)),"")</f>
        <v/>
      </c>
      <c r="BD911" s="21" t="str">
        <f ca="1" t="shared" ref="BD911:BD974" si="1151">IF("6.Nätavtal"=Q911,EDATE(BB911,RANDBETWEEN(0,3)),"")</f>
        <v/>
      </c>
    </row>
    <row r="912" spans="1:56">
      <c r="A912" s="33" t="s">
        <v>65</v>
      </c>
      <c r="B912" s="31">
        <f ca="1" t="shared" si="1125"/>
        <v>44407</v>
      </c>
      <c r="C912" s="32">
        <f ca="1" t="shared" si="1126"/>
        <v>45344</v>
      </c>
      <c r="D912" s="30" t="str">
        <f t="shared" si="1127"/>
        <v>Project 4912</v>
      </c>
      <c r="E912" s="30" t="str">
        <f t="shared" si="1128"/>
        <v>Company AB 5912</v>
      </c>
      <c r="F912" s="30" t="str">
        <f ca="1" t="shared" si="1129"/>
        <v>Gävle/Sandviken</v>
      </c>
      <c r="G912" s="37">
        <f ca="1" t="shared" si="1130"/>
        <v>38</v>
      </c>
      <c r="H912" s="38" t="str">
        <f ca="1" t="shared" si="1131"/>
        <v>Ja</v>
      </c>
      <c r="I912" s="30" t="str">
        <f ca="1" t="shared" si="1132"/>
        <v>Utökning</v>
      </c>
      <c r="J912" s="30" t="s">
        <v>69</v>
      </c>
      <c r="K912" s="41">
        <f ca="1" t="shared" si="1133"/>
        <v>430</v>
      </c>
      <c r="L912" s="41">
        <f ca="1" t="shared" si="1134"/>
        <v>12</v>
      </c>
      <c r="N912" s="30" t="str">
        <f ca="1" t="shared" si="1135"/>
        <v>Lars Johnson 912</v>
      </c>
      <c r="O912" s="30" t="str">
        <f ca="1" t="shared" si="1136"/>
        <v>Sarah Anderson 912</v>
      </c>
      <c r="P912" s="30" t="str">
        <f ca="1" t="shared" si="1137"/>
        <v>Anders Erikson 912</v>
      </c>
      <c r="Q912" s="30" t="str">
        <f ca="1" t="shared" si="1138"/>
        <v>5.Anslutningsavtal</v>
      </c>
      <c r="R912" s="45" t="str">
        <f ca="1" t="shared" si="1139"/>
        <v/>
      </c>
      <c r="S912" s="45" t="str">
        <f ca="1" t="shared" si="1140"/>
        <v/>
      </c>
      <c r="T912" s="45" t="str">
        <f ca="1" t="shared" si="1141"/>
        <v/>
      </c>
      <c r="V912" s="33"/>
      <c r="W912" s="49" t="str">
        <f ca="1" t="shared" si="1142"/>
        <v/>
      </c>
      <c r="X912" s="50" t="str">
        <f ca="1" t="shared" si="1143"/>
        <v>Ja</v>
      </c>
      <c r="Y912" s="63">
        <f ca="1" t="shared" si="1144"/>
        <v>45551</v>
      </c>
      <c r="Z912" s="63">
        <f ca="1" t="shared" si="1145"/>
        <v>45345</v>
      </c>
      <c r="AA912" s="67"/>
      <c r="AB912" s="64" t="str">
        <f ca="1" t="shared" si="1146"/>
        <v/>
      </c>
      <c r="AC912" s="73">
        <f ca="1">INDEX(Anslutningspunkt!$A$2:$A$108,RANDBETWEEN(2,108),1)</f>
        <v>41</v>
      </c>
      <c r="AD912" s="30"/>
      <c r="AE912" s="30" t="str">
        <f ca="1" t="shared" si="1147"/>
        <v>Stamnät</v>
      </c>
      <c r="AF912" s="79"/>
      <c r="AG912" s="122"/>
      <c r="AH912" s="123"/>
      <c r="AI912" s="127"/>
      <c r="AL912" s="7"/>
      <c r="AM912" s="7">
        <f ca="1">VLOOKUP(AC912,Anslutningspunkt!A:B,2,0)+RANDBETWEEN(-10000,10000)</f>
        <v>6112061.672</v>
      </c>
      <c r="AN912" s="7">
        <f ca="1">VLOOKUP(AC912,Anslutningspunkt!A:C,3,0)+RANDBETWEEN(-10000,10000)</f>
        <v>355092.438</v>
      </c>
      <c r="AP912" s="7" t="str">
        <f ca="1" t="shared" si="1148"/>
        <v>Utökning</v>
      </c>
      <c r="AQ912" s="7" t="str">
        <f t="shared" si="1149"/>
        <v>Konsumtion/Produktion</v>
      </c>
      <c r="AX912" s="31">
        <f ca="1" t="shared" si="1150"/>
        <v>44498.295185448</v>
      </c>
      <c r="AZ912" s="31">
        <f ca="1">IF(SUM(IF({"4.Projekteringsavtal","5.Anslutningsavtal","6.Nätavtal"}=Q912,1,0))&gt;0,EDATE(AX912,RANDBETWEEN(0,6)),"")</f>
        <v>44529</v>
      </c>
      <c r="BB912" s="21">
        <f ca="1">IF(SUM(IF({"5.Anslutningsavtal","6.Nätavtal"}=Q912,1,0))&gt;0,EDATE(AZ912,RANDBETWEEN(0,3)),"")</f>
        <v>44529</v>
      </c>
      <c r="BD912" s="21" t="str">
        <f ca="1" t="shared" si="1151"/>
        <v/>
      </c>
    </row>
    <row r="913" spans="1:56">
      <c r="A913" s="33" t="s">
        <v>65</v>
      </c>
      <c r="B913" s="31">
        <f ca="1" t="shared" si="1125"/>
        <v>43796</v>
      </c>
      <c r="C913" s="32">
        <f ca="1" t="shared" si="1126"/>
        <v>45348</v>
      </c>
      <c r="D913" s="30" t="str">
        <f t="shared" si="1127"/>
        <v>Project 4913</v>
      </c>
      <c r="E913" s="30" t="str">
        <f t="shared" si="1128"/>
        <v>Company AB 5913</v>
      </c>
      <c r="F913" s="30" t="str">
        <f ca="1" t="shared" si="1129"/>
        <v>Österåker</v>
      </c>
      <c r="G913" s="37">
        <f ca="1" t="shared" si="1130"/>
        <v>33</v>
      </c>
      <c r="H913" s="38" t="str">
        <f ca="1" t="shared" si="1131"/>
        <v>Ja</v>
      </c>
      <c r="I913" s="30" t="str">
        <f ca="1" t="shared" si="1132"/>
        <v>Nyanslutning</v>
      </c>
      <c r="J913" s="30" t="s">
        <v>69</v>
      </c>
      <c r="K913" s="41">
        <f ca="1" t="shared" si="1133"/>
        <v>270</v>
      </c>
      <c r="L913" s="41">
        <f ca="1" t="shared" si="1134"/>
        <v>40</v>
      </c>
      <c r="N913" s="30" t="str">
        <f ca="1" t="shared" si="1135"/>
        <v>Erik Johanson 913</v>
      </c>
      <c r="O913" s="30" t="str">
        <f ca="1" t="shared" si="1136"/>
        <v>Erik Johanson 913</v>
      </c>
      <c r="P913" s="30" t="str">
        <f ca="1" t="shared" si="1137"/>
        <v>Anders Erikson 913</v>
      </c>
      <c r="Q913" s="30" t="str">
        <f ca="1" t="shared" si="1138"/>
        <v>1.Anslutningsmöjlighet</v>
      </c>
      <c r="R913" s="45" t="str">
        <f ca="1" t="shared" si="1139"/>
        <v>?</v>
      </c>
      <c r="S913" s="45" t="str">
        <f ca="1" t="shared" si="1140"/>
        <v/>
      </c>
      <c r="T913" s="45" t="str">
        <f ca="1" t="shared" si="1141"/>
        <v/>
      </c>
      <c r="V913" s="33"/>
      <c r="W913" s="49" t="str">
        <f ca="1" t="shared" si="1142"/>
        <v>Ansluts till LN 20 kV</v>
      </c>
      <c r="X913" s="50" t="str">
        <f ca="1" t="shared" si="1143"/>
        <v>Nej</v>
      </c>
      <c r="Y913" s="63" t="str">
        <f ca="1" t="shared" si="1144"/>
        <v/>
      </c>
      <c r="Z913" s="63" t="str">
        <f ca="1" t="shared" si="1145"/>
        <v/>
      </c>
      <c r="AA913" s="67"/>
      <c r="AB913" s="64" t="str">
        <f ca="1" t="shared" si="1146"/>
        <v/>
      </c>
      <c r="AC913" s="73">
        <f ca="1">INDEX(Anslutningspunkt!$A$2:$A$108,RANDBETWEEN(2,108),1)</f>
        <v>33</v>
      </c>
      <c r="AD913" s="30"/>
      <c r="AE913" s="30" t="str">
        <f ca="1" t="shared" si="1147"/>
        <v>Regionnät</v>
      </c>
      <c r="AF913" s="79"/>
      <c r="AG913" s="122"/>
      <c r="AH913" s="123"/>
      <c r="AI913" s="127"/>
      <c r="AL913" s="7"/>
      <c r="AM913" s="7">
        <f ca="1">VLOOKUP(AC913,Anslutningspunkt!A:B,2,0)+RANDBETWEEN(-10000,10000)</f>
        <v>6060813.672</v>
      </c>
      <c r="AN913" s="7">
        <f ca="1">VLOOKUP(AC913,Anslutningspunkt!A:C,3,0)+RANDBETWEEN(-10000,10000)</f>
        <v>263958.438</v>
      </c>
      <c r="AP913" s="7" t="str">
        <f ca="1" t="shared" si="1148"/>
        <v>Nyanslutning</v>
      </c>
      <c r="AQ913" s="7" t="str">
        <f t="shared" si="1149"/>
        <v>Konsumtion/Produktion</v>
      </c>
      <c r="AX913" s="31" t="str">
        <f ca="1" t="shared" si="1150"/>
        <v/>
      </c>
      <c r="AZ913" s="31" t="str">
        <f ca="1">IF(SUM(IF({"4.Projekteringsavtal","5.Anslutningsavtal","6.Nätavtal"}=Q913,1,0))&gt;0,EDATE(AX913,RANDBETWEEN(0,6)),"")</f>
        <v/>
      </c>
      <c r="BB913" s="21" t="str">
        <f ca="1">IF(SUM(IF({"5.Anslutningsavtal","6.Nätavtal"}=Q913,1,0))&gt;0,EDATE(AZ913,RANDBETWEEN(0,3)),"")</f>
        <v/>
      </c>
      <c r="BD913" s="21" t="str">
        <f ca="1" t="shared" si="1151"/>
        <v/>
      </c>
    </row>
    <row r="914" spans="1:56">
      <c r="A914" s="33" t="s">
        <v>65</v>
      </c>
      <c r="B914" s="31">
        <f ca="1" t="shared" si="1125"/>
        <v>44581</v>
      </c>
      <c r="C914" s="32">
        <f ca="1" t="shared" si="1126"/>
        <v>45466</v>
      </c>
      <c r="D914" s="30" t="str">
        <f t="shared" si="1127"/>
        <v>Project 4914</v>
      </c>
      <c r="E914" s="30" t="str">
        <f t="shared" si="1128"/>
        <v>Company AB 5914</v>
      </c>
      <c r="F914" s="30" t="str">
        <f ca="1" t="shared" si="1129"/>
        <v>Åker</v>
      </c>
      <c r="G914" s="37">
        <f ca="1" t="shared" si="1130"/>
        <v>34</v>
      </c>
      <c r="H914" s="38" t="str">
        <f ca="1" t="shared" si="1131"/>
        <v/>
      </c>
      <c r="I914" s="30" t="str">
        <f ca="1" t="shared" si="1132"/>
        <v>Utökning</v>
      </c>
      <c r="J914" s="30" t="s">
        <v>69</v>
      </c>
      <c r="K914" s="41">
        <f ca="1" t="shared" si="1133"/>
        <v>550</v>
      </c>
      <c r="L914" s="41">
        <f ca="1" t="shared" si="1134"/>
        <v>116</v>
      </c>
      <c r="N914" s="30" t="str">
        <f ca="1" t="shared" si="1135"/>
        <v>Sarah Anderson 914</v>
      </c>
      <c r="O914" s="30" t="str">
        <f ca="1" t="shared" si="1136"/>
        <v>Lars Johnson 914</v>
      </c>
      <c r="P914" s="30" t="str">
        <f ca="1" t="shared" si="1137"/>
        <v>Erik Johanson 914</v>
      </c>
      <c r="Q914" s="30" t="str">
        <f ca="1" t="shared" si="1138"/>
        <v>1.Anslutningsmöjlighet</v>
      </c>
      <c r="R914" s="45" t="str">
        <f ca="1" t="shared" si="1139"/>
        <v>?</v>
      </c>
      <c r="S914" s="45" t="str">
        <f ca="1" t="shared" si="1140"/>
        <v/>
      </c>
      <c r="T914" s="45" t="str">
        <f ca="1" t="shared" si="1141"/>
        <v/>
      </c>
      <c r="V914" s="33"/>
      <c r="W914" s="49" t="str">
        <f ca="1" t="shared" si="1142"/>
        <v/>
      </c>
      <c r="X914" s="50" t="str">
        <f ca="1" t="shared" si="1143"/>
        <v/>
      </c>
      <c r="Y914" s="63" t="str">
        <f ca="1" t="shared" si="1144"/>
        <v/>
      </c>
      <c r="Z914" s="63" t="str">
        <f ca="1" t="shared" si="1145"/>
        <v/>
      </c>
      <c r="AA914" s="67"/>
      <c r="AB914" s="64" t="str">
        <f ca="1" t="shared" si="1146"/>
        <v/>
      </c>
      <c r="AC914" s="73">
        <f ca="1">INDEX(Anslutningspunkt!$A$2:$A$108,RANDBETWEEN(2,108),1)</f>
        <v>43</v>
      </c>
      <c r="AD914" s="30"/>
      <c r="AE914" s="30" t="str">
        <f ca="1" t="shared" si="1147"/>
        <v>Stamnät Regionnät</v>
      </c>
      <c r="AF914" s="79"/>
      <c r="AG914" s="122"/>
      <c r="AH914" s="123"/>
      <c r="AI914" s="127"/>
      <c r="AL914" s="7"/>
      <c r="AM914" s="7">
        <f ca="1">VLOOKUP(AC914,Anslutningspunkt!A:B,2,0)+RANDBETWEEN(-10000,10000)</f>
        <v>6117930.672</v>
      </c>
      <c r="AN914" s="7">
        <f ca="1">VLOOKUP(AC914,Anslutningspunkt!A:C,3,0)+RANDBETWEEN(-10000,10000)</f>
        <v>341465.438</v>
      </c>
      <c r="AP914" s="7" t="str">
        <f ca="1" t="shared" si="1148"/>
        <v>Utökning</v>
      </c>
      <c r="AQ914" s="7" t="str">
        <f t="shared" si="1149"/>
        <v>Konsumtion/Produktion</v>
      </c>
      <c r="AX914" s="31" t="str">
        <f ca="1" t="shared" si="1150"/>
        <v/>
      </c>
      <c r="AZ914" s="31" t="str">
        <f ca="1">IF(SUM(IF({"4.Projekteringsavtal","5.Anslutningsavtal","6.Nätavtal"}=Q914,1,0))&gt;0,EDATE(AX914,RANDBETWEEN(0,6)),"")</f>
        <v/>
      </c>
      <c r="BB914" s="21" t="str">
        <f ca="1">IF(SUM(IF({"5.Anslutningsavtal","6.Nätavtal"}=Q914,1,0))&gt;0,EDATE(AZ914,RANDBETWEEN(0,3)),"")</f>
        <v/>
      </c>
      <c r="BD914" s="21" t="str">
        <f ca="1" t="shared" si="1151"/>
        <v/>
      </c>
    </row>
    <row r="915" spans="1:56">
      <c r="A915" s="33" t="s">
        <v>65</v>
      </c>
      <c r="B915" s="31">
        <f ca="1" t="shared" si="1125"/>
        <v>44434</v>
      </c>
      <c r="C915" s="32">
        <f ca="1" t="shared" si="1126"/>
        <v>44964</v>
      </c>
      <c r="D915" s="30" t="str">
        <f t="shared" si="1127"/>
        <v>Project 4915</v>
      </c>
      <c r="E915" s="30" t="str">
        <f t="shared" si="1128"/>
        <v>Company AB 5915</v>
      </c>
      <c r="F915" s="30" t="str">
        <f ca="1" t="shared" si="1129"/>
        <v>Hallstahammar</v>
      </c>
      <c r="G915" s="37">
        <f ca="1" t="shared" si="1130"/>
        <v>32</v>
      </c>
      <c r="H915" s="38" t="str">
        <f ca="1" t="shared" si="1131"/>
        <v>Ja</v>
      </c>
      <c r="I915" s="30" t="str">
        <f ca="1" t="shared" si="1132"/>
        <v>Nyanslutning</v>
      </c>
      <c r="J915" s="30" t="s">
        <v>69</v>
      </c>
      <c r="K915" s="41">
        <f ca="1" t="shared" si="1133"/>
        <v>180</v>
      </c>
      <c r="L915" s="41">
        <f ca="1" t="shared" si="1134"/>
        <v>168</v>
      </c>
      <c r="N915" s="30" t="str">
        <f ca="1" t="shared" si="1135"/>
        <v>Lars Johnson 915</v>
      </c>
      <c r="O915" s="30" t="str">
        <f ca="1" t="shared" si="1136"/>
        <v>Sarah Anderson 915</v>
      </c>
      <c r="P915" s="30" t="str">
        <f ca="1" t="shared" si="1137"/>
        <v>Anders Erikson 915</v>
      </c>
      <c r="Q915" s="30" t="str">
        <f ca="1" t="shared" si="1138"/>
        <v>2.Reservationsavtal</v>
      </c>
      <c r="R915" s="45" t="str">
        <f ca="1" t="shared" si="1139"/>
        <v>n</v>
      </c>
      <c r="S915" s="45" t="str">
        <f ca="1" t="shared" si="1140"/>
        <v>x</v>
      </c>
      <c r="T915" s="45" t="str">
        <f ca="1" t="shared" si="1141"/>
        <v>x</v>
      </c>
      <c r="V915" s="33"/>
      <c r="W915" s="49" t="str">
        <f ca="1" t="shared" si="1142"/>
        <v/>
      </c>
      <c r="X915" s="50" t="str">
        <f ca="1" t="shared" si="1143"/>
        <v>Ja</v>
      </c>
      <c r="Y915" s="63">
        <f ca="1" t="shared" si="1144"/>
        <v>45573</v>
      </c>
      <c r="Z915" s="63">
        <f ca="1" t="shared" si="1145"/>
        <v>45505</v>
      </c>
      <c r="AA915" s="67"/>
      <c r="AB915" s="64" t="str">
        <f ca="1" t="shared" si="1146"/>
        <v/>
      </c>
      <c r="AC915" s="73">
        <f ca="1">INDEX(Anslutningspunkt!$A$2:$A$108,RANDBETWEEN(2,108),1)</f>
        <v>69</v>
      </c>
      <c r="AD915" s="30"/>
      <c r="AE915" s="30" t="str">
        <f ca="1" t="shared" si="1147"/>
        <v/>
      </c>
      <c r="AF915" s="79"/>
      <c r="AG915" s="122"/>
      <c r="AH915" s="123"/>
      <c r="AI915" s="127"/>
      <c r="AL915" s="7"/>
      <c r="AM915" s="7">
        <f ca="1">VLOOKUP(AC915,Anslutningspunkt!A:B,2,0)+RANDBETWEEN(-10000,10000)</f>
        <v>6088928.672</v>
      </c>
      <c r="AN915" s="7">
        <f ca="1">VLOOKUP(AC915,Anslutningspunkt!A:C,3,0)+RANDBETWEEN(-10000,10000)</f>
        <v>434114.438</v>
      </c>
      <c r="AP915" s="7" t="str">
        <f ca="1" t="shared" si="1148"/>
        <v>Nyanslutning</v>
      </c>
      <c r="AQ915" s="7" t="str">
        <f t="shared" si="1149"/>
        <v>Konsumtion/Produktion</v>
      </c>
      <c r="AX915" s="31">
        <f ca="1" t="shared" si="1150"/>
        <v>44911.3884453236</v>
      </c>
      <c r="AZ915" s="31" t="str">
        <f ca="1">IF(SUM(IF({"4.Projekteringsavtal","5.Anslutningsavtal","6.Nätavtal"}=Q915,1,0))&gt;0,EDATE(AX915,RANDBETWEEN(0,6)),"")</f>
        <v/>
      </c>
      <c r="BB915" s="21" t="str">
        <f ca="1">IF(SUM(IF({"5.Anslutningsavtal","6.Nätavtal"}=Q915,1,0))&gt;0,EDATE(AZ915,RANDBETWEEN(0,3)),"")</f>
        <v/>
      </c>
      <c r="BD915" s="21" t="str">
        <f ca="1" t="shared" si="1151"/>
        <v/>
      </c>
    </row>
    <row r="916" spans="1:56">
      <c r="A916" s="33" t="s">
        <v>65</v>
      </c>
      <c r="B916" s="31">
        <f ca="1" t="shared" si="1125"/>
        <v>43737</v>
      </c>
      <c r="C916" s="32">
        <f ca="1" t="shared" si="1126"/>
        <v>45577</v>
      </c>
      <c r="D916" s="30" t="str">
        <f t="shared" si="1127"/>
        <v>Project 4916</v>
      </c>
      <c r="E916" s="30" t="str">
        <f t="shared" si="1128"/>
        <v>Company AB 5916</v>
      </c>
      <c r="F916" s="30" t="str">
        <f ca="1" t="shared" si="1129"/>
        <v>Vallentuna</v>
      </c>
      <c r="G916" s="37">
        <f ca="1" t="shared" si="1130"/>
        <v>35</v>
      </c>
      <c r="H916" s="38" t="str">
        <f ca="1" t="shared" si="1131"/>
        <v>Nej</v>
      </c>
      <c r="I916" s="30" t="str">
        <f ca="1" t="shared" si="1132"/>
        <v>Nyanslutning</v>
      </c>
      <c r="J916" s="30" t="s">
        <v>69</v>
      </c>
      <c r="K916" s="41">
        <f ca="1" t="shared" si="1133"/>
        <v>160</v>
      </c>
      <c r="L916" s="41">
        <f ca="1" t="shared" si="1134"/>
        <v>148</v>
      </c>
      <c r="N916" s="30" t="str">
        <f ca="1" t="shared" si="1135"/>
        <v>Lars Johnson 916</v>
      </c>
      <c r="O916" s="30" t="str">
        <f ca="1" t="shared" si="1136"/>
        <v>Sarah Anderson 916</v>
      </c>
      <c r="P916" s="30" t="str">
        <f ca="1" t="shared" si="1137"/>
        <v>Sarah Anderson 916</v>
      </c>
      <c r="Q916" s="30" t="str">
        <f ca="1" t="shared" si="1138"/>
        <v>2.Reservationsavtal</v>
      </c>
      <c r="R916" s="45" t="str">
        <f ca="1" t="shared" si="1139"/>
        <v/>
      </c>
      <c r="S916" s="45" t="str">
        <f ca="1" t="shared" si="1140"/>
        <v/>
      </c>
      <c r="T916" s="45" t="str">
        <f ca="1" t="shared" si="1141"/>
        <v/>
      </c>
      <c r="V916" s="33"/>
      <c r="W916" s="49" t="str">
        <f ca="1" t="shared" si="1142"/>
        <v/>
      </c>
      <c r="X916" s="50" t="str">
        <f ca="1" t="shared" si="1143"/>
        <v>Ja</v>
      </c>
      <c r="Y916" s="63">
        <f ca="1" t="shared" si="1144"/>
        <v>45585</v>
      </c>
      <c r="Z916" s="63">
        <f ca="1" t="shared" si="1145"/>
        <v>45580</v>
      </c>
      <c r="AA916" s="67"/>
      <c r="AB916" s="64" t="str">
        <f ca="1" t="shared" si="1146"/>
        <v/>
      </c>
      <c r="AC916" s="73">
        <f ca="1">INDEX(Anslutningspunkt!$A$2:$A$108,RANDBETWEEN(2,108),1)</f>
        <v>13</v>
      </c>
      <c r="AD916" s="30"/>
      <c r="AE916" s="30" t="str">
        <f ca="1" t="shared" si="1147"/>
        <v/>
      </c>
      <c r="AF916" s="79"/>
      <c r="AG916" s="122"/>
      <c r="AH916" s="123"/>
      <c r="AI916" s="127"/>
      <c r="AL916" s="7"/>
      <c r="AM916" s="7">
        <f ca="1">VLOOKUP(AC916,Anslutningspunkt!A:B,2,0)+RANDBETWEEN(-10000,10000)</f>
        <v>6168949.672</v>
      </c>
      <c r="AN916" s="7">
        <f ca="1">VLOOKUP(AC916,Anslutningspunkt!A:C,3,0)+RANDBETWEEN(-10000,10000)</f>
        <v>377142.438</v>
      </c>
      <c r="AP916" s="7" t="str">
        <f ca="1" t="shared" si="1148"/>
        <v>Nyanslutning</v>
      </c>
      <c r="AQ916" s="7" t="str">
        <f t="shared" si="1149"/>
        <v>Konsumtion/Produktion</v>
      </c>
      <c r="AX916" s="31">
        <f ca="1" t="shared" si="1150"/>
        <v>45242.8859267597</v>
      </c>
      <c r="AZ916" s="31" t="str">
        <f ca="1">IF(SUM(IF({"4.Projekteringsavtal","5.Anslutningsavtal","6.Nätavtal"}=Q916,1,0))&gt;0,EDATE(AX916,RANDBETWEEN(0,6)),"")</f>
        <v/>
      </c>
      <c r="BB916" s="21" t="str">
        <f ca="1">IF(SUM(IF({"5.Anslutningsavtal","6.Nätavtal"}=Q916,1,0))&gt;0,EDATE(AZ916,RANDBETWEEN(0,3)),"")</f>
        <v/>
      </c>
      <c r="BD916" s="21" t="str">
        <f ca="1" t="shared" si="1151"/>
        <v/>
      </c>
    </row>
    <row r="917" spans="1:56">
      <c r="A917" s="33" t="s">
        <v>65</v>
      </c>
      <c r="B917" s="31">
        <f ca="1" t="shared" si="1125"/>
        <v>44383</v>
      </c>
      <c r="C917" s="32">
        <f ca="1" t="shared" si="1126"/>
        <v>45462</v>
      </c>
      <c r="D917" s="30" t="str">
        <f t="shared" si="1127"/>
        <v>Project 4917</v>
      </c>
      <c r="E917" s="30" t="str">
        <f t="shared" si="1128"/>
        <v>Company AB 5917</v>
      </c>
      <c r="F917" s="30" t="str">
        <f ca="1" t="shared" si="1129"/>
        <v>Horndal</v>
      </c>
      <c r="G917" s="37">
        <f ca="1" t="shared" si="1130"/>
        <v>34</v>
      </c>
      <c r="H917" s="38" t="str">
        <f ca="1" t="shared" si="1131"/>
        <v>Ja</v>
      </c>
      <c r="I917" s="30" t="str">
        <f ca="1" t="shared" si="1132"/>
        <v>Utökning</v>
      </c>
      <c r="J917" s="30" t="s">
        <v>69</v>
      </c>
      <c r="K917" s="41">
        <f ca="1" t="shared" si="1133"/>
        <v>400</v>
      </c>
      <c r="L917" s="41">
        <f ca="1" t="shared" si="1134"/>
        <v>41</v>
      </c>
      <c r="N917" s="30" t="str">
        <f ca="1" t="shared" si="1135"/>
        <v>Anders Erikson 917</v>
      </c>
      <c r="O917" s="30" t="str">
        <f ca="1" t="shared" si="1136"/>
        <v>Lars Johnson 917</v>
      </c>
      <c r="P917" s="30" t="str">
        <f ca="1" t="shared" si="1137"/>
        <v>Erik Johanson 917</v>
      </c>
      <c r="Q917" s="30" t="str">
        <f ca="1" t="shared" si="1138"/>
        <v>2.Reservationsavtal</v>
      </c>
      <c r="R917" s="45" t="str">
        <f ca="1" t="shared" si="1139"/>
        <v>nej</v>
      </c>
      <c r="S917" s="45" t="str">
        <f ca="1" t="shared" si="1140"/>
        <v>x</v>
      </c>
      <c r="T917" s="45" t="str">
        <f ca="1" t="shared" si="1141"/>
        <v/>
      </c>
      <c r="V917" s="33"/>
      <c r="W917" s="49" t="str">
        <f ca="1" t="shared" si="1142"/>
        <v>Reservationsavtal ska tecknas</v>
      </c>
      <c r="X917" s="50" t="str">
        <f ca="1" t="shared" si="1143"/>
        <v>Nej</v>
      </c>
      <c r="Y917" s="63" t="str">
        <f ca="1" t="shared" si="1144"/>
        <v/>
      </c>
      <c r="Z917" s="63" t="str">
        <f ca="1" t="shared" si="1145"/>
        <v/>
      </c>
      <c r="AA917" s="67"/>
      <c r="AB917" s="64" t="str">
        <f ca="1" t="shared" si="1146"/>
        <v/>
      </c>
      <c r="AC917" s="73">
        <f ca="1">INDEX(Anslutningspunkt!$A$2:$A$108,RANDBETWEEN(2,108),1)</f>
        <v>96</v>
      </c>
      <c r="AD917" s="30"/>
      <c r="AE917" s="30" t="str">
        <f ca="1" t="shared" si="1147"/>
        <v>Stamnät Regionnät</v>
      </c>
      <c r="AF917" s="79"/>
      <c r="AG917" s="122"/>
      <c r="AH917" s="123"/>
      <c r="AI917" s="127"/>
      <c r="AL917" s="7"/>
      <c r="AM917" s="7">
        <f ca="1">VLOOKUP(AC917,Anslutningspunkt!A:B,2,0)+RANDBETWEEN(-10000,10000)</f>
        <v>6076469.672</v>
      </c>
      <c r="AN917" s="7">
        <f ca="1">VLOOKUP(AC917,Anslutningspunkt!A:C,3,0)+RANDBETWEEN(-10000,10000)</f>
        <v>361970.438</v>
      </c>
      <c r="AP917" s="7" t="str">
        <f ca="1" t="shared" si="1148"/>
        <v>Utökning</v>
      </c>
      <c r="AQ917" s="7" t="str">
        <f t="shared" si="1149"/>
        <v>Konsumtion/Produktion</v>
      </c>
      <c r="AX917" s="31">
        <f ca="1" t="shared" si="1150"/>
        <v>44822.6254544996</v>
      </c>
      <c r="AZ917" s="31" t="str">
        <f ca="1">IF(SUM(IF({"4.Projekteringsavtal","5.Anslutningsavtal","6.Nätavtal"}=Q917,1,0))&gt;0,EDATE(AX917,RANDBETWEEN(0,6)),"")</f>
        <v/>
      </c>
      <c r="BB917" s="21" t="str">
        <f ca="1">IF(SUM(IF({"5.Anslutningsavtal","6.Nätavtal"}=Q917,1,0))&gt;0,EDATE(AZ917,RANDBETWEEN(0,3)),"")</f>
        <v/>
      </c>
      <c r="BD917" s="21" t="str">
        <f ca="1" t="shared" si="1151"/>
        <v/>
      </c>
    </row>
    <row r="918" spans="1:56">
      <c r="A918" s="33" t="s">
        <v>65</v>
      </c>
      <c r="B918" s="31">
        <f ca="1" t="shared" si="1125"/>
        <v>43168</v>
      </c>
      <c r="C918" s="32">
        <f ca="1" t="shared" si="1126"/>
        <v>43964</v>
      </c>
      <c r="D918" s="30" t="str">
        <f t="shared" si="1127"/>
        <v>Project 4918</v>
      </c>
      <c r="E918" s="30" t="str">
        <f t="shared" si="1128"/>
        <v>Company AB 5918</v>
      </c>
      <c r="F918" s="30" t="str">
        <f ca="1" t="shared" si="1129"/>
        <v>Eskiltuna</v>
      </c>
      <c r="G918" s="37">
        <f ca="1" t="shared" si="1130"/>
        <v>38</v>
      </c>
      <c r="H918" s="38" t="str">
        <f ca="1" t="shared" si="1131"/>
        <v/>
      </c>
      <c r="I918" s="30" t="str">
        <f ca="1" t="shared" si="1132"/>
        <v>Nyanslutning</v>
      </c>
      <c r="J918" s="30" t="s">
        <v>69</v>
      </c>
      <c r="K918" s="41">
        <f ca="1" t="shared" si="1133"/>
        <v>10</v>
      </c>
      <c r="L918" s="41">
        <f ca="1" t="shared" si="1134"/>
        <v>2</v>
      </c>
      <c r="N918" s="30" t="str">
        <f ca="1" t="shared" si="1135"/>
        <v>Lars Johnson 918</v>
      </c>
      <c r="O918" s="30" t="str">
        <f ca="1" t="shared" si="1136"/>
        <v>Lars Johnson 918</v>
      </c>
      <c r="P918" s="30" t="str">
        <f ca="1" t="shared" si="1137"/>
        <v>Sarah Anderson 918</v>
      </c>
      <c r="Q918" s="30" t="str">
        <f ca="1" t="shared" si="1138"/>
        <v>1.Anslutningsmöjlighet</v>
      </c>
      <c r="R918" s="45" t="str">
        <f ca="1" t="shared" si="1139"/>
        <v>?</v>
      </c>
      <c r="S918" s="45" t="str">
        <f ca="1" t="shared" si="1140"/>
        <v/>
      </c>
      <c r="T918" s="45" t="str">
        <f ca="1" t="shared" si="1141"/>
        <v/>
      </c>
      <c r="V918" s="33"/>
      <c r="W918" s="49" t="str">
        <f ca="1" t="shared" si="1142"/>
        <v>Länk</v>
      </c>
      <c r="X918" s="50" t="str">
        <f ca="1" t="shared" si="1143"/>
        <v>Ja</v>
      </c>
      <c r="Y918" s="63">
        <f ca="1" t="shared" si="1144"/>
        <v>45559</v>
      </c>
      <c r="Z918" s="63">
        <f ca="1" t="shared" si="1145"/>
        <v>45135</v>
      </c>
      <c r="AA918" s="67"/>
      <c r="AB918" s="64" t="str">
        <f ca="1" t="shared" si="1146"/>
        <v/>
      </c>
      <c r="AC918" s="73">
        <f ca="1">INDEX(Anslutningspunkt!$A$2:$A$108,RANDBETWEEN(2,108),1)</f>
        <v>9</v>
      </c>
      <c r="AD918" s="30"/>
      <c r="AE918" s="30" t="str">
        <f ca="1" t="shared" si="1147"/>
        <v>Stamnät Regionnät</v>
      </c>
      <c r="AF918" s="79"/>
      <c r="AG918" s="122"/>
      <c r="AH918" s="123"/>
      <c r="AI918" s="127"/>
      <c r="AL918" s="7"/>
      <c r="AM918" s="7">
        <f ca="1">VLOOKUP(AC918,Anslutningspunkt!A:B,2,0)+RANDBETWEEN(-10000,10000)</f>
        <v>6051174.672</v>
      </c>
      <c r="AN918" s="7">
        <f ca="1">VLOOKUP(AC918,Anslutningspunkt!A:C,3,0)+RANDBETWEEN(-10000,10000)</f>
        <v>319498.438</v>
      </c>
      <c r="AP918" s="7" t="str">
        <f ca="1" t="shared" si="1148"/>
        <v>Nyanslutning</v>
      </c>
      <c r="AQ918" s="7" t="str">
        <f t="shared" si="1149"/>
        <v>Konsumtion/Produktion</v>
      </c>
      <c r="AX918" s="31" t="str">
        <f ca="1" t="shared" si="1150"/>
        <v/>
      </c>
      <c r="AZ918" s="31" t="str">
        <f ca="1">IF(SUM(IF({"4.Projekteringsavtal","5.Anslutningsavtal","6.Nätavtal"}=Q918,1,0))&gt;0,EDATE(AX918,RANDBETWEEN(0,6)),"")</f>
        <v/>
      </c>
      <c r="BB918" s="21" t="str">
        <f ca="1">IF(SUM(IF({"5.Anslutningsavtal","6.Nätavtal"}=Q918,1,0))&gt;0,EDATE(AZ918,RANDBETWEEN(0,3)),"")</f>
        <v/>
      </c>
      <c r="BD918" s="21" t="str">
        <f ca="1" t="shared" si="1151"/>
        <v/>
      </c>
    </row>
    <row r="919" spans="1:56">
      <c r="A919" s="33" t="s">
        <v>65</v>
      </c>
      <c r="B919" s="31">
        <f ca="1" t="shared" si="1125"/>
        <v>43443</v>
      </c>
      <c r="C919" s="32">
        <f ca="1" t="shared" si="1126"/>
        <v>45161</v>
      </c>
      <c r="D919" s="30" t="str">
        <f t="shared" si="1127"/>
        <v>Project 4919</v>
      </c>
      <c r="E919" s="30" t="str">
        <f t="shared" si="1128"/>
        <v>Company AB 5919</v>
      </c>
      <c r="F919" s="30" t="str">
        <f ca="1" t="shared" si="1129"/>
        <v>Trosa</v>
      </c>
      <c r="G919" s="37">
        <f ca="1" t="shared" si="1130"/>
        <v>32</v>
      </c>
      <c r="H919" s="38" t="str">
        <f ca="1" t="shared" si="1131"/>
        <v>Ja</v>
      </c>
      <c r="I919" s="30" t="str">
        <f ca="1" t="shared" si="1132"/>
        <v>Utökning</v>
      </c>
      <c r="J919" s="30" t="s">
        <v>69</v>
      </c>
      <c r="K919" s="41">
        <f ca="1" t="shared" si="1133"/>
        <v>320</v>
      </c>
      <c r="L919" s="41">
        <f ca="1" t="shared" si="1134"/>
        <v>234</v>
      </c>
      <c r="N919" s="30" t="str">
        <f ca="1" t="shared" si="1135"/>
        <v>Anders Erikson 919</v>
      </c>
      <c r="O919" s="30" t="str">
        <f ca="1" t="shared" si="1136"/>
        <v>Erik Johanson 919</v>
      </c>
      <c r="P919" s="30" t="str">
        <f ca="1" t="shared" si="1137"/>
        <v>Lars Johnson 919</v>
      </c>
      <c r="Q919" s="30" t="str">
        <f ca="1" t="shared" si="1138"/>
        <v>6.Nätavtal</v>
      </c>
      <c r="R919" s="45" t="str">
        <f ca="1" t="shared" si="1139"/>
        <v>nej</v>
      </c>
      <c r="S919" s="45" t="str">
        <f ca="1" t="shared" si="1140"/>
        <v/>
      </c>
      <c r="T919" s="45" t="str">
        <f ca="1" t="shared" si="1141"/>
        <v/>
      </c>
      <c r="V919" s="33"/>
      <c r="W919" s="49" t="str">
        <f ca="1" t="shared" si="1142"/>
        <v/>
      </c>
      <c r="X919" s="50" t="str">
        <f ca="1" t="shared" si="1143"/>
        <v/>
      </c>
      <c r="Y919" s="63" t="str">
        <f ca="1" t="shared" si="1144"/>
        <v/>
      </c>
      <c r="Z919" s="63" t="str">
        <f ca="1" t="shared" si="1145"/>
        <v/>
      </c>
      <c r="AA919" s="67"/>
      <c r="AB919" s="64" t="str">
        <f ca="1" t="shared" si="1146"/>
        <v/>
      </c>
      <c r="AC919" s="73">
        <f ca="1">INDEX(Anslutningspunkt!$A$2:$A$108,RANDBETWEEN(2,108),1)</f>
        <v>25</v>
      </c>
      <c r="AD919" s="30"/>
      <c r="AE919" s="30" t="str">
        <f ca="1" t="shared" si="1147"/>
        <v>Stamnät</v>
      </c>
      <c r="AF919" s="79"/>
      <c r="AG919" s="122"/>
      <c r="AH919" s="123"/>
      <c r="AI919" s="127"/>
      <c r="AL919" s="7"/>
      <c r="AM919" s="7">
        <f ca="1">VLOOKUP(AC919,Anslutningspunkt!A:B,2,0)+RANDBETWEEN(-10000,10000)</f>
        <v>6180210.672</v>
      </c>
      <c r="AN919" s="7">
        <f ca="1">VLOOKUP(AC919,Anslutningspunkt!A:C,3,0)+RANDBETWEEN(-10000,10000)</f>
        <v>349630.438</v>
      </c>
      <c r="AP919" s="7" t="str">
        <f ca="1" t="shared" si="1148"/>
        <v>Utökning</v>
      </c>
      <c r="AQ919" s="7" t="str">
        <f t="shared" si="1149"/>
        <v>Konsumtion/Produktion</v>
      </c>
      <c r="AX919" s="31">
        <f ca="1" t="shared" si="1150"/>
        <v>43990.0037479685</v>
      </c>
      <c r="AZ919" s="31">
        <f ca="1">IF(SUM(IF({"4.Projekteringsavtal","5.Anslutningsavtal","6.Nätavtal"}=Q919,1,0))&gt;0,EDATE(AX919,RANDBETWEEN(0,6)),"")</f>
        <v>44051</v>
      </c>
      <c r="BB919" s="21">
        <f ca="1">IF(SUM(IF({"5.Anslutningsavtal","6.Nätavtal"}=Q919,1,0))&gt;0,EDATE(AZ919,RANDBETWEEN(0,3)),"")</f>
        <v>44051</v>
      </c>
      <c r="BD919" s="21">
        <f ca="1" t="shared" si="1151"/>
        <v>44143</v>
      </c>
    </row>
    <row r="920" spans="1:56">
      <c r="A920" s="33" t="s">
        <v>65</v>
      </c>
      <c r="B920" s="31">
        <f ca="1" t="shared" si="1125"/>
        <v>43754</v>
      </c>
      <c r="C920" s="32">
        <f ca="1" t="shared" si="1126"/>
        <v>44431</v>
      </c>
      <c r="D920" s="30" t="str">
        <f t="shared" si="1127"/>
        <v>Project 4920</v>
      </c>
      <c r="E920" s="30" t="str">
        <f t="shared" si="1128"/>
        <v>Company AB 5920</v>
      </c>
      <c r="F920" s="30" t="str">
        <f ca="1" t="shared" si="1129"/>
        <v>Solna</v>
      </c>
      <c r="G920" s="37">
        <f ca="1" t="shared" si="1130"/>
        <v>31</v>
      </c>
      <c r="H920" s="38" t="str">
        <f ca="1" t="shared" si="1131"/>
        <v>Ja</v>
      </c>
      <c r="I920" s="30" t="str">
        <f ca="1" t="shared" si="1132"/>
        <v>Flytt</v>
      </c>
      <c r="J920" s="30" t="s">
        <v>69</v>
      </c>
      <c r="K920" s="41">
        <f ca="1" t="shared" si="1133"/>
        <v>150</v>
      </c>
      <c r="L920" s="41">
        <f ca="1" t="shared" si="1134"/>
        <v>41</v>
      </c>
      <c r="N920" s="30" t="str">
        <f ca="1" t="shared" si="1135"/>
        <v>Erik Johanson 920</v>
      </c>
      <c r="O920" s="30" t="str">
        <f ca="1" t="shared" si="1136"/>
        <v>Erik Johanson 920</v>
      </c>
      <c r="P920" s="30" t="str">
        <f ca="1" t="shared" si="1137"/>
        <v>Erik Johanson 920</v>
      </c>
      <c r="Q920" s="30" t="str">
        <f ca="1" t="shared" si="1138"/>
        <v>1.Anslutningsmöjlighet</v>
      </c>
      <c r="R920" s="45" t="str">
        <f ca="1" t="shared" si="1139"/>
        <v>N/A</v>
      </c>
      <c r="S920" s="45" t="str">
        <f ca="1" t="shared" si="1140"/>
        <v/>
      </c>
      <c r="T920" s="45" t="str">
        <f ca="1" t="shared" si="1141"/>
        <v>x</v>
      </c>
      <c r="V920" s="33"/>
      <c r="W920" s="49" t="str">
        <f ca="1" t="shared" si="1142"/>
        <v/>
      </c>
      <c r="X920" s="50" t="str">
        <f ca="1" t="shared" si="1143"/>
        <v>Ja</v>
      </c>
      <c r="Y920" s="63">
        <f ca="1" t="shared" si="1144"/>
        <v>45403</v>
      </c>
      <c r="Z920" s="63">
        <f ca="1" t="shared" si="1145"/>
        <v>45223</v>
      </c>
      <c r="AA920" s="67"/>
      <c r="AB920" s="64" t="str">
        <f ca="1" t="shared" si="1146"/>
        <v/>
      </c>
      <c r="AC920" s="73">
        <f ca="1">INDEX(Anslutningspunkt!$A$2:$A$108,RANDBETWEEN(2,108),1)</f>
        <v>45</v>
      </c>
      <c r="AD920" s="30"/>
      <c r="AE920" s="30" t="str">
        <f ca="1" t="shared" si="1147"/>
        <v/>
      </c>
      <c r="AF920" s="79"/>
      <c r="AG920" s="122"/>
      <c r="AH920" s="123"/>
      <c r="AI920" s="127"/>
      <c r="AL920" s="7"/>
      <c r="AM920" s="7">
        <f ca="1">VLOOKUP(AC920,Anslutningspunkt!A:B,2,0)+RANDBETWEEN(-10000,10000)</f>
        <v>6126217.672</v>
      </c>
      <c r="AN920" s="7">
        <f ca="1">VLOOKUP(AC920,Anslutningspunkt!A:C,3,0)+RANDBETWEEN(-10000,10000)</f>
        <v>317173.438</v>
      </c>
      <c r="AP920" s="7" t="str">
        <f ca="1" t="shared" si="1148"/>
        <v>Flytt</v>
      </c>
      <c r="AQ920" s="7" t="str">
        <f t="shared" si="1149"/>
        <v>Konsumtion/Produktion</v>
      </c>
      <c r="AX920" s="31" t="str">
        <f ca="1" t="shared" si="1150"/>
        <v/>
      </c>
      <c r="AZ920" s="31" t="str">
        <f ca="1">IF(SUM(IF({"4.Projekteringsavtal","5.Anslutningsavtal","6.Nätavtal"}=Q920,1,0))&gt;0,EDATE(AX920,RANDBETWEEN(0,6)),"")</f>
        <v/>
      </c>
      <c r="BB920" s="21" t="str">
        <f ca="1">IF(SUM(IF({"5.Anslutningsavtal","6.Nätavtal"}=Q920,1,0))&gt;0,EDATE(AZ920,RANDBETWEEN(0,3)),"")</f>
        <v/>
      </c>
      <c r="BD920" s="21" t="str">
        <f ca="1" t="shared" si="1151"/>
        <v/>
      </c>
    </row>
    <row r="921" spans="1:56">
      <c r="A921" s="33" t="s">
        <v>65</v>
      </c>
      <c r="B921" s="31">
        <f ca="1" t="shared" ref="B921:B930" si="1152">RANDBETWEEN(DATE(2018,1,1),DATE(2022,10,20))</f>
        <v>43812</v>
      </c>
      <c r="C921" s="32">
        <f ca="1" t="shared" si="1126"/>
        <v>44611</v>
      </c>
      <c r="D921" s="30" t="str">
        <f t="shared" si="1127"/>
        <v>Project 4921</v>
      </c>
      <c r="E921" s="30" t="str">
        <f t="shared" si="1128"/>
        <v>Company AB 5921</v>
      </c>
      <c r="F921" s="30" t="str">
        <f ca="1" t="shared" ref="F921:F930" si="115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Heby</v>
      </c>
      <c r="G921" s="37">
        <f ca="1" t="shared" ref="G921:G930" si="1154">RANDBETWEEN(30,38)</f>
        <v>37</v>
      </c>
      <c r="H921" s="38" t="str">
        <f ca="1" t="shared" ref="H921:H930" si="1155">CHOOSE(RANDBETWEEN(1,3),"Ja","Nej","")</f>
        <v/>
      </c>
      <c r="I921" s="30" t="str">
        <f ca="1" t="shared" ref="I921:I930" si="1156">CHOOSE(RANDBETWEEN(1,3),"Nyanslutning","Utökning","Flytt")</f>
        <v>Utökning</v>
      </c>
      <c r="J921" s="30" t="s">
        <v>69</v>
      </c>
      <c r="K921" s="41">
        <f ca="1" t="shared" ref="K921:K930" si="1157">RANDBETWEEN(1,60)*10</f>
        <v>540</v>
      </c>
      <c r="L921" s="41">
        <f ca="1" t="shared" si="1134"/>
        <v>31</v>
      </c>
      <c r="N921" s="30" t="str">
        <f ca="1" t="shared" si="1135"/>
        <v>Lars Johnson 921</v>
      </c>
      <c r="O921" s="30" t="str">
        <f ca="1" t="shared" si="1136"/>
        <v>Sarah Anderson 921</v>
      </c>
      <c r="P921" s="30" t="str">
        <f ca="1" t="shared" si="1137"/>
        <v>Lars Johnson 921</v>
      </c>
      <c r="Q921" s="30" t="str">
        <f ca="1" t="shared" ref="Q921:Q930" si="1158">CHOOSE(RANDBETWEEN(1,5),"5.Anslutningsavtal","4.Projekteringsavtal","6.Nätavtal","2.Reservationsavtal","1.Anslutningsmöjlighet")</f>
        <v>5.Anslutningsavtal</v>
      </c>
      <c r="R921" s="45" t="str">
        <f ca="1" t="shared" ref="R921:R930" si="1159">CHOOSE(RANDBETWEEN(1,8),"Ja","","","","n","nej","?","N/A")</f>
        <v>Ja</v>
      </c>
      <c r="S921" s="45" t="str">
        <f ca="1" t="shared" ref="S921:S930" si="1160">CHOOSE(RANDBETWEEN(1,3),"x","","")</f>
        <v/>
      </c>
      <c r="T921" s="45" t="str">
        <f ca="1" t="shared" ref="T921:T930" si="1161">CHOOSE(RANDBETWEEN(1,4),"x","","","")</f>
        <v/>
      </c>
      <c r="V921" s="33"/>
      <c r="W921" s="49" t="str">
        <f ca="1" t="shared" ref="W921:W930" si="1162">CHOOSE(RANDBETWEEN(1,7),"Länk","","","","","Ansluts till LN 20 kV","Reservationsavtal ska tecknas")</f>
        <v>Reservationsavtal ska tecknas</v>
      </c>
      <c r="X921" s="50" t="str">
        <f ca="1" t="shared" ref="X921:X930" si="1163">CHOOSE(RANDBETWEEN(1,4),"Ja","Ja","Nej","")</f>
        <v/>
      </c>
      <c r="Y921" s="63" t="str">
        <f ca="1" t="shared" si="1144"/>
        <v/>
      </c>
      <c r="Z921" s="63" t="str">
        <f ca="1" t="shared" si="1145"/>
        <v/>
      </c>
      <c r="AA921" s="67"/>
      <c r="AB921" s="64" t="str">
        <f ca="1" t="shared" si="1146"/>
        <v/>
      </c>
      <c r="AC921" s="73">
        <f ca="1">INDEX(Anslutningspunkt!$A$2:$A$108,RANDBETWEEN(2,108),1)</f>
        <v>22</v>
      </c>
      <c r="AD921" s="30"/>
      <c r="AE921" s="30" t="str">
        <f ca="1" t="shared" ref="AE921:AE930" si="1164">CHOOSE(RANDBETWEEN(1,4),"Regionnät","Stamnät Regionnät","Stamnät","")</f>
        <v>Stamnät</v>
      </c>
      <c r="AF921" s="79"/>
      <c r="AG921" s="122"/>
      <c r="AH921" s="123"/>
      <c r="AI921" s="127"/>
      <c r="AL921" s="7"/>
      <c r="AM921" s="7">
        <f ca="1">VLOOKUP(AC921,Anslutningspunkt!A:B,2,0)+RANDBETWEEN(-10000,10000)</f>
        <v>6030506.672</v>
      </c>
      <c r="AN921" s="7">
        <f ca="1">VLOOKUP(AC921,Anslutningspunkt!A:C,3,0)+RANDBETWEEN(-10000,10000)</f>
        <v>277456.438</v>
      </c>
      <c r="AP921" s="7" t="str">
        <f ca="1" t="shared" si="1148"/>
        <v>Utökning</v>
      </c>
      <c r="AQ921" s="7" t="str">
        <f t="shared" si="1149"/>
        <v>Konsumtion/Produktion</v>
      </c>
      <c r="AX921" s="31">
        <f ca="1" t="shared" si="1150"/>
        <v>44115.4298361342</v>
      </c>
      <c r="AZ921" s="31">
        <f ca="1">IF(SUM(IF({"4.Projekteringsavtal","5.Anslutningsavtal","6.Nätavtal"}=Q921,1,0))&gt;0,EDATE(AX921,RANDBETWEEN(0,6)),"")</f>
        <v>44266</v>
      </c>
      <c r="BB921" s="21">
        <f ca="1">IF(SUM(IF({"5.Anslutningsavtal","6.Nätavtal"}=Q921,1,0))&gt;0,EDATE(AZ921,RANDBETWEEN(0,3)),"")</f>
        <v>44358</v>
      </c>
      <c r="BD921" s="21" t="str">
        <f ca="1" t="shared" si="1151"/>
        <v/>
      </c>
    </row>
    <row r="922" spans="1:56">
      <c r="A922" s="33" t="s">
        <v>65</v>
      </c>
      <c r="B922" s="31">
        <f ca="1" t="shared" si="1152"/>
        <v>44717</v>
      </c>
      <c r="C922" s="32">
        <f ca="1" t="shared" si="1126"/>
        <v>44970</v>
      </c>
      <c r="D922" s="30" t="str">
        <f t="shared" si="1127"/>
        <v>Project 4922</v>
      </c>
      <c r="E922" s="30" t="str">
        <f t="shared" si="1128"/>
        <v>Company AB 5922</v>
      </c>
      <c r="F922" s="30" t="str">
        <f ca="1" t="shared" si="1153"/>
        <v>Huddinge</v>
      </c>
      <c r="G922" s="37">
        <f ca="1" t="shared" si="1154"/>
        <v>36</v>
      </c>
      <c r="H922" s="38" t="str">
        <f ca="1" t="shared" si="1155"/>
        <v/>
      </c>
      <c r="I922" s="30" t="str">
        <f ca="1" t="shared" si="1156"/>
        <v>Utökning</v>
      </c>
      <c r="J922" s="30" t="s">
        <v>69</v>
      </c>
      <c r="K922" s="41">
        <f ca="1" t="shared" si="1157"/>
        <v>440</v>
      </c>
      <c r="L922" s="41">
        <f ca="1" t="shared" si="1134"/>
        <v>384</v>
      </c>
      <c r="N922" s="30" t="str">
        <f ca="1" t="shared" si="1135"/>
        <v>Lars Johnson 922</v>
      </c>
      <c r="O922" s="30" t="str">
        <f ca="1" t="shared" si="1136"/>
        <v>Erik Johanson 922</v>
      </c>
      <c r="P922" s="30" t="str">
        <f ca="1" t="shared" si="1137"/>
        <v>Erik Johanson 922</v>
      </c>
      <c r="Q922" s="30" t="str">
        <f ca="1" t="shared" si="1158"/>
        <v>2.Reservationsavtal</v>
      </c>
      <c r="R922" s="45" t="str">
        <f ca="1" t="shared" si="1159"/>
        <v>N/A</v>
      </c>
      <c r="S922" s="45" t="str">
        <f ca="1" t="shared" si="1160"/>
        <v/>
      </c>
      <c r="T922" s="45" t="str">
        <f ca="1" t="shared" si="1161"/>
        <v/>
      </c>
      <c r="V922" s="33"/>
      <c r="W922" s="49" t="str">
        <f ca="1" t="shared" si="1162"/>
        <v>Länk</v>
      </c>
      <c r="X922" s="50" t="str">
        <f ca="1" t="shared" si="1163"/>
        <v>Nej</v>
      </c>
      <c r="Y922" s="63" t="str">
        <f ca="1" t="shared" si="1144"/>
        <v/>
      </c>
      <c r="Z922" s="63" t="str">
        <f ca="1" t="shared" si="1145"/>
        <v/>
      </c>
      <c r="AA922" s="67"/>
      <c r="AB922" s="64" t="str">
        <f ca="1" t="shared" si="1146"/>
        <v/>
      </c>
      <c r="AC922" s="73">
        <f ca="1">INDEX(Anslutningspunkt!$A$2:$A$108,RANDBETWEEN(2,108),1)</f>
        <v>62</v>
      </c>
      <c r="AD922" s="30"/>
      <c r="AE922" s="30" t="str">
        <f ca="1" t="shared" si="1164"/>
        <v/>
      </c>
      <c r="AF922" s="79"/>
      <c r="AG922" s="122"/>
      <c r="AH922" s="123"/>
      <c r="AI922" s="127"/>
      <c r="AL922" s="7"/>
      <c r="AM922" s="7">
        <f ca="1">VLOOKUP(AC922,Anslutningspunkt!A:B,2,0)+RANDBETWEEN(-10000,10000)</f>
        <v>6011390.672</v>
      </c>
      <c r="AN922" s="7">
        <f ca="1">VLOOKUP(AC922,Anslutningspunkt!A:C,3,0)+RANDBETWEEN(-10000,10000)</f>
        <v>417586.438</v>
      </c>
      <c r="AP922" s="7" t="str">
        <f ca="1" t="shared" si="1148"/>
        <v>Utökning</v>
      </c>
      <c r="AQ922" s="7" t="str">
        <f t="shared" si="1149"/>
        <v>Konsumtion/Produktion</v>
      </c>
      <c r="AX922" s="31">
        <f ca="1" t="shared" si="1150"/>
        <v>44739.9476141315</v>
      </c>
      <c r="AZ922" s="31" t="str">
        <f ca="1">IF(SUM(IF({"4.Projekteringsavtal","5.Anslutningsavtal","6.Nätavtal"}=Q922,1,0))&gt;0,EDATE(AX922,RANDBETWEEN(0,6)),"")</f>
        <v/>
      </c>
      <c r="BB922" s="21" t="str">
        <f ca="1">IF(SUM(IF({"5.Anslutningsavtal","6.Nätavtal"}=Q922,1,0))&gt;0,EDATE(AZ922,RANDBETWEEN(0,3)),"")</f>
        <v/>
      </c>
      <c r="BD922" s="21" t="str">
        <f ca="1" t="shared" si="1151"/>
        <v/>
      </c>
    </row>
    <row r="923" spans="1:56">
      <c r="A923" s="33" t="s">
        <v>65</v>
      </c>
      <c r="B923" s="31">
        <f ca="1" t="shared" si="1152"/>
        <v>43899</v>
      </c>
      <c r="C923" s="32">
        <f ca="1" t="shared" si="1126"/>
        <v>45012</v>
      </c>
      <c r="D923" s="30" t="str">
        <f t="shared" si="1127"/>
        <v>Project 4923</v>
      </c>
      <c r="E923" s="30" t="str">
        <f t="shared" si="1128"/>
        <v>Company AB 5923</v>
      </c>
      <c r="F923" s="30" t="str">
        <f ca="1" t="shared" si="1153"/>
        <v>Åker</v>
      </c>
      <c r="G923" s="37">
        <f ca="1" t="shared" si="1154"/>
        <v>38</v>
      </c>
      <c r="H923" s="38" t="str">
        <f ca="1" t="shared" si="1155"/>
        <v>Nej</v>
      </c>
      <c r="I923" s="30" t="str">
        <f ca="1" t="shared" si="1156"/>
        <v>Utökning</v>
      </c>
      <c r="J923" s="30" t="s">
        <v>69</v>
      </c>
      <c r="K923" s="41">
        <f ca="1" t="shared" si="1157"/>
        <v>470</v>
      </c>
      <c r="L923" s="41">
        <f ca="1" t="shared" si="1134"/>
        <v>268</v>
      </c>
      <c r="N923" s="30" t="str">
        <f ca="1" t="shared" si="1135"/>
        <v>Anders Erikson 923</v>
      </c>
      <c r="O923" s="30" t="str">
        <f ca="1" t="shared" si="1136"/>
        <v>Sarah Anderson 923</v>
      </c>
      <c r="P923" s="30" t="str">
        <f ca="1" t="shared" si="1137"/>
        <v>Erik Johanson 923</v>
      </c>
      <c r="Q923" s="30" t="str">
        <f ca="1" t="shared" si="1158"/>
        <v>5.Anslutningsavtal</v>
      </c>
      <c r="R923" s="45" t="str">
        <f ca="1" t="shared" si="1159"/>
        <v/>
      </c>
      <c r="S923" s="45" t="str">
        <f ca="1" t="shared" si="1160"/>
        <v>x</v>
      </c>
      <c r="T923" s="45" t="str">
        <f ca="1" t="shared" si="1161"/>
        <v>x</v>
      </c>
      <c r="V923" s="33"/>
      <c r="W923" s="49" t="str">
        <f ca="1" t="shared" si="1162"/>
        <v>Ansluts till LN 20 kV</v>
      </c>
      <c r="X923" s="50" t="str">
        <f ca="1" t="shared" si="1163"/>
        <v>Ja</v>
      </c>
      <c r="Y923" s="63">
        <f ca="1" t="shared" si="1144"/>
        <v>45368</v>
      </c>
      <c r="Z923" s="63">
        <f ca="1" t="shared" si="1145"/>
        <v>45277</v>
      </c>
      <c r="AA923" s="67"/>
      <c r="AB923" s="64" t="str">
        <f ca="1" t="shared" si="1146"/>
        <v/>
      </c>
      <c r="AC923" s="73">
        <f ca="1">INDEX(Anslutningspunkt!$A$2:$A$108,RANDBETWEEN(2,108),1)</f>
        <v>0</v>
      </c>
      <c r="AD923" s="30"/>
      <c r="AE923" s="30" t="str">
        <f ca="1" t="shared" si="1164"/>
        <v>Stamnät</v>
      </c>
      <c r="AF923" s="79"/>
      <c r="AG923" s="122"/>
      <c r="AH923" s="123"/>
      <c r="AI923" s="127"/>
      <c r="AL923" s="7"/>
      <c r="AM923" s="7">
        <f ca="1">VLOOKUP(AC923,Anslutningspunkt!A:B,2,0)+RANDBETWEEN(-10000,10000)</f>
        <v>6073818.672</v>
      </c>
      <c r="AN923" s="7">
        <f ca="1">VLOOKUP(AC923,Anslutningspunkt!A:C,3,0)+RANDBETWEEN(-10000,10000)</f>
        <v>405247.438</v>
      </c>
      <c r="AP923" s="7" t="str">
        <f ca="1" t="shared" si="1148"/>
        <v>Utökning</v>
      </c>
      <c r="AQ923" s="7" t="str">
        <f t="shared" si="1149"/>
        <v>Konsumtion/Produktion</v>
      </c>
      <c r="AX923" s="31">
        <f ca="1" t="shared" si="1150"/>
        <v>43991.3264121498</v>
      </c>
      <c r="AZ923" s="31">
        <f ca="1">IF(SUM(IF({"4.Projekteringsavtal","5.Anslutningsavtal","6.Nätavtal"}=Q923,1,0))&gt;0,EDATE(AX923,RANDBETWEEN(0,6)),"")</f>
        <v>44113</v>
      </c>
      <c r="BB923" s="21">
        <f ca="1">IF(SUM(IF({"5.Anslutningsavtal","6.Nätavtal"}=Q923,1,0))&gt;0,EDATE(AZ923,RANDBETWEEN(0,3)),"")</f>
        <v>44144</v>
      </c>
      <c r="BD923" s="21" t="str">
        <f ca="1" t="shared" si="1151"/>
        <v/>
      </c>
    </row>
    <row r="924" spans="1:56">
      <c r="A924" s="33" t="s">
        <v>65</v>
      </c>
      <c r="B924" s="31">
        <f ca="1" t="shared" si="1152"/>
        <v>43701</v>
      </c>
      <c r="C924" s="32">
        <f ca="1" t="shared" si="1126"/>
        <v>44384</v>
      </c>
      <c r="D924" s="30" t="str">
        <f t="shared" si="1127"/>
        <v>Project 4924</v>
      </c>
      <c r="E924" s="30" t="str">
        <f t="shared" si="1128"/>
        <v>Company AB 5924</v>
      </c>
      <c r="F924" s="30" t="str">
        <f ca="1" t="shared" si="1153"/>
        <v>Ludvika</v>
      </c>
      <c r="G924" s="37">
        <f ca="1" t="shared" si="1154"/>
        <v>33</v>
      </c>
      <c r="H924" s="38" t="str">
        <f ca="1" t="shared" si="1155"/>
        <v>Nej</v>
      </c>
      <c r="I924" s="30" t="str">
        <f ca="1" t="shared" si="1156"/>
        <v>Nyanslutning</v>
      </c>
      <c r="J924" s="30" t="s">
        <v>69</v>
      </c>
      <c r="K924" s="41">
        <f ca="1" t="shared" si="1157"/>
        <v>470</v>
      </c>
      <c r="L924" s="41">
        <f ca="1" t="shared" si="1134"/>
        <v>111</v>
      </c>
      <c r="N924" s="30" t="str">
        <f ca="1" t="shared" si="1135"/>
        <v>Sarah Anderson 924</v>
      </c>
      <c r="O924" s="30" t="str">
        <f ca="1" t="shared" si="1136"/>
        <v>Anders Erikson 924</v>
      </c>
      <c r="P924" s="30" t="str">
        <f ca="1" t="shared" si="1137"/>
        <v>Anders Erikson 924</v>
      </c>
      <c r="Q924" s="30" t="str">
        <f ca="1" t="shared" si="1158"/>
        <v>1.Anslutningsmöjlighet</v>
      </c>
      <c r="R924" s="45" t="str">
        <f ca="1" t="shared" si="1159"/>
        <v>nej</v>
      </c>
      <c r="S924" s="45" t="str">
        <f ca="1" t="shared" si="1160"/>
        <v>x</v>
      </c>
      <c r="T924" s="45" t="str">
        <f ca="1" t="shared" si="1161"/>
        <v/>
      </c>
      <c r="V924" s="33"/>
      <c r="W924" s="49" t="str">
        <f ca="1" t="shared" si="1162"/>
        <v/>
      </c>
      <c r="X924" s="50" t="str">
        <f ca="1" t="shared" si="1163"/>
        <v>Ja</v>
      </c>
      <c r="Y924" s="63">
        <f ca="1" t="shared" si="1144"/>
        <v>45558</v>
      </c>
      <c r="Z924" s="63">
        <f ca="1" t="shared" si="1145"/>
        <v>44570</v>
      </c>
      <c r="AA924" s="67"/>
      <c r="AB924" s="64" t="str">
        <f ca="1" t="shared" si="1146"/>
        <v/>
      </c>
      <c r="AC924" s="73">
        <f ca="1">INDEX(Anslutningspunkt!$A$2:$A$108,RANDBETWEEN(2,108),1)</f>
        <v>83</v>
      </c>
      <c r="AD924" s="30"/>
      <c r="AE924" s="30" t="str">
        <f ca="1" t="shared" si="1164"/>
        <v/>
      </c>
      <c r="AF924" s="79"/>
      <c r="AG924" s="122"/>
      <c r="AH924" s="123"/>
      <c r="AI924" s="127"/>
      <c r="AL924" s="7"/>
      <c r="AM924" s="7">
        <f ca="1">VLOOKUP(AC924,Anslutningspunkt!A:B,2,0)+RANDBETWEEN(-10000,10000)</f>
        <v>6131709.672</v>
      </c>
      <c r="AN924" s="7">
        <f ca="1">VLOOKUP(AC924,Anslutningspunkt!A:C,3,0)+RANDBETWEEN(-10000,10000)</f>
        <v>429589.438</v>
      </c>
      <c r="AP924" s="7" t="str">
        <f ca="1" t="shared" si="1148"/>
        <v>Nyanslutning</v>
      </c>
      <c r="AQ924" s="7" t="str">
        <f t="shared" si="1149"/>
        <v>Konsumtion/Produktion</v>
      </c>
      <c r="AX924" s="31" t="str">
        <f ca="1" t="shared" si="1150"/>
        <v/>
      </c>
      <c r="AZ924" s="31" t="str">
        <f ca="1">IF(SUM(IF({"4.Projekteringsavtal","5.Anslutningsavtal","6.Nätavtal"}=Q924,1,0))&gt;0,EDATE(AX924,RANDBETWEEN(0,6)),"")</f>
        <v/>
      </c>
      <c r="BB924" s="21" t="str">
        <f ca="1">IF(SUM(IF({"5.Anslutningsavtal","6.Nätavtal"}=Q924,1,0))&gt;0,EDATE(AZ924,RANDBETWEEN(0,3)),"")</f>
        <v/>
      </c>
      <c r="BD924" s="21" t="str">
        <f ca="1" t="shared" si="1151"/>
        <v/>
      </c>
    </row>
    <row r="925" spans="1:56">
      <c r="A925" s="33" t="s">
        <v>65</v>
      </c>
      <c r="B925" s="31">
        <f ca="1" t="shared" si="1152"/>
        <v>44719</v>
      </c>
      <c r="C925" s="32">
        <f ca="1" t="shared" si="1126"/>
        <v>44719</v>
      </c>
      <c r="D925" s="30" t="str">
        <f t="shared" si="1127"/>
        <v>Project 4925</v>
      </c>
      <c r="E925" s="30" t="str">
        <f t="shared" si="1128"/>
        <v>Company AB 5925</v>
      </c>
      <c r="F925" s="30" t="str">
        <f ca="1" t="shared" si="1153"/>
        <v>Nykvarn</v>
      </c>
      <c r="G925" s="37">
        <f ca="1" t="shared" si="1154"/>
        <v>37</v>
      </c>
      <c r="H925" s="38" t="str">
        <f ca="1" t="shared" si="1155"/>
        <v>Ja</v>
      </c>
      <c r="I925" s="30" t="str">
        <f ca="1" t="shared" si="1156"/>
        <v>Utökning</v>
      </c>
      <c r="J925" s="30" t="s">
        <v>69</v>
      </c>
      <c r="K925" s="41">
        <f ca="1" t="shared" si="1157"/>
        <v>310</v>
      </c>
      <c r="L925" s="41">
        <f ca="1" t="shared" si="1134"/>
        <v>270</v>
      </c>
      <c r="N925" s="30" t="str">
        <f ca="1" t="shared" si="1135"/>
        <v>Erik Johanson 925</v>
      </c>
      <c r="O925" s="30" t="str">
        <f ca="1" t="shared" si="1136"/>
        <v>Lars Johnson 925</v>
      </c>
      <c r="P925" s="30" t="str">
        <f ca="1" t="shared" si="1137"/>
        <v>Lars Johnson 925</v>
      </c>
      <c r="Q925" s="30" t="str">
        <f ca="1" t="shared" si="1158"/>
        <v>2.Reservationsavtal</v>
      </c>
      <c r="R925" s="45" t="str">
        <f ca="1" t="shared" si="1159"/>
        <v/>
      </c>
      <c r="S925" s="45" t="str">
        <f ca="1" t="shared" si="1160"/>
        <v/>
      </c>
      <c r="T925" s="45" t="str">
        <f ca="1" t="shared" si="1161"/>
        <v/>
      </c>
      <c r="V925" s="33"/>
      <c r="W925" s="49" t="str">
        <f ca="1" t="shared" si="1162"/>
        <v>Ansluts till LN 20 kV</v>
      </c>
      <c r="X925" s="50" t="str">
        <f ca="1" t="shared" si="1163"/>
        <v>Nej</v>
      </c>
      <c r="Y925" s="63" t="str">
        <f ca="1" t="shared" si="1144"/>
        <v/>
      </c>
      <c r="Z925" s="63" t="str">
        <f ca="1" t="shared" si="1145"/>
        <v/>
      </c>
      <c r="AA925" s="67"/>
      <c r="AB925" s="64" t="str">
        <f ca="1" t="shared" si="1146"/>
        <v/>
      </c>
      <c r="AC925" s="73">
        <f ca="1">INDEX(Anslutningspunkt!$A$2:$A$108,RANDBETWEEN(2,108),1)</f>
        <v>72</v>
      </c>
      <c r="AD925" s="30"/>
      <c r="AE925" s="30" t="str">
        <f ca="1" t="shared" si="1164"/>
        <v>Stamnät Regionnät</v>
      </c>
      <c r="AF925" s="79"/>
      <c r="AG925" s="122"/>
      <c r="AH925" s="123"/>
      <c r="AI925" s="127"/>
      <c r="AL925" s="7"/>
      <c r="AM925" s="7">
        <f ca="1">VLOOKUP(AC925,Anslutningspunkt!A:B,2,0)+RANDBETWEEN(-10000,10000)</f>
        <v>6144020.672</v>
      </c>
      <c r="AN925" s="7">
        <f ca="1">VLOOKUP(AC925,Anslutningspunkt!A:C,3,0)+RANDBETWEEN(-10000,10000)</f>
        <v>277573.438</v>
      </c>
      <c r="AP925" s="7" t="str">
        <f ca="1" t="shared" si="1148"/>
        <v>Utökning</v>
      </c>
      <c r="AQ925" s="7" t="str">
        <f t="shared" si="1149"/>
        <v>Konsumtion/Produktion</v>
      </c>
      <c r="AX925" s="31">
        <f ca="1" t="shared" si="1150"/>
        <v>44727.1377050857</v>
      </c>
      <c r="AZ925" s="31" t="str">
        <f ca="1">IF(SUM(IF({"4.Projekteringsavtal","5.Anslutningsavtal","6.Nätavtal"}=Q925,1,0))&gt;0,EDATE(AX925,RANDBETWEEN(0,6)),"")</f>
        <v/>
      </c>
      <c r="BB925" s="21" t="str">
        <f ca="1">IF(SUM(IF({"5.Anslutningsavtal","6.Nätavtal"}=Q925,1,0))&gt;0,EDATE(AZ925,RANDBETWEEN(0,3)),"")</f>
        <v/>
      </c>
      <c r="BD925" s="21" t="str">
        <f ca="1" t="shared" si="1151"/>
        <v/>
      </c>
    </row>
    <row r="926" spans="1:56">
      <c r="A926" s="33" t="s">
        <v>65</v>
      </c>
      <c r="B926" s="31">
        <f ca="1" t="shared" si="1152"/>
        <v>44828</v>
      </c>
      <c r="C926" s="32">
        <f ca="1" t="shared" si="1126"/>
        <v>44989</v>
      </c>
      <c r="D926" s="30" t="str">
        <f t="shared" si="1127"/>
        <v>Project 4926</v>
      </c>
      <c r="E926" s="30" t="str">
        <f t="shared" si="1128"/>
        <v>Company AB 5926</v>
      </c>
      <c r="F926" s="30" t="str">
        <f ca="1" t="shared" si="1153"/>
        <v>Sigtuna</v>
      </c>
      <c r="G926" s="37">
        <f ca="1" t="shared" si="1154"/>
        <v>34</v>
      </c>
      <c r="H926" s="38" t="str">
        <f ca="1" t="shared" si="1155"/>
        <v>Nej</v>
      </c>
      <c r="I926" s="30" t="str">
        <f ca="1" t="shared" si="1156"/>
        <v>Nyanslutning</v>
      </c>
      <c r="J926" s="30" t="s">
        <v>69</v>
      </c>
      <c r="K926" s="41">
        <f ca="1" t="shared" si="1157"/>
        <v>50</v>
      </c>
      <c r="L926" s="41">
        <f ca="1" t="shared" si="1134"/>
        <v>8</v>
      </c>
      <c r="N926" s="30" t="str">
        <f ca="1" t="shared" si="1135"/>
        <v>Erik Johanson 926</v>
      </c>
      <c r="O926" s="30" t="str">
        <f ca="1" t="shared" si="1136"/>
        <v>Sarah Anderson 926</v>
      </c>
      <c r="P926" s="30" t="str">
        <f ca="1" t="shared" si="1137"/>
        <v>Erik Johanson 926</v>
      </c>
      <c r="Q926" s="30" t="str">
        <f ca="1" t="shared" si="1158"/>
        <v>6.Nätavtal</v>
      </c>
      <c r="R926" s="45" t="str">
        <f ca="1" t="shared" si="1159"/>
        <v/>
      </c>
      <c r="S926" s="45" t="str">
        <f ca="1" t="shared" si="1160"/>
        <v/>
      </c>
      <c r="T926" s="45" t="str">
        <f ca="1" t="shared" si="1161"/>
        <v>x</v>
      </c>
      <c r="V926" s="33"/>
      <c r="W926" s="49" t="str">
        <f ca="1" t="shared" si="1162"/>
        <v/>
      </c>
      <c r="X926" s="50" t="str">
        <f ca="1" t="shared" si="1163"/>
        <v/>
      </c>
      <c r="Y926" s="63" t="str">
        <f ca="1" t="shared" si="1144"/>
        <v/>
      </c>
      <c r="Z926" s="63" t="str">
        <f ca="1" t="shared" si="1145"/>
        <v/>
      </c>
      <c r="AA926" s="67"/>
      <c r="AB926" s="64" t="str">
        <f ca="1" t="shared" si="1146"/>
        <v/>
      </c>
      <c r="AC926" s="73">
        <f ca="1">INDEX(Anslutningspunkt!$A$2:$A$108,RANDBETWEEN(2,108),1)</f>
        <v>26</v>
      </c>
      <c r="AD926" s="30"/>
      <c r="AE926" s="30" t="str">
        <f ca="1" t="shared" si="1164"/>
        <v>Stamnät Regionnät</v>
      </c>
      <c r="AF926" s="79"/>
      <c r="AG926" s="122"/>
      <c r="AH926" s="123"/>
      <c r="AI926" s="127"/>
      <c r="AL926" s="7"/>
      <c r="AM926" s="7">
        <f ca="1">VLOOKUP(AC926,Anslutningspunkt!A:B,2,0)+RANDBETWEEN(-10000,10000)</f>
        <v>6122462.672</v>
      </c>
      <c r="AN926" s="7">
        <f ca="1">VLOOKUP(AC926,Anslutningspunkt!A:C,3,0)+RANDBETWEEN(-10000,10000)</f>
        <v>389362.438</v>
      </c>
      <c r="AP926" s="7" t="str">
        <f ca="1" t="shared" si="1148"/>
        <v>Nyanslutning</v>
      </c>
      <c r="AQ926" s="7" t="str">
        <f t="shared" si="1149"/>
        <v>Konsumtion/Produktion</v>
      </c>
      <c r="AX926" s="31">
        <f ca="1" t="shared" si="1150"/>
        <v>44938.1611925645</v>
      </c>
      <c r="AZ926" s="31">
        <f ca="1">IF(SUM(IF({"4.Projekteringsavtal","5.Anslutningsavtal","6.Nätavtal"}=Q926,1,0))&gt;0,EDATE(AX926,RANDBETWEEN(0,6)),"")</f>
        <v>45119</v>
      </c>
      <c r="BB926" s="21">
        <f ca="1">IF(SUM(IF({"5.Anslutningsavtal","6.Nätavtal"}=Q926,1,0))&gt;0,EDATE(AZ926,RANDBETWEEN(0,3)),"")</f>
        <v>45150</v>
      </c>
      <c r="BD926" s="21">
        <f ca="1" t="shared" si="1151"/>
        <v>45242</v>
      </c>
    </row>
    <row r="927" spans="1:56">
      <c r="A927" s="33" t="s">
        <v>65</v>
      </c>
      <c r="B927" s="31">
        <f ca="1" t="shared" si="1152"/>
        <v>43984</v>
      </c>
      <c r="C927" s="32">
        <f ca="1" t="shared" si="1126"/>
        <v>44121</v>
      </c>
      <c r="D927" s="30" t="str">
        <f t="shared" si="1127"/>
        <v>Project 4927</v>
      </c>
      <c r="E927" s="30" t="str">
        <f t="shared" si="1128"/>
        <v>Company AB 5927</v>
      </c>
      <c r="F927" s="30" t="str">
        <f ca="1" t="shared" si="1153"/>
        <v>Eskilstuna</v>
      </c>
      <c r="G927" s="37">
        <f ca="1" t="shared" si="1154"/>
        <v>37</v>
      </c>
      <c r="H927" s="38" t="str">
        <f ca="1" t="shared" si="1155"/>
        <v>Ja</v>
      </c>
      <c r="I927" s="30" t="str">
        <f ca="1" t="shared" si="1156"/>
        <v>Utökning</v>
      </c>
      <c r="J927" s="30" t="s">
        <v>69</v>
      </c>
      <c r="K927" s="41">
        <f ca="1" t="shared" si="1157"/>
        <v>520</v>
      </c>
      <c r="L927" s="41">
        <f ca="1" t="shared" si="1134"/>
        <v>127</v>
      </c>
      <c r="N927" s="30" t="str">
        <f ca="1" t="shared" si="1135"/>
        <v>Lars Johnson 927</v>
      </c>
      <c r="O927" s="30" t="str">
        <f ca="1" t="shared" si="1136"/>
        <v>Anders Erikson 927</v>
      </c>
      <c r="P927" s="30" t="str">
        <f ca="1" t="shared" si="1137"/>
        <v>Lars Johnson 927</v>
      </c>
      <c r="Q927" s="30" t="str">
        <f ca="1" t="shared" si="1158"/>
        <v>4.Projekteringsavtal</v>
      </c>
      <c r="R927" s="45" t="str">
        <f ca="1" t="shared" si="1159"/>
        <v/>
      </c>
      <c r="S927" s="45" t="str">
        <f ca="1" t="shared" si="1160"/>
        <v>x</v>
      </c>
      <c r="T927" s="45" t="str">
        <f ca="1" t="shared" si="1161"/>
        <v/>
      </c>
      <c r="V927" s="33"/>
      <c r="W927" s="49" t="str">
        <f ca="1" t="shared" si="1162"/>
        <v>Ansluts till LN 20 kV</v>
      </c>
      <c r="X927" s="50" t="str">
        <f ca="1" t="shared" si="1163"/>
        <v>Ja</v>
      </c>
      <c r="Y927" s="63">
        <f ca="1" t="shared" si="1144"/>
        <v>44260</v>
      </c>
      <c r="Z927" s="63">
        <f ca="1" t="shared" si="1145"/>
        <v>44123</v>
      </c>
      <c r="AA927" s="67"/>
      <c r="AB927" s="64" t="str">
        <f ca="1" t="shared" si="1146"/>
        <v/>
      </c>
      <c r="AC927" s="73">
        <f ca="1">INDEX(Anslutningspunkt!$A$2:$A$108,RANDBETWEEN(2,108),1)</f>
        <v>80</v>
      </c>
      <c r="AD927" s="30"/>
      <c r="AE927" s="30" t="str">
        <f ca="1" t="shared" si="1164"/>
        <v>Stamnät</v>
      </c>
      <c r="AF927" s="79"/>
      <c r="AG927" s="122"/>
      <c r="AH927" s="123"/>
      <c r="AI927" s="127"/>
      <c r="AL927" s="7"/>
      <c r="AM927" s="7">
        <f ca="1">VLOOKUP(AC927,Anslutningspunkt!A:B,2,0)+RANDBETWEEN(-10000,10000)</f>
        <v>6074404.672</v>
      </c>
      <c r="AN927" s="7">
        <f ca="1">VLOOKUP(AC927,Anslutningspunkt!A:C,3,0)+RANDBETWEEN(-10000,10000)</f>
        <v>319097.438</v>
      </c>
      <c r="AP927" s="7" t="str">
        <f ca="1" t="shared" si="1148"/>
        <v>Utökning</v>
      </c>
      <c r="AQ927" s="7" t="str">
        <f t="shared" si="1149"/>
        <v>Konsumtion/Produktion</v>
      </c>
      <c r="AX927" s="31">
        <f ca="1" t="shared" si="1150"/>
        <v>44093.061059087</v>
      </c>
      <c r="AZ927" s="31">
        <f ca="1">IF(SUM(IF({"4.Projekteringsavtal","5.Anslutningsavtal","6.Nätavtal"}=Q927,1,0))&gt;0,EDATE(AX927,RANDBETWEEN(0,6)),"")</f>
        <v>44184</v>
      </c>
      <c r="BB927" s="21" t="str">
        <f ca="1">IF(SUM(IF({"5.Anslutningsavtal","6.Nätavtal"}=Q927,1,0))&gt;0,EDATE(AZ927,RANDBETWEEN(0,3)),"")</f>
        <v/>
      </c>
      <c r="BD927" s="21" t="str">
        <f ca="1" t="shared" si="1151"/>
        <v/>
      </c>
    </row>
    <row r="928" spans="1:56">
      <c r="A928" s="33" t="s">
        <v>65</v>
      </c>
      <c r="B928" s="31">
        <f ca="1" t="shared" si="1152"/>
        <v>44450</v>
      </c>
      <c r="C928" s="32">
        <f ca="1" t="shared" si="1126"/>
        <v>44716</v>
      </c>
      <c r="D928" s="30" t="str">
        <f t="shared" si="1127"/>
        <v>Project 4928</v>
      </c>
      <c r="E928" s="30" t="str">
        <f t="shared" si="1128"/>
        <v>Company AB 5928</v>
      </c>
      <c r="F928" s="30" t="str">
        <f ca="1" t="shared" si="1153"/>
        <v>Arboga</v>
      </c>
      <c r="G928" s="37">
        <f ca="1" t="shared" si="1154"/>
        <v>33</v>
      </c>
      <c r="H928" s="38" t="str">
        <f ca="1" t="shared" si="1155"/>
        <v>Nej</v>
      </c>
      <c r="I928" s="30" t="str">
        <f ca="1" t="shared" si="1156"/>
        <v>Flytt</v>
      </c>
      <c r="J928" s="30" t="s">
        <v>69</v>
      </c>
      <c r="K928" s="41">
        <f ca="1" t="shared" si="1157"/>
        <v>600</v>
      </c>
      <c r="L928" s="41">
        <f ca="1" t="shared" si="1134"/>
        <v>375</v>
      </c>
      <c r="N928" s="30" t="str">
        <f ca="1" t="shared" si="1135"/>
        <v>Anders Erikson 928</v>
      </c>
      <c r="O928" s="30" t="str">
        <f ca="1" t="shared" si="1136"/>
        <v>Sarah Anderson 928</v>
      </c>
      <c r="P928" s="30" t="str">
        <f ca="1" t="shared" si="1137"/>
        <v>Erik Johanson 928</v>
      </c>
      <c r="Q928" s="30" t="str">
        <f ca="1" t="shared" si="1158"/>
        <v>4.Projekteringsavtal</v>
      </c>
      <c r="R928" s="45" t="str">
        <f ca="1" t="shared" si="1159"/>
        <v/>
      </c>
      <c r="S928" s="45" t="str">
        <f ca="1" t="shared" si="1160"/>
        <v/>
      </c>
      <c r="T928" s="45" t="str">
        <f ca="1" t="shared" si="1161"/>
        <v/>
      </c>
      <c r="V928" s="33"/>
      <c r="W928" s="49" t="str">
        <f ca="1" t="shared" si="1162"/>
        <v/>
      </c>
      <c r="X928" s="50" t="str">
        <f ca="1" t="shared" si="1163"/>
        <v>Nej</v>
      </c>
      <c r="Y928" s="63" t="str">
        <f ca="1" t="shared" si="1144"/>
        <v/>
      </c>
      <c r="Z928" s="63" t="str">
        <f ca="1" t="shared" si="1145"/>
        <v/>
      </c>
      <c r="AA928" s="67"/>
      <c r="AB928" s="64" t="str">
        <f ca="1" t="shared" si="1146"/>
        <v/>
      </c>
      <c r="AC928" s="73">
        <f ca="1">INDEX(Anslutningspunkt!$A$2:$A$108,RANDBETWEEN(2,108),1)</f>
        <v>13</v>
      </c>
      <c r="AD928" s="30"/>
      <c r="AE928" s="30" t="str">
        <f ca="1" t="shared" si="1164"/>
        <v>Stamnät</v>
      </c>
      <c r="AF928" s="79"/>
      <c r="AG928" s="122"/>
      <c r="AH928" s="123"/>
      <c r="AI928" s="127"/>
      <c r="AL928" s="7"/>
      <c r="AM928" s="7">
        <f ca="1">VLOOKUP(AC928,Anslutningspunkt!A:B,2,0)+RANDBETWEEN(-10000,10000)</f>
        <v>6172926.672</v>
      </c>
      <c r="AN928" s="7">
        <f ca="1">VLOOKUP(AC928,Anslutningspunkt!A:C,3,0)+RANDBETWEEN(-10000,10000)</f>
        <v>386249.438</v>
      </c>
      <c r="AP928" s="7" t="str">
        <f ca="1" t="shared" si="1148"/>
        <v>Flytt</v>
      </c>
      <c r="AQ928" s="7" t="str">
        <f t="shared" si="1149"/>
        <v>Konsumtion/Produktion</v>
      </c>
      <c r="AX928" s="31">
        <f ca="1" t="shared" si="1150"/>
        <v>44608.6271468134</v>
      </c>
      <c r="AZ928" s="31">
        <f ca="1">IF(SUM(IF({"4.Projekteringsavtal","5.Anslutningsavtal","6.Nätavtal"}=Q928,1,0))&gt;0,EDATE(AX928,RANDBETWEEN(0,6)),"")</f>
        <v>44789</v>
      </c>
      <c r="BB928" s="21" t="str">
        <f ca="1">IF(SUM(IF({"5.Anslutningsavtal","6.Nätavtal"}=Q928,1,0))&gt;0,EDATE(AZ928,RANDBETWEEN(0,3)),"")</f>
        <v/>
      </c>
      <c r="BD928" s="21" t="str">
        <f ca="1" t="shared" si="1151"/>
        <v/>
      </c>
    </row>
    <row r="929" spans="1:56">
      <c r="A929" s="33" t="s">
        <v>65</v>
      </c>
      <c r="B929" s="31">
        <f ca="1" t="shared" si="1152"/>
        <v>44601</v>
      </c>
      <c r="C929" s="32">
        <f ca="1" t="shared" si="1126"/>
        <v>45447</v>
      </c>
      <c r="D929" s="30" t="str">
        <f t="shared" si="1127"/>
        <v>Project 4929</v>
      </c>
      <c r="E929" s="30" t="str">
        <f t="shared" si="1128"/>
        <v>Company AB 5929</v>
      </c>
      <c r="F929" s="30" t="str">
        <f ca="1" t="shared" si="1153"/>
        <v>Kungsör</v>
      </c>
      <c r="G929" s="37">
        <f ca="1" t="shared" si="1154"/>
        <v>32</v>
      </c>
      <c r="H929" s="38" t="str">
        <f ca="1" t="shared" si="1155"/>
        <v/>
      </c>
      <c r="I929" s="30" t="str">
        <f ca="1" t="shared" si="1156"/>
        <v>Nyanslutning</v>
      </c>
      <c r="J929" s="30" t="s">
        <v>69</v>
      </c>
      <c r="K929" s="41">
        <f ca="1" t="shared" si="1157"/>
        <v>300</v>
      </c>
      <c r="L929" s="41">
        <f ca="1" t="shared" si="1134"/>
        <v>85</v>
      </c>
      <c r="N929" s="30" t="str">
        <f ca="1" t="shared" si="1135"/>
        <v>Anders Erikson 929</v>
      </c>
      <c r="O929" s="30" t="str">
        <f ca="1" t="shared" si="1136"/>
        <v>Lars Johnson 929</v>
      </c>
      <c r="P929" s="30" t="str">
        <f ca="1" t="shared" si="1137"/>
        <v>Sarah Anderson 929</v>
      </c>
      <c r="Q929" s="30" t="str">
        <f ca="1" t="shared" si="1158"/>
        <v>6.Nätavtal</v>
      </c>
      <c r="R929" s="45" t="str">
        <f ca="1" t="shared" si="1159"/>
        <v>?</v>
      </c>
      <c r="S929" s="45" t="str">
        <f ca="1" t="shared" si="1160"/>
        <v/>
      </c>
      <c r="T929" s="45" t="str">
        <f ca="1" t="shared" si="1161"/>
        <v/>
      </c>
      <c r="V929" s="33"/>
      <c r="W929" s="49" t="str">
        <f ca="1" t="shared" si="1162"/>
        <v/>
      </c>
      <c r="X929" s="50" t="str">
        <f ca="1" t="shared" si="1163"/>
        <v/>
      </c>
      <c r="Y929" s="63" t="str">
        <f ca="1" t="shared" si="1144"/>
        <v/>
      </c>
      <c r="Z929" s="63" t="str">
        <f ca="1" t="shared" si="1145"/>
        <v/>
      </c>
      <c r="AA929" s="67"/>
      <c r="AB929" s="64" t="str">
        <f ca="1" t="shared" si="1146"/>
        <v/>
      </c>
      <c r="AC929" s="73">
        <f ca="1">INDEX(Anslutningspunkt!$A$2:$A$108,RANDBETWEEN(2,108),1)</f>
        <v>52</v>
      </c>
      <c r="AD929" s="30"/>
      <c r="AE929" s="30" t="str">
        <f ca="1" t="shared" si="1164"/>
        <v/>
      </c>
      <c r="AF929" s="79"/>
      <c r="AG929" s="122"/>
      <c r="AH929" s="123"/>
      <c r="AI929" s="127"/>
      <c r="AL929" s="7"/>
      <c r="AM929" s="7">
        <f ca="1">VLOOKUP(AC929,Anslutningspunkt!A:B,2,0)+RANDBETWEEN(-10000,10000)</f>
        <v>6040975.672</v>
      </c>
      <c r="AN929" s="7">
        <f ca="1">VLOOKUP(AC929,Anslutningspunkt!A:C,3,0)+RANDBETWEEN(-10000,10000)</f>
        <v>386116.438</v>
      </c>
      <c r="AP929" s="7" t="str">
        <f ca="1" t="shared" si="1148"/>
        <v>Nyanslutning</v>
      </c>
      <c r="AQ929" s="7" t="str">
        <f t="shared" si="1149"/>
        <v>Konsumtion/Produktion</v>
      </c>
      <c r="AX929" s="31">
        <f ca="1" t="shared" si="1150"/>
        <v>44797.1410200375</v>
      </c>
      <c r="AZ929" s="31">
        <f ca="1">IF(SUM(IF({"4.Projekteringsavtal","5.Anslutningsavtal","6.Nätavtal"}=Q929,1,0))&gt;0,EDATE(AX929,RANDBETWEEN(0,6)),"")</f>
        <v>44981</v>
      </c>
      <c r="BB929" s="21">
        <f ca="1">IF(SUM(IF({"5.Anslutningsavtal","6.Nätavtal"}=Q929,1,0))&gt;0,EDATE(AZ929,RANDBETWEEN(0,3)),"")</f>
        <v>44981</v>
      </c>
      <c r="BD929" s="21">
        <f ca="1" t="shared" si="1151"/>
        <v>44981</v>
      </c>
    </row>
    <row r="930" spans="1:56">
      <c r="A930" s="33" t="s">
        <v>65</v>
      </c>
      <c r="B930" s="31">
        <f ca="1" t="shared" si="1152"/>
        <v>44097</v>
      </c>
      <c r="C930" s="32">
        <f ca="1" t="shared" si="1126"/>
        <v>44869</v>
      </c>
      <c r="D930" s="30" t="str">
        <f t="shared" si="1127"/>
        <v>Project 4930</v>
      </c>
      <c r="E930" s="30" t="str">
        <f t="shared" si="1128"/>
        <v>Company AB 5930</v>
      </c>
      <c r="F930" s="30" t="str">
        <f ca="1" t="shared" si="1153"/>
        <v>Sandviken</v>
      </c>
      <c r="G930" s="37">
        <f ca="1" t="shared" si="1154"/>
        <v>36</v>
      </c>
      <c r="H930" s="38" t="str">
        <f ca="1" t="shared" si="1155"/>
        <v/>
      </c>
      <c r="I930" s="30" t="str">
        <f ca="1" t="shared" si="1156"/>
        <v>Utökning</v>
      </c>
      <c r="J930" s="30" t="s">
        <v>69</v>
      </c>
      <c r="K930" s="41">
        <f ca="1" t="shared" si="1157"/>
        <v>500</v>
      </c>
      <c r="L930" s="41">
        <f ca="1" t="shared" si="1134"/>
        <v>4</v>
      </c>
      <c r="N930" s="30" t="str">
        <f ca="1" t="shared" si="1135"/>
        <v>Erik Johanson 930</v>
      </c>
      <c r="O930" s="30" t="str">
        <f ca="1" t="shared" si="1136"/>
        <v>Anders Erikson 930</v>
      </c>
      <c r="P930" s="30" t="str">
        <f ca="1" t="shared" si="1137"/>
        <v>Anders Erikson 930</v>
      </c>
      <c r="Q930" s="30" t="str">
        <f ca="1" t="shared" si="1158"/>
        <v>2.Reservationsavtal</v>
      </c>
      <c r="R930" s="45" t="str">
        <f ca="1" t="shared" si="1159"/>
        <v>?</v>
      </c>
      <c r="S930" s="45" t="str">
        <f ca="1" t="shared" si="1160"/>
        <v>x</v>
      </c>
      <c r="T930" s="45" t="str">
        <f ca="1" t="shared" si="1161"/>
        <v/>
      </c>
      <c r="V930" s="33"/>
      <c r="W930" s="49" t="str">
        <f ca="1" t="shared" si="1162"/>
        <v/>
      </c>
      <c r="X930" s="50" t="str">
        <f ca="1" t="shared" si="1163"/>
        <v>Ja</v>
      </c>
      <c r="Y930" s="63">
        <f ca="1" t="shared" si="1144"/>
        <v>45470</v>
      </c>
      <c r="Z930" s="63">
        <f ca="1" t="shared" si="1145"/>
        <v>45431</v>
      </c>
      <c r="AA930" s="67"/>
      <c r="AB930" s="64" t="str">
        <f ca="1" t="shared" si="1146"/>
        <v/>
      </c>
      <c r="AC930" s="73">
        <f ca="1">INDEX(Anslutningspunkt!$A$2:$A$108,RANDBETWEEN(2,108),1)</f>
        <v>14</v>
      </c>
      <c r="AD930" s="30"/>
      <c r="AE930" s="30" t="str">
        <f ca="1" t="shared" si="1164"/>
        <v>Stamnät</v>
      </c>
      <c r="AF930" s="79"/>
      <c r="AG930" s="122"/>
      <c r="AH930" s="123"/>
      <c r="AI930" s="127"/>
      <c r="AL930" s="7"/>
      <c r="AM930" s="7">
        <f ca="1">VLOOKUP(AC930,Anslutningspunkt!A:B,2,0)+RANDBETWEEN(-10000,10000)</f>
        <v>6048199.672</v>
      </c>
      <c r="AN930" s="7">
        <f ca="1">VLOOKUP(AC930,Anslutningspunkt!A:C,3,0)+RANDBETWEEN(-10000,10000)</f>
        <v>321682.438</v>
      </c>
      <c r="AP930" s="7" t="str">
        <f ca="1" t="shared" si="1148"/>
        <v>Utökning</v>
      </c>
      <c r="AQ930" s="7" t="str">
        <f t="shared" si="1149"/>
        <v>Konsumtion/Produktion</v>
      </c>
      <c r="AX930" s="31">
        <f ca="1" t="shared" si="1150"/>
        <v>44198.4778000956</v>
      </c>
      <c r="AZ930" s="31" t="str">
        <f ca="1">IF(SUM(IF({"4.Projekteringsavtal","5.Anslutningsavtal","6.Nätavtal"}=Q930,1,0))&gt;0,EDATE(AX930,RANDBETWEEN(0,6)),"")</f>
        <v/>
      </c>
      <c r="BB930" s="21" t="str">
        <f ca="1">IF(SUM(IF({"5.Anslutningsavtal","6.Nätavtal"}=Q930,1,0))&gt;0,EDATE(AZ930,RANDBETWEEN(0,3)),"")</f>
        <v/>
      </c>
      <c r="BD930" s="21" t="str">
        <f ca="1" t="shared" si="1151"/>
        <v/>
      </c>
    </row>
    <row r="931" spans="1:56">
      <c r="A931" s="33" t="s">
        <v>65</v>
      </c>
      <c r="B931" s="31">
        <f ca="1" t="shared" ref="B931:B940" si="1165">RANDBETWEEN(DATE(2018,1,1),DATE(2022,10,20))</f>
        <v>44766</v>
      </c>
      <c r="C931" s="32">
        <f ca="1" t="shared" si="1126"/>
        <v>45108</v>
      </c>
      <c r="D931" s="30" t="str">
        <f t="shared" si="1127"/>
        <v>Project 4931</v>
      </c>
      <c r="E931" s="30" t="str">
        <f t="shared" si="1128"/>
        <v>Company AB 5931</v>
      </c>
      <c r="F931" s="30" t="str">
        <f ca="1" t="shared" ref="F931:F940" si="116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Sala</v>
      </c>
      <c r="G931" s="37">
        <f ca="1" t="shared" ref="G931:G940" si="1167">RANDBETWEEN(30,38)</f>
        <v>31</v>
      </c>
      <c r="H931" s="38" t="str">
        <f ca="1" t="shared" ref="H931:H940" si="1168">CHOOSE(RANDBETWEEN(1,3),"Ja","Nej","")</f>
        <v/>
      </c>
      <c r="I931" s="30" t="str">
        <f ca="1" t="shared" ref="I931:I940" si="1169">CHOOSE(RANDBETWEEN(1,3),"Nyanslutning","Utökning","Flytt")</f>
        <v>Flytt</v>
      </c>
      <c r="J931" s="30" t="s">
        <v>69</v>
      </c>
      <c r="K931" s="41">
        <f ca="1" t="shared" ref="K931:K940" si="1170">RANDBETWEEN(1,60)*10</f>
        <v>470</v>
      </c>
      <c r="L931" s="41">
        <f ca="1" t="shared" si="1134"/>
        <v>24</v>
      </c>
      <c r="N931" s="30" t="str">
        <f ca="1" t="shared" si="1135"/>
        <v>Lars Johnson 931</v>
      </c>
      <c r="O931" s="30" t="str">
        <f ca="1" t="shared" si="1136"/>
        <v>Erik Johanson 931</v>
      </c>
      <c r="P931" s="30" t="str">
        <f ca="1" t="shared" si="1137"/>
        <v>Anders Erikson 931</v>
      </c>
      <c r="Q931" s="30" t="str">
        <f ca="1" t="shared" ref="Q931:Q940" si="1171">CHOOSE(RANDBETWEEN(1,5),"5.Anslutningsavtal","4.Projekteringsavtal","6.Nätavtal","2.Reservationsavtal","1.Anslutningsmöjlighet")</f>
        <v>5.Anslutningsavtal</v>
      </c>
      <c r="R931" s="45" t="str">
        <f ca="1" t="shared" ref="R931:R940" si="1172">CHOOSE(RANDBETWEEN(1,8),"Ja","","","","n","nej","?","N/A")</f>
        <v>N/A</v>
      </c>
      <c r="S931" s="45" t="str">
        <f ca="1" t="shared" ref="S931:S940" si="1173">CHOOSE(RANDBETWEEN(1,3),"x","","")</f>
        <v/>
      </c>
      <c r="T931" s="45" t="str">
        <f ca="1" t="shared" ref="T931:T940" si="1174">CHOOSE(RANDBETWEEN(1,4),"x","","","")</f>
        <v/>
      </c>
      <c r="V931" s="33"/>
      <c r="W931" s="49" t="str">
        <f ca="1" t="shared" ref="W931:W940" si="1175">CHOOSE(RANDBETWEEN(1,7),"Länk","","","","","Ansluts till LN 20 kV","Reservationsavtal ska tecknas")</f>
        <v/>
      </c>
      <c r="X931" s="50" t="str">
        <f ca="1" t="shared" ref="X931:X940" si="1176">CHOOSE(RANDBETWEEN(1,4),"Ja","Ja","Nej","")</f>
        <v/>
      </c>
      <c r="Y931" s="63" t="str">
        <f ca="1" t="shared" si="1144"/>
        <v/>
      </c>
      <c r="Z931" s="63" t="str">
        <f ca="1" t="shared" si="1145"/>
        <v/>
      </c>
      <c r="AA931" s="67"/>
      <c r="AB931" s="64" t="str">
        <f ca="1" t="shared" si="1146"/>
        <v/>
      </c>
      <c r="AC931" s="73">
        <f ca="1">INDEX(Anslutningspunkt!$A$2:$A$108,RANDBETWEEN(2,108),1)</f>
        <v>42</v>
      </c>
      <c r="AD931" s="30"/>
      <c r="AE931" s="30" t="str">
        <f ca="1" t="shared" ref="AE931:AE940" si="1177">CHOOSE(RANDBETWEEN(1,4),"Regionnät","Stamnät Regionnät","Stamnät","")</f>
        <v/>
      </c>
      <c r="AF931" s="79"/>
      <c r="AG931" s="122"/>
      <c r="AH931" s="123"/>
      <c r="AI931" s="127"/>
      <c r="AL931" s="7"/>
      <c r="AM931" s="7">
        <f ca="1">VLOOKUP(AC931,Anslutningspunkt!A:B,2,0)+RANDBETWEEN(-10000,10000)</f>
        <v>6026742.672</v>
      </c>
      <c r="AN931" s="7">
        <f ca="1">VLOOKUP(AC931,Anslutningspunkt!A:C,3,0)+RANDBETWEEN(-10000,10000)</f>
        <v>302974.438</v>
      </c>
      <c r="AP931" s="7" t="str">
        <f ca="1" t="shared" si="1148"/>
        <v>Flytt</v>
      </c>
      <c r="AQ931" s="7" t="str">
        <f t="shared" si="1149"/>
        <v>Konsumtion/Produktion</v>
      </c>
      <c r="AX931" s="31">
        <f ca="1" t="shared" si="1150"/>
        <v>45011.7401648169</v>
      </c>
      <c r="AZ931" s="31">
        <f ca="1">IF(SUM(IF({"4.Projekteringsavtal","5.Anslutningsavtal","6.Nätavtal"}=Q931,1,0))&gt;0,EDATE(AX931,RANDBETWEEN(0,6)),"")</f>
        <v>45164</v>
      </c>
      <c r="BB931" s="21">
        <f ca="1">IF(SUM(IF({"5.Anslutningsavtal","6.Nätavtal"}=Q931,1,0))&gt;0,EDATE(AZ931,RANDBETWEEN(0,3)),"")</f>
        <v>45195</v>
      </c>
      <c r="BD931" s="21" t="str">
        <f ca="1" t="shared" si="1151"/>
        <v/>
      </c>
    </row>
    <row r="932" spans="1:56">
      <c r="A932" s="33" t="s">
        <v>65</v>
      </c>
      <c r="B932" s="31">
        <f ca="1" t="shared" si="1165"/>
        <v>43285</v>
      </c>
      <c r="C932" s="32">
        <f ca="1" t="shared" si="1126"/>
        <v>44781</v>
      </c>
      <c r="D932" s="30" t="str">
        <f t="shared" si="1127"/>
        <v>Project 4932</v>
      </c>
      <c r="E932" s="30" t="str">
        <f t="shared" si="1128"/>
        <v>Company AB 5932</v>
      </c>
      <c r="F932" s="30" t="str">
        <f ca="1" t="shared" si="1166"/>
        <v>Trosa</v>
      </c>
      <c r="G932" s="37">
        <f ca="1" t="shared" si="1167"/>
        <v>36</v>
      </c>
      <c r="H932" s="38" t="str">
        <f ca="1" t="shared" si="1168"/>
        <v/>
      </c>
      <c r="I932" s="30" t="str">
        <f ca="1" t="shared" si="1169"/>
        <v>Nyanslutning</v>
      </c>
      <c r="J932" s="30" t="s">
        <v>69</v>
      </c>
      <c r="K932" s="41">
        <f ca="1" t="shared" si="1170"/>
        <v>160</v>
      </c>
      <c r="L932" s="41">
        <f ca="1" t="shared" si="1134"/>
        <v>138</v>
      </c>
      <c r="N932" s="30" t="str">
        <f ca="1" t="shared" si="1135"/>
        <v>Anders Erikson 932</v>
      </c>
      <c r="O932" s="30" t="str">
        <f ca="1" t="shared" si="1136"/>
        <v>Erik Johanson 932</v>
      </c>
      <c r="P932" s="30" t="str">
        <f ca="1" t="shared" si="1137"/>
        <v>Sarah Anderson 932</v>
      </c>
      <c r="Q932" s="30" t="str">
        <f ca="1" t="shared" si="1171"/>
        <v>5.Anslutningsavtal</v>
      </c>
      <c r="R932" s="45" t="str">
        <f ca="1" t="shared" si="1172"/>
        <v>?</v>
      </c>
      <c r="S932" s="45" t="str">
        <f ca="1" t="shared" si="1173"/>
        <v/>
      </c>
      <c r="T932" s="45" t="str">
        <f ca="1" t="shared" si="1174"/>
        <v/>
      </c>
      <c r="V932" s="33"/>
      <c r="W932" s="49" t="str">
        <f ca="1" t="shared" si="1175"/>
        <v/>
      </c>
      <c r="X932" s="50" t="str">
        <f ca="1" t="shared" si="1176"/>
        <v/>
      </c>
      <c r="Y932" s="63" t="str">
        <f ca="1" t="shared" si="1144"/>
        <v/>
      </c>
      <c r="Z932" s="63" t="str">
        <f ca="1" t="shared" si="1145"/>
        <v/>
      </c>
      <c r="AA932" s="67"/>
      <c r="AB932" s="64" t="str">
        <f ca="1" t="shared" si="1146"/>
        <v/>
      </c>
      <c r="AC932" s="73">
        <f ca="1">INDEX(Anslutningspunkt!$A$2:$A$108,RANDBETWEEN(2,108),1)</f>
        <v>57</v>
      </c>
      <c r="AD932" s="30"/>
      <c r="AE932" s="30" t="str">
        <f ca="1" t="shared" si="1177"/>
        <v>Stamnät Regionnät</v>
      </c>
      <c r="AF932" s="79"/>
      <c r="AG932" s="122"/>
      <c r="AH932" s="123"/>
      <c r="AI932" s="127"/>
      <c r="AL932" s="7"/>
      <c r="AM932" s="7">
        <f ca="1">VLOOKUP(AC932,Anslutningspunkt!A:B,2,0)+RANDBETWEEN(-10000,10000)</f>
        <v>6017370.672</v>
      </c>
      <c r="AN932" s="7">
        <f ca="1">VLOOKUP(AC932,Anslutningspunkt!A:C,3,0)+RANDBETWEEN(-10000,10000)</f>
        <v>271580.438</v>
      </c>
      <c r="AP932" s="7" t="str">
        <f ca="1" t="shared" si="1148"/>
        <v>Nyanslutning</v>
      </c>
      <c r="AQ932" s="7" t="str">
        <f t="shared" si="1149"/>
        <v>Konsumtion/Produktion</v>
      </c>
      <c r="AX932" s="31">
        <f ca="1" t="shared" si="1150"/>
        <v>43738.9794311298</v>
      </c>
      <c r="AZ932" s="31">
        <f ca="1">IF(SUM(IF({"4.Projekteringsavtal","5.Anslutningsavtal","6.Nätavtal"}=Q932,1,0))&gt;0,EDATE(AX932,RANDBETWEEN(0,6)),"")</f>
        <v>43860</v>
      </c>
      <c r="BB932" s="21">
        <f ca="1">IF(SUM(IF({"5.Anslutningsavtal","6.Nätavtal"}=Q932,1,0))&gt;0,EDATE(AZ932,RANDBETWEEN(0,3)),"")</f>
        <v>43920</v>
      </c>
      <c r="BD932" s="21" t="str">
        <f ca="1" t="shared" si="1151"/>
        <v/>
      </c>
    </row>
    <row r="933" spans="1:56">
      <c r="A933" s="33" t="s">
        <v>65</v>
      </c>
      <c r="B933" s="31">
        <f ca="1" t="shared" si="1165"/>
        <v>44601</v>
      </c>
      <c r="C933" s="32">
        <f ca="1" t="shared" si="1126"/>
        <v>44840</v>
      </c>
      <c r="D933" s="30" t="str">
        <f t="shared" si="1127"/>
        <v>Project 4933</v>
      </c>
      <c r="E933" s="30" t="str">
        <f t="shared" si="1128"/>
        <v>Company AB 5933</v>
      </c>
      <c r="F933" s="30" t="str">
        <f ca="1" t="shared" si="1166"/>
        <v>Älvkarleby</v>
      </c>
      <c r="G933" s="37">
        <f ca="1" t="shared" si="1167"/>
        <v>38</v>
      </c>
      <c r="H933" s="38" t="str">
        <f ca="1" t="shared" si="1168"/>
        <v/>
      </c>
      <c r="I933" s="30" t="str">
        <f ca="1" t="shared" si="1169"/>
        <v>Flytt</v>
      </c>
      <c r="J933" s="30" t="s">
        <v>69</v>
      </c>
      <c r="K933" s="41">
        <f ca="1" t="shared" si="1170"/>
        <v>380</v>
      </c>
      <c r="L933" s="41">
        <f ca="1" t="shared" si="1134"/>
        <v>49</v>
      </c>
      <c r="N933" s="30" t="str">
        <f ca="1" t="shared" si="1135"/>
        <v>Erik Johanson 933</v>
      </c>
      <c r="O933" s="30" t="str">
        <f ca="1" t="shared" si="1136"/>
        <v>Anders Erikson 933</v>
      </c>
      <c r="P933" s="30" t="str">
        <f ca="1" t="shared" si="1137"/>
        <v>Sarah Anderson 933</v>
      </c>
      <c r="Q933" s="30" t="str">
        <f ca="1" t="shared" si="1171"/>
        <v>4.Projekteringsavtal</v>
      </c>
      <c r="R933" s="45" t="str">
        <f ca="1" t="shared" si="1172"/>
        <v>nej</v>
      </c>
      <c r="S933" s="45" t="str">
        <f ca="1" t="shared" si="1173"/>
        <v>x</v>
      </c>
      <c r="T933" s="45" t="str">
        <f ca="1" t="shared" si="1174"/>
        <v/>
      </c>
      <c r="V933" s="33"/>
      <c r="W933" s="49" t="str">
        <f ca="1" t="shared" si="1175"/>
        <v/>
      </c>
      <c r="X933" s="50" t="str">
        <f ca="1" t="shared" si="1176"/>
        <v>Nej</v>
      </c>
      <c r="Y933" s="63" t="str">
        <f ca="1" t="shared" si="1144"/>
        <v/>
      </c>
      <c r="Z933" s="63" t="str">
        <f ca="1" t="shared" si="1145"/>
        <v/>
      </c>
      <c r="AA933" s="67"/>
      <c r="AB933" s="64" t="str">
        <f ca="1" t="shared" si="1146"/>
        <v/>
      </c>
      <c r="AC933" s="73">
        <f ca="1">INDEX(Anslutningspunkt!$A$2:$A$108,RANDBETWEEN(2,108),1)</f>
        <v>98</v>
      </c>
      <c r="AD933" s="30"/>
      <c r="AE933" s="30" t="str">
        <f ca="1" t="shared" si="1177"/>
        <v>Stamnät Regionnät</v>
      </c>
      <c r="AF933" s="79"/>
      <c r="AG933" s="122"/>
      <c r="AH933" s="123"/>
      <c r="AI933" s="127"/>
      <c r="AL933" s="7"/>
      <c r="AM933" s="7">
        <f ca="1">VLOOKUP(AC933,Anslutningspunkt!A:B,2,0)+RANDBETWEEN(-10000,10000)</f>
        <v>6056140.672</v>
      </c>
      <c r="AN933" s="7">
        <f ca="1">VLOOKUP(AC933,Anslutningspunkt!A:C,3,0)+RANDBETWEEN(-10000,10000)</f>
        <v>310954.438</v>
      </c>
      <c r="AP933" s="7" t="str">
        <f ca="1" t="shared" si="1148"/>
        <v>Flytt</v>
      </c>
      <c r="AQ933" s="7" t="str">
        <f t="shared" si="1149"/>
        <v>Konsumtion/Produktion</v>
      </c>
      <c r="AX933" s="31">
        <f ca="1" t="shared" si="1150"/>
        <v>44638.6735897601</v>
      </c>
      <c r="AZ933" s="31">
        <f ca="1">IF(SUM(IF({"4.Projekteringsavtal","5.Anslutningsavtal","6.Nätavtal"}=Q933,1,0))&gt;0,EDATE(AX933,RANDBETWEEN(0,6)),"")</f>
        <v>44730</v>
      </c>
      <c r="BB933" s="21" t="str">
        <f ca="1">IF(SUM(IF({"5.Anslutningsavtal","6.Nätavtal"}=Q933,1,0))&gt;0,EDATE(AZ933,RANDBETWEEN(0,3)),"")</f>
        <v/>
      </c>
      <c r="BD933" s="21" t="str">
        <f ca="1" t="shared" si="1151"/>
        <v/>
      </c>
    </row>
    <row r="934" spans="1:56">
      <c r="A934" s="33" t="s">
        <v>65</v>
      </c>
      <c r="B934" s="31">
        <f ca="1" t="shared" si="1165"/>
        <v>44737</v>
      </c>
      <c r="C934" s="32">
        <f ca="1" t="shared" si="1126"/>
        <v>45518</v>
      </c>
      <c r="D934" s="30" t="str">
        <f t="shared" si="1127"/>
        <v>Project 4934</v>
      </c>
      <c r="E934" s="30" t="str">
        <f t="shared" si="1128"/>
        <v>Company AB 5934</v>
      </c>
      <c r="F934" s="30" t="str">
        <f ca="1" t="shared" si="1166"/>
        <v>Ludvika</v>
      </c>
      <c r="G934" s="37">
        <f ca="1" t="shared" si="1167"/>
        <v>31</v>
      </c>
      <c r="H934" s="38" t="str">
        <f ca="1" t="shared" si="1168"/>
        <v/>
      </c>
      <c r="I934" s="30" t="str">
        <f ca="1" t="shared" si="1169"/>
        <v>Utökning</v>
      </c>
      <c r="J934" s="30" t="s">
        <v>69</v>
      </c>
      <c r="K934" s="41">
        <f ca="1" t="shared" si="1170"/>
        <v>560</v>
      </c>
      <c r="L934" s="41">
        <f ca="1" t="shared" si="1134"/>
        <v>164</v>
      </c>
      <c r="N934" s="30" t="str">
        <f ca="1" t="shared" si="1135"/>
        <v>Lars Johnson 934</v>
      </c>
      <c r="O934" s="30" t="str">
        <f ca="1" t="shared" si="1136"/>
        <v>Lars Johnson 934</v>
      </c>
      <c r="P934" s="30" t="str">
        <f ca="1" t="shared" si="1137"/>
        <v>Anders Erikson 934</v>
      </c>
      <c r="Q934" s="30" t="str">
        <f ca="1" t="shared" si="1171"/>
        <v>4.Projekteringsavtal</v>
      </c>
      <c r="R934" s="45" t="str">
        <f ca="1" t="shared" si="1172"/>
        <v>n</v>
      </c>
      <c r="S934" s="45" t="str">
        <f ca="1" t="shared" si="1173"/>
        <v/>
      </c>
      <c r="T934" s="45" t="str">
        <f ca="1" t="shared" si="1174"/>
        <v>x</v>
      </c>
      <c r="V934" s="33"/>
      <c r="W934" s="49" t="str">
        <f ca="1" t="shared" si="1175"/>
        <v>Ansluts till LN 20 kV</v>
      </c>
      <c r="X934" s="50" t="str">
        <f ca="1" t="shared" si="1176"/>
        <v>Nej</v>
      </c>
      <c r="Y934" s="63" t="str">
        <f ca="1" t="shared" si="1144"/>
        <v/>
      </c>
      <c r="Z934" s="63" t="str">
        <f ca="1" t="shared" si="1145"/>
        <v/>
      </c>
      <c r="AA934" s="67"/>
      <c r="AB934" s="64" t="str">
        <f ca="1" t="shared" si="1146"/>
        <v/>
      </c>
      <c r="AC934" s="73">
        <f ca="1">INDEX(Anslutningspunkt!$A$2:$A$108,RANDBETWEEN(2,108),1)</f>
        <v>97</v>
      </c>
      <c r="AD934" s="30"/>
      <c r="AE934" s="30" t="str">
        <f ca="1" t="shared" si="1177"/>
        <v>Regionnät</v>
      </c>
      <c r="AF934" s="79"/>
      <c r="AG934" s="122"/>
      <c r="AH934" s="123"/>
      <c r="AI934" s="127"/>
      <c r="AL934" s="7"/>
      <c r="AM934" s="7">
        <f ca="1">VLOOKUP(AC934,Anslutningspunkt!A:B,2,0)+RANDBETWEEN(-10000,10000)</f>
        <v>6193847.672</v>
      </c>
      <c r="AN934" s="7">
        <f ca="1">VLOOKUP(AC934,Anslutningspunkt!A:C,3,0)+RANDBETWEEN(-10000,10000)</f>
        <v>295597.438</v>
      </c>
      <c r="AP934" s="7" t="str">
        <f ca="1" t="shared" si="1148"/>
        <v>Utökning</v>
      </c>
      <c r="AQ934" s="7" t="str">
        <f t="shared" si="1149"/>
        <v>Konsumtion/Produktion</v>
      </c>
      <c r="AX934" s="31">
        <f ca="1" t="shared" si="1150"/>
        <v>44834.1514631954</v>
      </c>
      <c r="AZ934" s="31">
        <f ca="1">IF(SUM(IF({"4.Projekteringsavtal","5.Anslutningsavtal","6.Nätavtal"}=Q934,1,0))&gt;0,EDATE(AX934,RANDBETWEEN(0,6)),"")</f>
        <v>44985</v>
      </c>
      <c r="BB934" s="21" t="str">
        <f ca="1">IF(SUM(IF({"5.Anslutningsavtal","6.Nätavtal"}=Q934,1,0))&gt;0,EDATE(AZ934,RANDBETWEEN(0,3)),"")</f>
        <v/>
      </c>
      <c r="BD934" s="21" t="str">
        <f ca="1" t="shared" si="1151"/>
        <v/>
      </c>
    </row>
    <row r="935" spans="1:56">
      <c r="A935" s="33" t="s">
        <v>65</v>
      </c>
      <c r="B935" s="31">
        <f ca="1" t="shared" si="1165"/>
        <v>43275</v>
      </c>
      <c r="C935" s="32">
        <f ca="1" t="shared" si="1126"/>
        <v>45540</v>
      </c>
      <c r="D935" s="30" t="str">
        <f t="shared" si="1127"/>
        <v>Project 4935</v>
      </c>
      <c r="E935" s="30" t="str">
        <f t="shared" si="1128"/>
        <v>Company AB 5935</v>
      </c>
      <c r="F935" s="30" t="str">
        <f ca="1" t="shared" si="1166"/>
        <v>Sandviken</v>
      </c>
      <c r="G935" s="37">
        <f ca="1" t="shared" si="1167"/>
        <v>36</v>
      </c>
      <c r="H935" s="38" t="str">
        <f ca="1" t="shared" si="1168"/>
        <v>Ja</v>
      </c>
      <c r="I935" s="30" t="str">
        <f ca="1" t="shared" si="1169"/>
        <v>Utökning</v>
      </c>
      <c r="J935" s="30" t="s">
        <v>69</v>
      </c>
      <c r="K935" s="41">
        <f ca="1" t="shared" si="1170"/>
        <v>90</v>
      </c>
      <c r="L935" s="41">
        <f ca="1" t="shared" si="1134"/>
        <v>42</v>
      </c>
      <c r="N935" s="30" t="str">
        <f ca="1" t="shared" si="1135"/>
        <v>Erik Johanson 935</v>
      </c>
      <c r="O935" s="30" t="str">
        <f ca="1" t="shared" si="1136"/>
        <v>Lars Johnson 935</v>
      </c>
      <c r="P935" s="30" t="str">
        <f ca="1" t="shared" si="1137"/>
        <v>Anders Erikson 935</v>
      </c>
      <c r="Q935" s="30" t="str">
        <f ca="1" t="shared" si="1171"/>
        <v>5.Anslutningsavtal</v>
      </c>
      <c r="R935" s="45" t="str">
        <f ca="1" t="shared" si="1172"/>
        <v>N/A</v>
      </c>
      <c r="S935" s="45" t="str">
        <f ca="1" t="shared" si="1173"/>
        <v/>
      </c>
      <c r="T935" s="45" t="str">
        <f ca="1" t="shared" si="1174"/>
        <v/>
      </c>
      <c r="V935" s="33"/>
      <c r="W935" s="49" t="str">
        <f ca="1" t="shared" si="1175"/>
        <v>Länk</v>
      </c>
      <c r="X935" s="50" t="str">
        <f ca="1" t="shared" si="1176"/>
        <v>Ja</v>
      </c>
      <c r="Y935" s="63">
        <f ca="1" t="shared" si="1144"/>
        <v>45577</v>
      </c>
      <c r="Z935" s="63">
        <f ca="1" t="shared" si="1145"/>
        <v>45560</v>
      </c>
      <c r="AA935" s="67"/>
      <c r="AB935" s="64" t="str">
        <f ca="1" t="shared" si="1146"/>
        <v/>
      </c>
      <c r="AC935" s="73" t="e">
        <f ca="1">INDEX(Anslutningspunkt!$A$2:$A$108,RANDBETWEEN(2,108),1)</f>
        <v>#REF!</v>
      </c>
      <c r="AD935" s="30"/>
      <c r="AE935" s="30" t="str">
        <f ca="1" t="shared" si="1177"/>
        <v/>
      </c>
      <c r="AF935" s="79"/>
      <c r="AG935" s="122"/>
      <c r="AH935" s="123"/>
      <c r="AI935" s="127"/>
      <c r="AL935" s="7"/>
      <c r="AM935" s="7" t="e">
        <f ca="1">VLOOKUP(AC935,Anslutningspunkt!A:B,2,0)+RANDBETWEEN(-10000,10000)</f>
        <v>#REF!</v>
      </c>
      <c r="AN935" s="7" t="e">
        <f ca="1">VLOOKUP(AC935,Anslutningspunkt!A:C,3,0)+RANDBETWEEN(-10000,10000)</f>
        <v>#REF!</v>
      </c>
      <c r="AP935" s="7" t="str">
        <f ca="1" t="shared" si="1148"/>
        <v>Utökning</v>
      </c>
      <c r="AQ935" s="7" t="str">
        <f t="shared" si="1149"/>
        <v>Konsumtion/Produktion</v>
      </c>
      <c r="AX935" s="31">
        <f ca="1" t="shared" si="1150"/>
        <v>44559.3701690858</v>
      </c>
      <c r="AZ935" s="31">
        <f ca="1">IF(SUM(IF({"4.Projekteringsavtal","5.Anslutningsavtal","6.Nätavtal"}=Q935,1,0))&gt;0,EDATE(AX935,RANDBETWEEN(0,6)),"")</f>
        <v>44620</v>
      </c>
      <c r="BB935" s="21">
        <f ca="1">IF(SUM(IF({"5.Anslutningsavtal","6.Nätavtal"}=Q935,1,0))&gt;0,EDATE(AZ935,RANDBETWEEN(0,3)),"")</f>
        <v>44709</v>
      </c>
      <c r="BD935" s="21" t="str">
        <f ca="1" t="shared" si="1151"/>
        <v/>
      </c>
    </row>
    <row r="936" spans="1:56">
      <c r="A936" s="33" t="s">
        <v>65</v>
      </c>
      <c r="B936" s="31">
        <f ca="1" t="shared" si="1165"/>
        <v>44195</v>
      </c>
      <c r="C936" s="32">
        <f ca="1" t="shared" si="1126"/>
        <v>45274</v>
      </c>
      <c r="D936" s="30" t="str">
        <f t="shared" si="1127"/>
        <v>Project 4936</v>
      </c>
      <c r="E936" s="30" t="str">
        <f t="shared" si="1128"/>
        <v>Company AB 5936</v>
      </c>
      <c r="F936" s="30" t="str">
        <f ca="1" t="shared" si="1166"/>
        <v>Stockholm</v>
      </c>
      <c r="G936" s="37">
        <f ca="1" t="shared" si="1167"/>
        <v>34</v>
      </c>
      <c r="H936" s="38" t="str">
        <f ca="1" t="shared" si="1168"/>
        <v>Ja</v>
      </c>
      <c r="I936" s="30" t="str">
        <f ca="1" t="shared" si="1169"/>
        <v>Utökning</v>
      </c>
      <c r="J936" s="30" t="s">
        <v>69</v>
      </c>
      <c r="K936" s="41">
        <f ca="1" t="shared" si="1170"/>
        <v>220</v>
      </c>
      <c r="L936" s="41">
        <f ca="1" t="shared" si="1134"/>
        <v>80</v>
      </c>
      <c r="N936" s="30" t="str">
        <f ca="1" t="shared" si="1135"/>
        <v>Anders Erikson 936</v>
      </c>
      <c r="O936" s="30" t="str">
        <f ca="1" t="shared" si="1136"/>
        <v>Erik Johanson 936</v>
      </c>
      <c r="P936" s="30" t="str">
        <f ca="1" t="shared" si="1137"/>
        <v>Lars Johnson 936</v>
      </c>
      <c r="Q936" s="30" t="str">
        <f ca="1" t="shared" si="1171"/>
        <v>1.Anslutningsmöjlighet</v>
      </c>
      <c r="R936" s="45" t="str">
        <f ca="1" t="shared" si="1172"/>
        <v/>
      </c>
      <c r="S936" s="45" t="str">
        <f ca="1" t="shared" si="1173"/>
        <v/>
      </c>
      <c r="T936" s="45" t="str">
        <f ca="1" t="shared" si="1174"/>
        <v/>
      </c>
      <c r="V936" s="33"/>
      <c r="W936" s="49" t="str">
        <f ca="1" t="shared" si="1175"/>
        <v/>
      </c>
      <c r="X936" s="50" t="str">
        <f ca="1" t="shared" si="1176"/>
        <v>Nej</v>
      </c>
      <c r="Y936" s="63" t="str">
        <f ca="1" t="shared" si="1144"/>
        <v/>
      </c>
      <c r="Z936" s="63" t="str">
        <f ca="1" t="shared" si="1145"/>
        <v/>
      </c>
      <c r="AA936" s="67"/>
      <c r="AB936" s="64">
        <f ca="1" t="shared" si="1146"/>
        <v>44722.2546361906</v>
      </c>
      <c r="AC936" s="73">
        <f ca="1">INDEX(Anslutningspunkt!$A$2:$A$108,RANDBETWEEN(2,108),1)</f>
        <v>68</v>
      </c>
      <c r="AD936" s="30"/>
      <c r="AE936" s="30" t="str">
        <f ca="1" t="shared" si="1177"/>
        <v>Stamnät Regionnät</v>
      </c>
      <c r="AF936" s="79"/>
      <c r="AG936" s="122"/>
      <c r="AH936" s="123"/>
      <c r="AI936" s="127"/>
      <c r="AL936" s="7"/>
      <c r="AM936" s="7">
        <f ca="1">VLOOKUP(AC936,Anslutningspunkt!A:B,2,0)+RANDBETWEEN(-10000,10000)</f>
        <v>6166825.672</v>
      </c>
      <c r="AN936" s="7">
        <f ca="1">VLOOKUP(AC936,Anslutningspunkt!A:C,3,0)+RANDBETWEEN(-10000,10000)</f>
        <v>439135.438</v>
      </c>
      <c r="AP936" s="7" t="str">
        <f ca="1" t="shared" si="1148"/>
        <v>Utökning</v>
      </c>
      <c r="AQ936" s="7" t="str">
        <f t="shared" si="1149"/>
        <v>Konsumtion/Produktion</v>
      </c>
      <c r="AX936" s="31" t="str">
        <f ca="1" t="shared" si="1150"/>
        <v/>
      </c>
      <c r="AZ936" s="31" t="str">
        <f ca="1">IF(SUM(IF({"4.Projekteringsavtal","5.Anslutningsavtal","6.Nätavtal"}=Q936,1,0))&gt;0,EDATE(AX936,RANDBETWEEN(0,6)),"")</f>
        <v/>
      </c>
      <c r="BB936" s="21" t="str">
        <f ca="1">IF(SUM(IF({"5.Anslutningsavtal","6.Nätavtal"}=Q936,1,0))&gt;0,EDATE(AZ936,RANDBETWEEN(0,3)),"")</f>
        <v/>
      </c>
      <c r="BD936" s="21" t="str">
        <f ca="1" t="shared" si="1151"/>
        <v/>
      </c>
    </row>
    <row r="937" spans="1:56">
      <c r="A937" s="33" t="s">
        <v>65</v>
      </c>
      <c r="B937" s="31">
        <f ca="1" t="shared" si="1165"/>
        <v>44174</v>
      </c>
      <c r="C937" s="32">
        <f ca="1" t="shared" si="1126"/>
        <v>44288</v>
      </c>
      <c r="D937" s="30" t="str">
        <f t="shared" si="1127"/>
        <v>Project 4937</v>
      </c>
      <c r="E937" s="30" t="str">
        <f t="shared" si="1128"/>
        <v>Company AB 5937</v>
      </c>
      <c r="F937" s="30" t="str">
        <f ca="1" t="shared" si="1166"/>
        <v>Arboga</v>
      </c>
      <c r="G937" s="37">
        <f ca="1" t="shared" si="1167"/>
        <v>30</v>
      </c>
      <c r="H937" s="38" t="str">
        <f ca="1" t="shared" si="1168"/>
        <v>Nej</v>
      </c>
      <c r="I937" s="30" t="str">
        <f ca="1" t="shared" si="1169"/>
        <v>Utökning</v>
      </c>
      <c r="J937" s="30" t="s">
        <v>69</v>
      </c>
      <c r="K937" s="41">
        <f ca="1" t="shared" si="1170"/>
        <v>280</v>
      </c>
      <c r="L937" s="41">
        <f ca="1" t="shared" si="1134"/>
        <v>212</v>
      </c>
      <c r="N937" s="30" t="str">
        <f ca="1" t="shared" si="1135"/>
        <v>Sarah Anderson 937</v>
      </c>
      <c r="O937" s="30" t="str">
        <f ca="1" t="shared" si="1136"/>
        <v>Anders Erikson 937</v>
      </c>
      <c r="P937" s="30" t="str">
        <f ca="1" t="shared" si="1137"/>
        <v>Erik Johanson 937</v>
      </c>
      <c r="Q937" s="30" t="str">
        <f ca="1" t="shared" si="1171"/>
        <v>4.Projekteringsavtal</v>
      </c>
      <c r="R937" s="45" t="str">
        <f ca="1" t="shared" si="1172"/>
        <v>n</v>
      </c>
      <c r="S937" s="45" t="str">
        <f ca="1" t="shared" si="1173"/>
        <v>x</v>
      </c>
      <c r="T937" s="45" t="str">
        <f ca="1" t="shared" si="1174"/>
        <v>x</v>
      </c>
      <c r="V937" s="33"/>
      <c r="W937" s="49" t="str">
        <f ca="1" t="shared" si="1175"/>
        <v/>
      </c>
      <c r="X937" s="50" t="str">
        <f ca="1" t="shared" si="1176"/>
        <v>Ja</v>
      </c>
      <c r="Y937" s="63">
        <f ca="1" t="shared" si="1144"/>
        <v>45009</v>
      </c>
      <c r="Z937" s="63">
        <f ca="1" t="shared" si="1145"/>
        <v>45007</v>
      </c>
      <c r="AA937" s="67"/>
      <c r="AB937" s="64" t="str">
        <f ca="1" t="shared" si="1146"/>
        <v/>
      </c>
      <c r="AC937" s="73">
        <f ca="1">INDEX(Anslutningspunkt!$A$2:$A$108,RANDBETWEEN(2,108),1)</f>
        <v>89</v>
      </c>
      <c r="AD937" s="30"/>
      <c r="AE937" s="30" t="str">
        <f ca="1" t="shared" si="1177"/>
        <v>Stamnät Regionnät</v>
      </c>
      <c r="AF937" s="79"/>
      <c r="AG937" s="122"/>
      <c r="AH937" s="123"/>
      <c r="AI937" s="127"/>
      <c r="AL937" s="7"/>
      <c r="AM937" s="7">
        <f ca="1">VLOOKUP(AC937,Anslutningspunkt!A:B,2,0)+RANDBETWEEN(-10000,10000)</f>
        <v>6113361.672</v>
      </c>
      <c r="AN937" s="7">
        <f ca="1">VLOOKUP(AC937,Anslutningspunkt!A:C,3,0)+RANDBETWEEN(-10000,10000)</f>
        <v>402289.438</v>
      </c>
      <c r="AP937" s="7" t="str">
        <f ca="1" t="shared" si="1148"/>
        <v>Utökning</v>
      </c>
      <c r="AQ937" s="7" t="str">
        <f t="shared" si="1149"/>
        <v>Konsumtion/Produktion</v>
      </c>
      <c r="AX937" s="31">
        <f ca="1" t="shared" si="1150"/>
        <v>44243.9540311912</v>
      </c>
      <c r="AZ937" s="31">
        <f ca="1">IF(SUM(IF({"4.Projekteringsavtal","5.Anslutningsavtal","6.Nätavtal"}=Q937,1,0))&gt;0,EDATE(AX937,RANDBETWEEN(0,6)),"")</f>
        <v>44243</v>
      </c>
      <c r="BB937" s="21" t="str">
        <f ca="1">IF(SUM(IF({"5.Anslutningsavtal","6.Nätavtal"}=Q937,1,0))&gt;0,EDATE(AZ937,RANDBETWEEN(0,3)),"")</f>
        <v/>
      </c>
      <c r="BD937" s="21" t="str">
        <f ca="1" t="shared" si="1151"/>
        <v/>
      </c>
    </row>
    <row r="938" spans="1:56">
      <c r="A938" s="33" t="s">
        <v>65</v>
      </c>
      <c r="B938" s="31">
        <f ca="1" t="shared" si="1165"/>
        <v>44556</v>
      </c>
      <c r="C938" s="32">
        <f ca="1" t="shared" si="1126"/>
        <v>45284</v>
      </c>
      <c r="D938" s="30" t="str">
        <f t="shared" si="1127"/>
        <v>Project 4938</v>
      </c>
      <c r="E938" s="30" t="str">
        <f t="shared" si="1128"/>
        <v>Company AB 5938</v>
      </c>
      <c r="F938" s="30" t="str">
        <f ca="1" t="shared" si="1166"/>
        <v>Hofors</v>
      </c>
      <c r="G938" s="37">
        <f ca="1" t="shared" si="1167"/>
        <v>31</v>
      </c>
      <c r="H938" s="38" t="str">
        <f ca="1" t="shared" si="1168"/>
        <v>Nej</v>
      </c>
      <c r="I938" s="30" t="str">
        <f ca="1" t="shared" si="1169"/>
        <v>Flytt</v>
      </c>
      <c r="J938" s="30" t="s">
        <v>69</v>
      </c>
      <c r="K938" s="41">
        <f ca="1" t="shared" si="1170"/>
        <v>310</v>
      </c>
      <c r="L938" s="41">
        <f ca="1" t="shared" si="1134"/>
        <v>63</v>
      </c>
      <c r="N938" s="30" t="str">
        <f ca="1" t="shared" si="1135"/>
        <v>Erik Johanson 938</v>
      </c>
      <c r="O938" s="30" t="str">
        <f ca="1" t="shared" si="1136"/>
        <v>Anders Erikson 938</v>
      </c>
      <c r="P938" s="30" t="str">
        <f ca="1" t="shared" si="1137"/>
        <v>Lars Johnson 938</v>
      </c>
      <c r="Q938" s="30" t="str">
        <f ca="1" t="shared" si="1171"/>
        <v>6.Nätavtal</v>
      </c>
      <c r="R938" s="45" t="str">
        <f ca="1" t="shared" si="1172"/>
        <v/>
      </c>
      <c r="S938" s="45" t="str">
        <f ca="1" t="shared" si="1173"/>
        <v/>
      </c>
      <c r="T938" s="45" t="str">
        <f ca="1" t="shared" si="1174"/>
        <v>x</v>
      </c>
      <c r="V938" s="33"/>
      <c r="W938" s="49" t="str">
        <f ca="1" t="shared" si="1175"/>
        <v/>
      </c>
      <c r="X938" s="50" t="str">
        <f ca="1" t="shared" si="1176"/>
        <v>Nej</v>
      </c>
      <c r="Y938" s="63" t="str">
        <f ca="1" t="shared" si="1144"/>
        <v/>
      </c>
      <c r="Z938" s="63" t="str">
        <f ca="1" t="shared" si="1145"/>
        <v/>
      </c>
      <c r="AA938" s="67"/>
      <c r="AB938" s="64" t="str">
        <f ca="1" t="shared" si="1146"/>
        <v/>
      </c>
      <c r="AC938" s="73">
        <f ca="1">INDEX(Anslutningspunkt!$A$2:$A$108,RANDBETWEEN(2,108),1)</f>
        <v>25</v>
      </c>
      <c r="AD938" s="30"/>
      <c r="AE938" s="30" t="str">
        <f ca="1" t="shared" si="1177"/>
        <v>Stamnät Regionnät</v>
      </c>
      <c r="AF938" s="79"/>
      <c r="AG938" s="122"/>
      <c r="AH938" s="123"/>
      <c r="AI938" s="127"/>
      <c r="AL938" s="7"/>
      <c r="AM938" s="7">
        <f ca="1">VLOOKUP(AC938,Anslutningspunkt!A:B,2,0)+RANDBETWEEN(-10000,10000)</f>
        <v>6188889.672</v>
      </c>
      <c r="AN938" s="7">
        <f ca="1">VLOOKUP(AC938,Anslutningspunkt!A:C,3,0)+RANDBETWEEN(-10000,10000)</f>
        <v>352682.438</v>
      </c>
      <c r="AP938" s="7" t="str">
        <f ca="1" t="shared" si="1148"/>
        <v>Flytt</v>
      </c>
      <c r="AQ938" s="7" t="str">
        <f t="shared" si="1149"/>
        <v>Konsumtion/Produktion</v>
      </c>
      <c r="AX938" s="31">
        <f ca="1" t="shared" si="1150"/>
        <v>45104.6023095806</v>
      </c>
      <c r="AZ938" s="31">
        <f ca="1">IF(SUM(IF({"4.Projekteringsavtal","5.Anslutningsavtal","6.Nätavtal"}=Q938,1,0))&gt;0,EDATE(AX938,RANDBETWEEN(0,6)),"")</f>
        <v>45287</v>
      </c>
      <c r="BB938" s="21">
        <f ca="1">IF(SUM(IF({"5.Anslutningsavtal","6.Nätavtal"}=Q938,1,0))&gt;0,EDATE(AZ938,RANDBETWEEN(0,3)),"")</f>
        <v>45318</v>
      </c>
      <c r="BD938" s="21">
        <f ca="1" t="shared" si="1151"/>
        <v>45409</v>
      </c>
    </row>
    <row r="939" spans="1:56">
      <c r="A939" s="33" t="s">
        <v>65</v>
      </c>
      <c r="B939" s="31">
        <f ca="1" t="shared" si="1165"/>
        <v>44640</v>
      </c>
      <c r="C939" s="32">
        <f ca="1" t="shared" si="1126"/>
        <v>45558</v>
      </c>
      <c r="D939" s="30" t="str">
        <f t="shared" si="1127"/>
        <v>Project 4939</v>
      </c>
      <c r="E939" s="30" t="str">
        <f t="shared" si="1128"/>
        <v>Company AB 5939</v>
      </c>
      <c r="F939" s="30" t="str">
        <f ca="1" t="shared" si="1166"/>
        <v>Ludvika</v>
      </c>
      <c r="G939" s="37">
        <f ca="1" t="shared" si="1167"/>
        <v>31</v>
      </c>
      <c r="H939" s="38" t="str">
        <f ca="1" t="shared" si="1168"/>
        <v/>
      </c>
      <c r="I939" s="30" t="str">
        <f ca="1" t="shared" si="1169"/>
        <v>Utökning</v>
      </c>
      <c r="J939" s="30" t="s">
        <v>69</v>
      </c>
      <c r="K939" s="41">
        <f ca="1" t="shared" si="1170"/>
        <v>470</v>
      </c>
      <c r="L939" s="41">
        <f ca="1" t="shared" si="1134"/>
        <v>426</v>
      </c>
      <c r="N939" s="30" t="str">
        <f ca="1" t="shared" si="1135"/>
        <v>Anders Erikson 939</v>
      </c>
      <c r="O939" s="30" t="str">
        <f ca="1" t="shared" si="1136"/>
        <v>Erik Johanson 939</v>
      </c>
      <c r="P939" s="30" t="str">
        <f ca="1" t="shared" si="1137"/>
        <v>Sarah Anderson 939</v>
      </c>
      <c r="Q939" s="30" t="str">
        <f ca="1" t="shared" si="1171"/>
        <v>6.Nätavtal</v>
      </c>
      <c r="R939" s="45" t="str">
        <f ca="1" t="shared" si="1172"/>
        <v>Ja</v>
      </c>
      <c r="S939" s="45" t="str">
        <f ca="1" t="shared" si="1173"/>
        <v/>
      </c>
      <c r="T939" s="45" t="str">
        <f ca="1" t="shared" si="1174"/>
        <v/>
      </c>
      <c r="V939" s="33"/>
      <c r="W939" s="49" t="str">
        <f ca="1" t="shared" si="1175"/>
        <v/>
      </c>
      <c r="X939" s="50" t="str">
        <f ca="1" t="shared" si="1176"/>
        <v/>
      </c>
      <c r="Y939" s="63" t="str">
        <f ca="1" t="shared" si="1144"/>
        <v/>
      </c>
      <c r="Z939" s="63" t="str">
        <f ca="1" t="shared" si="1145"/>
        <v/>
      </c>
      <c r="AA939" s="67"/>
      <c r="AB939" s="64" t="str">
        <f ca="1" t="shared" si="1146"/>
        <v/>
      </c>
      <c r="AC939" s="73">
        <f ca="1">INDEX(Anslutningspunkt!$A$2:$A$108,RANDBETWEEN(2,108),1)</f>
        <v>20</v>
      </c>
      <c r="AD939" s="30"/>
      <c r="AE939" s="30" t="str">
        <f ca="1" t="shared" si="1177"/>
        <v>Stamnät Regionnät</v>
      </c>
      <c r="AF939" s="79"/>
      <c r="AG939" s="122"/>
      <c r="AH939" s="123"/>
      <c r="AI939" s="127"/>
      <c r="AL939" s="7"/>
      <c r="AM939" s="7">
        <f ca="1">VLOOKUP(AC939,Anslutningspunkt!A:B,2,0)+RANDBETWEEN(-10000,10000)</f>
        <v>6002032.672</v>
      </c>
      <c r="AN939" s="7">
        <f ca="1">VLOOKUP(AC939,Anslutningspunkt!A:C,3,0)+RANDBETWEEN(-10000,10000)</f>
        <v>423478.438</v>
      </c>
      <c r="AP939" s="7" t="str">
        <f ca="1" t="shared" si="1148"/>
        <v>Utökning</v>
      </c>
      <c r="AQ939" s="7" t="str">
        <f t="shared" si="1149"/>
        <v>Konsumtion/Produktion</v>
      </c>
      <c r="AX939" s="31">
        <f ca="1" t="shared" si="1150"/>
        <v>44895.4627810212</v>
      </c>
      <c r="AZ939" s="31">
        <f ca="1">IF(SUM(IF({"4.Projekteringsavtal","5.Anslutningsavtal","6.Nätavtal"}=Q939,1,0))&gt;0,EDATE(AX939,RANDBETWEEN(0,6)),"")</f>
        <v>45076</v>
      </c>
      <c r="BB939" s="21">
        <f ca="1">IF(SUM(IF({"5.Anslutningsavtal","6.Nätavtal"}=Q939,1,0))&gt;0,EDATE(AZ939,RANDBETWEEN(0,3)),"")</f>
        <v>45168</v>
      </c>
      <c r="BD939" s="21">
        <f ca="1" t="shared" si="1151"/>
        <v>45260</v>
      </c>
    </row>
    <row r="940" spans="1:56">
      <c r="A940" s="33" t="s">
        <v>65</v>
      </c>
      <c r="B940" s="31">
        <f ca="1" t="shared" si="1165"/>
        <v>44417</v>
      </c>
      <c r="C940" s="32">
        <f ca="1" t="shared" si="1126"/>
        <v>44852</v>
      </c>
      <c r="D940" s="30" t="str">
        <f t="shared" si="1127"/>
        <v>Project 4940</v>
      </c>
      <c r="E940" s="30" t="str">
        <f t="shared" si="1128"/>
        <v>Company AB 5940</v>
      </c>
      <c r="F940" s="30" t="str">
        <f ca="1" t="shared" si="1166"/>
        <v>Sala</v>
      </c>
      <c r="G940" s="37">
        <f ca="1" t="shared" si="1167"/>
        <v>32</v>
      </c>
      <c r="H940" s="38" t="str">
        <f ca="1" t="shared" si="1168"/>
        <v>Nej</v>
      </c>
      <c r="I940" s="30" t="str">
        <f ca="1" t="shared" si="1169"/>
        <v>Nyanslutning</v>
      </c>
      <c r="J940" s="30" t="s">
        <v>69</v>
      </c>
      <c r="K940" s="41">
        <f ca="1" t="shared" si="1170"/>
        <v>430</v>
      </c>
      <c r="L940" s="41">
        <f ca="1" t="shared" si="1134"/>
        <v>196</v>
      </c>
      <c r="N940" s="30" t="str">
        <f ca="1" t="shared" si="1135"/>
        <v>Anders Erikson 940</v>
      </c>
      <c r="O940" s="30" t="str">
        <f ca="1" t="shared" si="1136"/>
        <v>Lars Johnson 940</v>
      </c>
      <c r="P940" s="30" t="str">
        <f ca="1" t="shared" si="1137"/>
        <v>Sarah Anderson 940</v>
      </c>
      <c r="Q940" s="30" t="str">
        <f ca="1" t="shared" si="1171"/>
        <v>4.Projekteringsavtal</v>
      </c>
      <c r="R940" s="45" t="str">
        <f ca="1" t="shared" si="1172"/>
        <v>n</v>
      </c>
      <c r="S940" s="45" t="str">
        <f ca="1" t="shared" si="1173"/>
        <v/>
      </c>
      <c r="T940" s="45" t="str">
        <f ca="1" t="shared" si="1174"/>
        <v>x</v>
      </c>
      <c r="V940" s="33"/>
      <c r="W940" s="49" t="str">
        <f ca="1" t="shared" si="1175"/>
        <v/>
      </c>
      <c r="X940" s="50" t="str">
        <f ca="1" t="shared" si="1176"/>
        <v/>
      </c>
      <c r="Y940" s="63" t="str">
        <f ca="1" t="shared" si="1144"/>
        <v/>
      </c>
      <c r="Z940" s="63" t="str">
        <f ca="1" t="shared" si="1145"/>
        <v/>
      </c>
      <c r="AA940" s="67"/>
      <c r="AB940" s="64" t="str">
        <f ca="1" t="shared" si="1146"/>
        <v/>
      </c>
      <c r="AC940" s="73">
        <f ca="1">INDEX(Anslutningspunkt!$A$2:$A$108,RANDBETWEEN(2,108),1)</f>
        <v>26</v>
      </c>
      <c r="AD940" s="30"/>
      <c r="AE940" s="30" t="str">
        <f ca="1" t="shared" si="1177"/>
        <v/>
      </c>
      <c r="AF940" s="79"/>
      <c r="AG940" s="122"/>
      <c r="AH940" s="123"/>
      <c r="AI940" s="127"/>
      <c r="AL940" s="7"/>
      <c r="AM940" s="7">
        <f ca="1">VLOOKUP(AC940,Anslutningspunkt!A:B,2,0)+RANDBETWEEN(-10000,10000)</f>
        <v>6116426.672</v>
      </c>
      <c r="AN940" s="7">
        <f ca="1">VLOOKUP(AC940,Anslutningspunkt!A:C,3,0)+RANDBETWEEN(-10000,10000)</f>
        <v>386576.438</v>
      </c>
      <c r="AP940" s="7" t="str">
        <f ca="1" t="shared" si="1148"/>
        <v>Nyanslutning</v>
      </c>
      <c r="AQ940" s="7" t="str">
        <f t="shared" si="1149"/>
        <v>Konsumtion/Produktion</v>
      </c>
      <c r="AX940" s="31">
        <f ca="1" t="shared" si="1150"/>
        <v>44826.0664775531</v>
      </c>
      <c r="AZ940" s="31">
        <f ca="1">IF(SUM(IF({"4.Projekteringsavtal","5.Anslutningsavtal","6.Nätavtal"}=Q940,1,0))&gt;0,EDATE(AX940,RANDBETWEEN(0,6)),"")</f>
        <v>44887</v>
      </c>
      <c r="BB940" s="21" t="str">
        <f ca="1">IF(SUM(IF({"5.Anslutningsavtal","6.Nätavtal"}=Q940,1,0))&gt;0,EDATE(AZ940,RANDBETWEEN(0,3)),"")</f>
        <v/>
      </c>
      <c r="BD940" s="21" t="str">
        <f ca="1" t="shared" si="1151"/>
        <v/>
      </c>
    </row>
    <row r="941" spans="1:56">
      <c r="A941" s="33" t="s">
        <v>65</v>
      </c>
      <c r="B941" s="31">
        <f ca="1" t="shared" ref="B941:B950" si="1178">RANDBETWEEN(DATE(2018,1,1),DATE(2022,10,20))</f>
        <v>43714</v>
      </c>
      <c r="C941" s="32">
        <f ca="1" t="shared" si="1126"/>
        <v>44953</v>
      </c>
      <c r="D941" s="30" t="str">
        <f t="shared" si="1127"/>
        <v>Project 4941</v>
      </c>
      <c r="E941" s="30" t="str">
        <f t="shared" si="1128"/>
        <v>Company AB 5941</v>
      </c>
      <c r="F941" s="30" t="str">
        <f ca="1" t="shared" ref="F941:F950" si="117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Avesta</v>
      </c>
      <c r="G941" s="37">
        <f ca="1" t="shared" ref="G941:G950" si="1180">RANDBETWEEN(30,38)</f>
        <v>31</v>
      </c>
      <c r="H941" s="38" t="str">
        <f ca="1" t="shared" ref="H941:H950" si="1181">CHOOSE(RANDBETWEEN(1,3),"Ja","Nej","")</f>
        <v>Nej</v>
      </c>
      <c r="I941" s="30" t="str">
        <f ca="1" t="shared" ref="I941:I950" si="1182">CHOOSE(RANDBETWEEN(1,3),"Nyanslutning","Utökning","Flytt")</f>
        <v>Nyanslutning</v>
      </c>
      <c r="J941" s="30" t="s">
        <v>69</v>
      </c>
      <c r="K941" s="41">
        <f ca="1" t="shared" ref="K941:K950" si="1183">RANDBETWEEN(1,60)*10</f>
        <v>530</v>
      </c>
      <c r="L941" s="41">
        <f ca="1" t="shared" si="1134"/>
        <v>468</v>
      </c>
      <c r="N941" s="30" t="str">
        <f ca="1" t="shared" si="1135"/>
        <v>Lars Johnson 941</v>
      </c>
      <c r="O941" s="30" t="str">
        <f ca="1" t="shared" si="1136"/>
        <v>Lars Johnson 941</v>
      </c>
      <c r="P941" s="30" t="str">
        <f ca="1" t="shared" si="1137"/>
        <v>Lars Johnson 941</v>
      </c>
      <c r="Q941" s="30" t="str">
        <f ca="1" t="shared" ref="Q941:Q950" si="1184">CHOOSE(RANDBETWEEN(1,5),"5.Anslutningsavtal","4.Projekteringsavtal","6.Nätavtal","2.Reservationsavtal","1.Anslutningsmöjlighet")</f>
        <v>6.Nätavtal</v>
      </c>
      <c r="R941" s="45" t="str">
        <f ca="1" t="shared" ref="R941:R950" si="1185">CHOOSE(RANDBETWEEN(1,8),"Ja","","","","n","nej","?","N/A")</f>
        <v/>
      </c>
      <c r="S941" s="45" t="str">
        <f ca="1" t="shared" ref="S941:S950" si="1186">CHOOSE(RANDBETWEEN(1,3),"x","","")</f>
        <v/>
      </c>
      <c r="T941" s="45" t="str">
        <f ca="1" t="shared" ref="T941:T950" si="1187">CHOOSE(RANDBETWEEN(1,4),"x","","","")</f>
        <v>x</v>
      </c>
      <c r="V941" s="33"/>
      <c r="W941" s="49" t="str">
        <f ca="1" t="shared" ref="W941:W950" si="1188">CHOOSE(RANDBETWEEN(1,7),"Länk","","","","","Ansluts till LN 20 kV","Reservationsavtal ska tecknas")</f>
        <v>Reservationsavtal ska tecknas</v>
      </c>
      <c r="X941" s="50" t="str">
        <f ca="1" t="shared" ref="X941:X950" si="1189">CHOOSE(RANDBETWEEN(1,4),"Ja","Ja","Nej","")</f>
        <v>Ja</v>
      </c>
      <c r="Y941" s="63">
        <f ca="1" t="shared" si="1144"/>
        <v>45446</v>
      </c>
      <c r="Z941" s="63">
        <f ca="1" t="shared" si="1145"/>
        <v>45380</v>
      </c>
      <c r="AA941" s="67"/>
      <c r="AB941" s="64" t="str">
        <f ca="1" t="shared" si="1146"/>
        <v/>
      </c>
      <c r="AC941" s="73">
        <f ca="1">INDEX(Anslutningspunkt!$A$2:$A$108,RANDBETWEEN(2,108),1)</f>
        <v>36</v>
      </c>
      <c r="AD941" s="30"/>
      <c r="AE941" s="30" t="str">
        <f ca="1" t="shared" ref="AE941:AE950" si="1190">CHOOSE(RANDBETWEEN(1,4),"Regionnät","Stamnät Regionnät","Stamnät","")</f>
        <v>Stamnät Regionnät</v>
      </c>
      <c r="AF941" s="79"/>
      <c r="AG941" s="122"/>
      <c r="AH941" s="123"/>
      <c r="AI941" s="127"/>
      <c r="AL941" s="7"/>
      <c r="AM941" s="7">
        <f ca="1">VLOOKUP(AC941,Anslutningspunkt!A:B,2,0)+RANDBETWEEN(-10000,10000)</f>
        <v>6080634.672</v>
      </c>
      <c r="AN941" s="7">
        <f ca="1">VLOOKUP(AC941,Anslutningspunkt!A:C,3,0)+RANDBETWEEN(-10000,10000)</f>
        <v>354818.438</v>
      </c>
      <c r="AP941" s="7" t="str">
        <f ca="1" t="shared" si="1148"/>
        <v>Nyanslutning</v>
      </c>
      <c r="AQ941" s="7" t="str">
        <f t="shared" si="1149"/>
        <v>Konsumtion/Produktion</v>
      </c>
      <c r="AX941" s="31">
        <f ca="1" t="shared" si="1150"/>
        <v>44171.3164970628</v>
      </c>
      <c r="AZ941" s="31">
        <f ca="1">IF(SUM(IF({"4.Projekteringsavtal","5.Anslutningsavtal","6.Nätavtal"}=Q941,1,0))&gt;0,EDATE(AX941,RANDBETWEEN(0,6)),"")</f>
        <v>44292</v>
      </c>
      <c r="BB941" s="21">
        <f ca="1">IF(SUM(IF({"5.Anslutningsavtal","6.Nätavtal"}=Q941,1,0))&gt;0,EDATE(AZ941,RANDBETWEEN(0,3)),"")</f>
        <v>44322</v>
      </c>
      <c r="BD941" s="21">
        <f ca="1" t="shared" si="1151"/>
        <v>44414</v>
      </c>
    </row>
    <row r="942" spans="1:56">
      <c r="A942" s="33" t="s">
        <v>65</v>
      </c>
      <c r="B942" s="31">
        <f ca="1" t="shared" si="1178"/>
        <v>44126</v>
      </c>
      <c r="C942" s="32">
        <f ca="1" t="shared" si="1126"/>
        <v>44823</v>
      </c>
      <c r="D942" s="30" t="str">
        <f t="shared" si="1127"/>
        <v>Project 4942</v>
      </c>
      <c r="E942" s="30" t="str">
        <f t="shared" si="1128"/>
        <v>Company AB 5942</v>
      </c>
      <c r="F942" s="30" t="str">
        <f ca="1" t="shared" si="1179"/>
        <v>Arboga</v>
      </c>
      <c r="G942" s="37">
        <f ca="1" t="shared" si="1180"/>
        <v>33</v>
      </c>
      <c r="H942" s="38" t="str">
        <f ca="1" t="shared" si="1181"/>
        <v>Ja</v>
      </c>
      <c r="I942" s="30" t="str">
        <f ca="1" t="shared" si="1182"/>
        <v>Utökning</v>
      </c>
      <c r="J942" s="30" t="s">
        <v>69</v>
      </c>
      <c r="K942" s="41">
        <f ca="1" t="shared" si="1183"/>
        <v>330</v>
      </c>
      <c r="L942" s="41">
        <f ca="1" t="shared" si="1134"/>
        <v>317</v>
      </c>
      <c r="N942" s="30" t="str">
        <f ca="1" t="shared" si="1135"/>
        <v>Erik Johanson 942</v>
      </c>
      <c r="O942" s="30" t="str">
        <f ca="1" t="shared" si="1136"/>
        <v>Anders Erikson 942</v>
      </c>
      <c r="P942" s="30" t="str">
        <f ca="1" t="shared" si="1137"/>
        <v>Anders Erikson 942</v>
      </c>
      <c r="Q942" s="30" t="str">
        <f ca="1" t="shared" si="1184"/>
        <v>6.Nätavtal</v>
      </c>
      <c r="R942" s="45" t="str">
        <f ca="1" t="shared" si="1185"/>
        <v>N/A</v>
      </c>
      <c r="S942" s="45" t="str">
        <f ca="1" t="shared" si="1186"/>
        <v/>
      </c>
      <c r="T942" s="45" t="str">
        <f ca="1" t="shared" si="1187"/>
        <v/>
      </c>
      <c r="V942" s="33"/>
      <c r="W942" s="49" t="str">
        <f ca="1" t="shared" si="1188"/>
        <v/>
      </c>
      <c r="X942" s="50" t="str">
        <f ca="1" t="shared" si="1189"/>
        <v>Ja</v>
      </c>
      <c r="Y942" s="63">
        <f ca="1" t="shared" si="1144"/>
        <v>45244</v>
      </c>
      <c r="Z942" s="63">
        <f ca="1" t="shared" si="1145"/>
        <v>44999</v>
      </c>
      <c r="AA942" s="67"/>
      <c r="AB942" s="64" t="str">
        <f ca="1" t="shared" si="1146"/>
        <v/>
      </c>
      <c r="AC942" s="73">
        <f ca="1">INDEX(Anslutningspunkt!$A$2:$A$108,RANDBETWEEN(2,108),1)</f>
        <v>76</v>
      </c>
      <c r="AD942" s="30"/>
      <c r="AE942" s="30" t="str">
        <f ca="1" t="shared" si="1190"/>
        <v>Stamnät</v>
      </c>
      <c r="AF942" s="79"/>
      <c r="AG942" s="122"/>
      <c r="AH942" s="123"/>
      <c r="AI942" s="127"/>
      <c r="AL942" s="7"/>
      <c r="AM942" s="7">
        <f ca="1">VLOOKUP(AC942,Anslutningspunkt!A:B,2,0)+RANDBETWEEN(-10000,10000)</f>
        <v>6159185.672</v>
      </c>
      <c r="AN942" s="7">
        <f ca="1">VLOOKUP(AC942,Anslutningspunkt!A:C,3,0)+RANDBETWEEN(-10000,10000)</f>
        <v>260100.438</v>
      </c>
      <c r="AP942" s="7" t="str">
        <f ca="1" t="shared" si="1148"/>
        <v>Utökning</v>
      </c>
      <c r="AQ942" s="7" t="str">
        <f t="shared" si="1149"/>
        <v>Konsumtion/Produktion</v>
      </c>
      <c r="AX942" s="31">
        <f ca="1" t="shared" si="1150"/>
        <v>44445.503971648</v>
      </c>
      <c r="AZ942" s="31">
        <f ca="1">IF(SUM(IF({"4.Projekteringsavtal","5.Anslutningsavtal","6.Nätavtal"}=Q942,1,0))&gt;0,EDATE(AX942,RANDBETWEEN(0,6)),"")</f>
        <v>44506</v>
      </c>
      <c r="BB942" s="21">
        <f ca="1">IF(SUM(IF({"5.Anslutningsavtal","6.Nätavtal"}=Q942,1,0))&gt;0,EDATE(AZ942,RANDBETWEEN(0,3)),"")</f>
        <v>44567</v>
      </c>
      <c r="BD942" s="21">
        <f ca="1" t="shared" si="1151"/>
        <v>44598</v>
      </c>
    </row>
    <row r="943" spans="1:56">
      <c r="A943" s="33" t="s">
        <v>65</v>
      </c>
      <c r="B943" s="31">
        <f ca="1" t="shared" si="1178"/>
        <v>43822</v>
      </c>
      <c r="C943" s="32">
        <f ca="1" t="shared" si="1126"/>
        <v>45188</v>
      </c>
      <c r="D943" s="30" t="str">
        <f t="shared" si="1127"/>
        <v>Project 4943</v>
      </c>
      <c r="E943" s="30" t="str">
        <f t="shared" si="1128"/>
        <v>Company AB 5943</v>
      </c>
      <c r="F943" s="30" t="str">
        <f ca="1" t="shared" si="1179"/>
        <v>Västerås</v>
      </c>
      <c r="G943" s="37">
        <f ca="1" t="shared" si="1180"/>
        <v>35</v>
      </c>
      <c r="H943" s="38" t="str">
        <f ca="1" t="shared" si="1181"/>
        <v>Nej</v>
      </c>
      <c r="I943" s="30" t="str">
        <f ca="1" t="shared" si="1182"/>
        <v>Nyanslutning</v>
      </c>
      <c r="J943" s="30" t="s">
        <v>69</v>
      </c>
      <c r="K943" s="41">
        <f ca="1" t="shared" si="1183"/>
        <v>520</v>
      </c>
      <c r="L943" s="41">
        <f ca="1" t="shared" si="1134"/>
        <v>304</v>
      </c>
      <c r="N943" s="30" t="str">
        <f ca="1" t="shared" si="1135"/>
        <v>Erik Johanson 943</v>
      </c>
      <c r="O943" s="30" t="str">
        <f ca="1" t="shared" si="1136"/>
        <v>Erik Johanson 943</v>
      </c>
      <c r="P943" s="30" t="str">
        <f ca="1" t="shared" si="1137"/>
        <v>Erik Johanson 943</v>
      </c>
      <c r="Q943" s="30" t="str">
        <f ca="1" t="shared" si="1184"/>
        <v>5.Anslutningsavtal</v>
      </c>
      <c r="R943" s="45" t="str">
        <f ca="1" t="shared" si="1185"/>
        <v>nej</v>
      </c>
      <c r="S943" s="45" t="str">
        <f ca="1" t="shared" si="1186"/>
        <v/>
      </c>
      <c r="T943" s="45" t="str">
        <f ca="1" t="shared" si="1187"/>
        <v/>
      </c>
      <c r="V943" s="33"/>
      <c r="W943" s="49" t="str">
        <f ca="1" t="shared" si="1188"/>
        <v/>
      </c>
      <c r="X943" s="50" t="str">
        <f ca="1" t="shared" si="1189"/>
        <v>Ja</v>
      </c>
      <c r="Y943" s="63">
        <f ca="1" t="shared" si="1144"/>
        <v>45580</v>
      </c>
      <c r="Z943" s="63">
        <f ca="1" t="shared" si="1145"/>
        <v>45526</v>
      </c>
      <c r="AA943" s="67"/>
      <c r="AB943" s="64" t="str">
        <f ca="1" t="shared" si="1146"/>
        <v/>
      </c>
      <c r="AC943" s="73">
        <f ca="1">INDEX(Anslutningspunkt!$A$2:$A$108,RANDBETWEEN(2,108),1)</f>
        <v>44</v>
      </c>
      <c r="AD943" s="30"/>
      <c r="AE943" s="30" t="str">
        <f ca="1" t="shared" si="1190"/>
        <v>Regionnät</v>
      </c>
      <c r="AF943" s="79"/>
      <c r="AG943" s="122"/>
      <c r="AH943" s="123"/>
      <c r="AI943" s="127"/>
      <c r="AL943" s="7"/>
      <c r="AM943" s="7">
        <f ca="1">VLOOKUP(AC943,Anslutningspunkt!A:B,2,0)+RANDBETWEEN(-10000,10000)</f>
        <v>6152740.672</v>
      </c>
      <c r="AN943" s="7">
        <f ca="1">VLOOKUP(AC943,Anslutningspunkt!A:C,3,0)+RANDBETWEEN(-10000,10000)</f>
        <v>348093.438</v>
      </c>
      <c r="AP943" s="7" t="str">
        <f ca="1" t="shared" si="1148"/>
        <v>Nyanslutning</v>
      </c>
      <c r="AQ943" s="7" t="str">
        <f t="shared" si="1149"/>
        <v>Konsumtion/Produktion</v>
      </c>
      <c r="AX943" s="31">
        <f ca="1" t="shared" si="1150"/>
        <v>44214.7864824145</v>
      </c>
      <c r="AZ943" s="31">
        <f ca="1">IF(SUM(IF({"4.Projekteringsavtal","5.Anslutningsavtal","6.Nätavtal"}=Q943,1,0))&gt;0,EDATE(AX943,RANDBETWEEN(0,6)),"")</f>
        <v>44365</v>
      </c>
      <c r="BB943" s="21">
        <f ca="1">IF(SUM(IF({"5.Anslutningsavtal","6.Nätavtal"}=Q943,1,0))&gt;0,EDATE(AZ943,RANDBETWEEN(0,3)),"")</f>
        <v>44395</v>
      </c>
      <c r="BD943" s="21" t="str">
        <f ca="1" t="shared" si="1151"/>
        <v/>
      </c>
    </row>
    <row r="944" spans="1:56">
      <c r="A944" s="33" t="s">
        <v>65</v>
      </c>
      <c r="B944" s="31">
        <f ca="1" t="shared" si="1178"/>
        <v>44785</v>
      </c>
      <c r="C944" s="32">
        <f ca="1" t="shared" si="1126"/>
        <v>44927</v>
      </c>
      <c r="D944" s="30" t="str">
        <f t="shared" si="1127"/>
        <v>Project 4944</v>
      </c>
      <c r="E944" s="30" t="str">
        <f t="shared" si="1128"/>
        <v>Company AB 5944</v>
      </c>
      <c r="F944" s="30" t="str">
        <f ca="1" t="shared" si="1179"/>
        <v>Norrtälje</v>
      </c>
      <c r="G944" s="37">
        <f ca="1" t="shared" si="1180"/>
        <v>33</v>
      </c>
      <c r="H944" s="38" t="str">
        <f ca="1" t="shared" si="1181"/>
        <v>Nej</v>
      </c>
      <c r="I944" s="30" t="str">
        <f ca="1" t="shared" si="1182"/>
        <v>Utökning</v>
      </c>
      <c r="J944" s="30" t="s">
        <v>69</v>
      </c>
      <c r="K944" s="41">
        <f ca="1" t="shared" si="1183"/>
        <v>150</v>
      </c>
      <c r="L944" s="41">
        <f ca="1" t="shared" si="1134"/>
        <v>52</v>
      </c>
      <c r="N944" s="30" t="str">
        <f ca="1" t="shared" si="1135"/>
        <v>Lars Johnson 944</v>
      </c>
      <c r="O944" s="30" t="str">
        <f ca="1" t="shared" si="1136"/>
        <v>Erik Johanson 944</v>
      </c>
      <c r="P944" s="30" t="str">
        <f ca="1" t="shared" si="1137"/>
        <v>Lars Johnson 944</v>
      </c>
      <c r="Q944" s="30" t="str">
        <f ca="1" t="shared" si="1184"/>
        <v>1.Anslutningsmöjlighet</v>
      </c>
      <c r="R944" s="45" t="str">
        <f ca="1" t="shared" si="1185"/>
        <v>N/A</v>
      </c>
      <c r="S944" s="45" t="str">
        <f ca="1" t="shared" si="1186"/>
        <v/>
      </c>
      <c r="T944" s="45" t="str">
        <f ca="1" t="shared" si="1187"/>
        <v/>
      </c>
      <c r="V944" s="33"/>
      <c r="W944" s="49" t="str">
        <f ca="1" t="shared" si="1188"/>
        <v>Reservationsavtal ska tecknas</v>
      </c>
      <c r="X944" s="50" t="str">
        <f ca="1" t="shared" si="1189"/>
        <v>Nej</v>
      </c>
      <c r="Y944" s="63" t="str">
        <f ca="1" t="shared" si="1144"/>
        <v/>
      </c>
      <c r="Z944" s="63" t="str">
        <f ca="1" t="shared" si="1145"/>
        <v/>
      </c>
      <c r="AA944" s="67"/>
      <c r="AB944" s="64" t="str">
        <f ca="1" t="shared" si="1146"/>
        <v/>
      </c>
      <c r="AC944" s="73">
        <f ca="1">INDEX(Anslutningspunkt!$A$2:$A$108,RANDBETWEEN(2,108),1)</f>
        <v>66</v>
      </c>
      <c r="AD944" s="30"/>
      <c r="AE944" s="30" t="str">
        <f ca="1" t="shared" si="1190"/>
        <v>Stamnät</v>
      </c>
      <c r="AF944" s="79"/>
      <c r="AG944" s="122"/>
      <c r="AH944" s="123"/>
      <c r="AI944" s="127"/>
      <c r="AL944" s="7"/>
      <c r="AM944" s="7">
        <f ca="1">VLOOKUP(AC944,Anslutningspunkt!A:B,2,0)+RANDBETWEEN(-10000,10000)</f>
        <v>6189792.672</v>
      </c>
      <c r="AN944" s="7">
        <f ca="1">VLOOKUP(AC944,Anslutningspunkt!A:C,3,0)+RANDBETWEEN(-10000,10000)</f>
        <v>276586.438</v>
      </c>
      <c r="AP944" s="7" t="str">
        <f ca="1" t="shared" si="1148"/>
        <v>Utökning</v>
      </c>
      <c r="AQ944" s="7" t="str">
        <f t="shared" si="1149"/>
        <v>Konsumtion/Produktion</v>
      </c>
      <c r="AX944" s="31" t="str">
        <f ca="1" t="shared" si="1150"/>
        <v/>
      </c>
      <c r="AZ944" s="31" t="str">
        <f ca="1">IF(SUM(IF({"4.Projekteringsavtal","5.Anslutningsavtal","6.Nätavtal"}=Q944,1,0))&gt;0,EDATE(AX944,RANDBETWEEN(0,6)),"")</f>
        <v/>
      </c>
      <c r="BB944" s="21" t="str">
        <f ca="1">IF(SUM(IF({"5.Anslutningsavtal","6.Nätavtal"}=Q944,1,0))&gt;0,EDATE(AZ944,RANDBETWEEN(0,3)),"")</f>
        <v/>
      </c>
      <c r="BD944" s="21" t="str">
        <f ca="1" t="shared" si="1151"/>
        <v/>
      </c>
    </row>
    <row r="945" spans="1:56">
      <c r="A945" s="33" t="s">
        <v>65</v>
      </c>
      <c r="B945" s="31">
        <f ca="1" t="shared" si="1178"/>
        <v>43755</v>
      </c>
      <c r="C945" s="32">
        <f ca="1" t="shared" si="1126"/>
        <v>44863</v>
      </c>
      <c r="D945" s="30" t="str">
        <f t="shared" si="1127"/>
        <v>Project 4945</v>
      </c>
      <c r="E945" s="30" t="str">
        <f t="shared" si="1128"/>
        <v>Company AB 5945</v>
      </c>
      <c r="F945" s="30" t="str">
        <f ca="1" t="shared" si="1179"/>
        <v>Surahammar</v>
      </c>
      <c r="G945" s="37">
        <f ca="1" t="shared" si="1180"/>
        <v>38</v>
      </c>
      <c r="H945" s="38" t="str">
        <f ca="1" t="shared" si="1181"/>
        <v/>
      </c>
      <c r="I945" s="30" t="str">
        <f ca="1" t="shared" si="1182"/>
        <v>Utökning</v>
      </c>
      <c r="J945" s="30" t="s">
        <v>69</v>
      </c>
      <c r="K945" s="41">
        <f ca="1" t="shared" si="1183"/>
        <v>310</v>
      </c>
      <c r="L945" s="41">
        <f ca="1" t="shared" si="1134"/>
        <v>40</v>
      </c>
      <c r="N945" s="30" t="str">
        <f ca="1" t="shared" si="1135"/>
        <v>Sarah Anderson 945</v>
      </c>
      <c r="O945" s="30" t="str">
        <f ca="1" t="shared" si="1136"/>
        <v>Sarah Anderson 945</v>
      </c>
      <c r="P945" s="30" t="str">
        <f ca="1" t="shared" si="1137"/>
        <v>Erik Johanson 945</v>
      </c>
      <c r="Q945" s="30" t="str">
        <f ca="1" t="shared" si="1184"/>
        <v>4.Projekteringsavtal</v>
      </c>
      <c r="R945" s="45" t="str">
        <f ca="1" t="shared" si="1185"/>
        <v>nej</v>
      </c>
      <c r="S945" s="45" t="str">
        <f ca="1" t="shared" si="1186"/>
        <v/>
      </c>
      <c r="T945" s="45" t="str">
        <f ca="1" t="shared" si="1187"/>
        <v/>
      </c>
      <c r="V945" s="33"/>
      <c r="W945" s="49" t="str">
        <f ca="1" t="shared" si="1188"/>
        <v/>
      </c>
      <c r="X945" s="50" t="str">
        <f ca="1" t="shared" si="1189"/>
        <v>Ja</v>
      </c>
      <c r="Y945" s="63">
        <f ca="1" t="shared" si="1144"/>
        <v>45158</v>
      </c>
      <c r="Z945" s="63">
        <f ca="1" t="shared" si="1145"/>
        <v>45047</v>
      </c>
      <c r="AA945" s="67"/>
      <c r="AB945" s="64" t="str">
        <f ca="1" t="shared" si="1146"/>
        <v/>
      </c>
      <c r="AC945" s="73">
        <f ca="1">INDEX(Anslutningspunkt!$A$2:$A$108,RANDBETWEEN(2,108),1)</f>
        <v>72</v>
      </c>
      <c r="AD945" s="30"/>
      <c r="AE945" s="30" t="str">
        <f ca="1" t="shared" si="1190"/>
        <v>Stamnät</v>
      </c>
      <c r="AF945" s="79"/>
      <c r="AG945" s="122"/>
      <c r="AH945" s="123"/>
      <c r="AI945" s="127"/>
      <c r="AL945" s="7"/>
      <c r="AM945" s="7">
        <f ca="1">VLOOKUP(AC945,Anslutningspunkt!A:B,2,0)+RANDBETWEEN(-10000,10000)</f>
        <v>6140704.672</v>
      </c>
      <c r="AN945" s="7">
        <f ca="1">VLOOKUP(AC945,Anslutningspunkt!A:C,3,0)+RANDBETWEEN(-10000,10000)</f>
        <v>263578.438</v>
      </c>
      <c r="AP945" s="7" t="str">
        <f ca="1" t="shared" si="1148"/>
        <v>Utökning</v>
      </c>
      <c r="AQ945" s="7" t="str">
        <f t="shared" si="1149"/>
        <v>Konsumtion/Produktion</v>
      </c>
      <c r="AX945" s="31">
        <f ca="1" t="shared" si="1150"/>
        <v>43922.1043043399</v>
      </c>
      <c r="AZ945" s="31">
        <f ca="1">IF(SUM(IF({"4.Projekteringsavtal","5.Anslutningsavtal","6.Nätavtal"}=Q945,1,0))&gt;0,EDATE(AX945,RANDBETWEEN(0,6)),"")</f>
        <v>43983</v>
      </c>
      <c r="BB945" s="21" t="str">
        <f ca="1">IF(SUM(IF({"5.Anslutningsavtal","6.Nätavtal"}=Q945,1,0))&gt;0,EDATE(AZ945,RANDBETWEEN(0,3)),"")</f>
        <v/>
      </c>
      <c r="BD945" s="21" t="str">
        <f ca="1" t="shared" si="1151"/>
        <v/>
      </c>
    </row>
    <row r="946" spans="1:56">
      <c r="A946" s="33" t="s">
        <v>65</v>
      </c>
      <c r="B946" s="31">
        <f ca="1" t="shared" si="1178"/>
        <v>44843</v>
      </c>
      <c r="C946" s="32">
        <f ca="1" t="shared" si="1126"/>
        <v>45031</v>
      </c>
      <c r="D946" s="30" t="str">
        <f t="shared" si="1127"/>
        <v>Project 4946</v>
      </c>
      <c r="E946" s="30" t="str">
        <f t="shared" si="1128"/>
        <v>Company AB 5946</v>
      </c>
      <c r="F946" s="30" t="str">
        <f ca="1" t="shared" si="1179"/>
        <v>Trosa</v>
      </c>
      <c r="G946" s="37">
        <f ca="1" t="shared" si="1180"/>
        <v>32</v>
      </c>
      <c r="H946" s="38" t="str">
        <f ca="1" t="shared" si="1181"/>
        <v>Nej</v>
      </c>
      <c r="I946" s="30" t="str">
        <f ca="1" t="shared" si="1182"/>
        <v>Utökning</v>
      </c>
      <c r="J946" s="30" t="s">
        <v>69</v>
      </c>
      <c r="K946" s="41">
        <f ca="1" t="shared" si="1183"/>
        <v>400</v>
      </c>
      <c r="L946" s="41">
        <f ca="1" t="shared" si="1134"/>
        <v>157</v>
      </c>
      <c r="N946" s="30" t="str">
        <f ca="1" t="shared" si="1135"/>
        <v>Sarah Anderson 946</v>
      </c>
      <c r="O946" s="30" t="str">
        <f ca="1" t="shared" si="1136"/>
        <v>Anders Erikson 946</v>
      </c>
      <c r="P946" s="30" t="str">
        <f ca="1" t="shared" si="1137"/>
        <v>Sarah Anderson 946</v>
      </c>
      <c r="Q946" s="30" t="str">
        <f ca="1" t="shared" si="1184"/>
        <v>2.Reservationsavtal</v>
      </c>
      <c r="R946" s="45" t="str">
        <f ca="1" t="shared" si="1185"/>
        <v>?</v>
      </c>
      <c r="S946" s="45" t="str">
        <f ca="1" t="shared" si="1186"/>
        <v>x</v>
      </c>
      <c r="T946" s="45" t="str">
        <f ca="1" t="shared" si="1187"/>
        <v/>
      </c>
      <c r="V946" s="33"/>
      <c r="W946" s="49" t="str">
        <f ca="1" t="shared" si="1188"/>
        <v>Länk</v>
      </c>
      <c r="X946" s="50" t="str">
        <f ca="1" t="shared" si="1189"/>
        <v>Ja</v>
      </c>
      <c r="Y946" s="63">
        <f ca="1" t="shared" si="1144"/>
        <v>45540</v>
      </c>
      <c r="Z946" s="63">
        <f ca="1" t="shared" si="1145"/>
        <v>45372</v>
      </c>
      <c r="AA946" s="67"/>
      <c r="AB946" s="64" t="str">
        <f ca="1" t="shared" si="1146"/>
        <v/>
      </c>
      <c r="AC946" s="73">
        <f ca="1">INDEX(Anslutningspunkt!$A$2:$A$108,RANDBETWEEN(2,108),1)</f>
        <v>31</v>
      </c>
      <c r="AD946" s="30"/>
      <c r="AE946" s="30" t="str">
        <f ca="1" t="shared" si="1190"/>
        <v>Stamnät</v>
      </c>
      <c r="AF946" s="79"/>
      <c r="AG946" s="122"/>
      <c r="AH946" s="123"/>
      <c r="AI946" s="127"/>
      <c r="AL946" s="7"/>
      <c r="AM946" s="7">
        <f ca="1">VLOOKUP(AC946,Anslutningspunkt!A:B,2,0)+RANDBETWEEN(-10000,10000)</f>
        <v>6027808.672</v>
      </c>
      <c r="AN946" s="7">
        <f ca="1">VLOOKUP(AC946,Anslutningspunkt!A:C,3,0)+RANDBETWEEN(-10000,10000)</f>
        <v>272696.438</v>
      </c>
      <c r="AP946" s="7" t="str">
        <f ca="1" t="shared" si="1148"/>
        <v>Utökning</v>
      </c>
      <c r="AQ946" s="7" t="str">
        <f t="shared" si="1149"/>
        <v>Konsumtion/Produktion</v>
      </c>
      <c r="AX946" s="31">
        <f ca="1" t="shared" si="1150"/>
        <v>45018.9834868563</v>
      </c>
      <c r="AZ946" s="31" t="str">
        <f ca="1">IF(SUM(IF({"4.Projekteringsavtal","5.Anslutningsavtal","6.Nätavtal"}=Q946,1,0))&gt;0,EDATE(AX946,RANDBETWEEN(0,6)),"")</f>
        <v/>
      </c>
      <c r="BB946" s="21" t="str">
        <f ca="1">IF(SUM(IF({"5.Anslutningsavtal","6.Nätavtal"}=Q946,1,0))&gt;0,EDATE(AZ946,RANDBETWEEN(0,3)),"")</f>
        <v/>
      </c>
      <c r="BD946" s="21" t="str">
        <f ca="1" t="shared" si="1151"/>
        <v/>
      </c>
    </row>
    <row r="947" spans="1:56">
      <c r="A947" s="33" t="s">
        <v>65</v>
      </c>
      <c r="B947" s="31">
        <f ca="1" t="shared" si="1178"/>
        <v>44092</v>
      </c>
      <c r="C947" s="32">
        <f ca="1" t="shared" si="1126"/>
        <v>44166</v>
      </c>
      <c r="D947" s="30" t="str">
        <f t="shared" si="1127"/>
        <v>Project 4947</v>
      </c>
      <c r="E947" s="30" t="str">
        <f t="shared" si="1128"/>
        <v>Company AB 5947</v>
      </c>
      <c r="F947" s="30" t="str">
        <f ca="1" t="shared" si="1179"/>
        <v>Gnesta</v>
      </c>
      <c r="G947" s="37">
        <f ca="1" t="shared" si="1180"/>
        <v>32</v>
      </c>
      <c r="H947" s="38" t="str">
        <f ca="1" t="shared" si="1181"/>
        <v>Nej</v>
      </c>
      <c r="I947" s="30" t="str">
        <f ca="1" t="shared" si="1182"/>
        <v>Nyanslutning</v>
      </c>
      <c r="J947" s="30" t="s">
        <v>69</v>
      </c>
      <c r="K947" s="41">
        <f ca="1" t="shared" si="1183"/>
        <v>240</v>
      </c>
      <c r="L947" s="41">
        <f ca="1" t="shared" si="1134"/>
        <v>200</v>
      </c>
      <c r="N947" s="30" t="str">
        <f ca="1" t="shared" si="1135"/>
        <v>Anders Erikson 947</v>
      </c>
      <c r="O947" s="30" t="str">
        <f ca="1" t="shared" si="1136"/>
        <v>Erik Johanson 947</v>
      </c>
      <c r="P947" s="30" t="str">
        <f ca="1" t="shared" si="1137"/>
        <v>Lars Johnson 947</v>
      </c>
      <c r="Q947" s="30" t="str">
        <f ca="1" t="shared" si="1184"/>
        <v>5.Anslutningsavtal</v>
      </c>
      <c r="R947" s="45" t="str">
        <f ca="1" t="shared" si="1185"/>
        <v/>
      </c>
      <c r="S947" s="45" t="str">
        <f ca="1" t="shared" si="1186"/>
        <v/>
      </c>
      <c r="T947" s="45" t="str">
        <f ca="1" t="shared" si="1187"/>
        <v/>
      </c>
      <c r="V947" s="33"/>
      <c r="W947" s="49" t="str">
        <f ca="1" t="shared" si="1188"/>
        <v>Reservationsavtal ska tecknas</v>
      </c>
      <c r="X947" s="50" t="str">
        <f ca="1" t="shared" si="1189"/>
        <v>Ja</v>
      </c>
      <c r="Y947" s="63">
        <f ca="1" t="shared" si="1144"/>
        <v>45557</v>
      </c>
      <c r="Z947" s="63">
        <f ca="1" t="shared" si="1145"/>
        <v>45363</v>
      </c>
      <c r="AA947" s="67"/>
      <c r="AB947" s="64" t="str">
        <f ca="1" t="shared" si="1146"/>
        <v/>
      </c>
      <c r="AC947" s="73">
        <f ca="1">INDEX(Anslutningspunkt!$A$2:$A$108,RANDBETWEEN(2,108),1)</f>
        <v>71</v>
      </c>
      <c r="AD947" s="30"/>
      <c r="AE947" s="30" t="str">
        <f ca="1" t="shared" si="1190"/>
        <v>Stamnät Regionnät</v>
      </c>
      <c r="AF947" s="79"/>
      <c r="AG947" s="122"/>
      <c r="AH947" s="123"/>
      <c r="AI947" s="127"/>
      <c r="AL947" s="7"/>
      <c r="AM947" s="7">
        <f ca="1">VLOOKUP(AC947,Anslutningspunkt!A:B,2,0)+RANDBETWEEN(-10000,10000)</f>
        <v>6068860.672</v>
      </c>
      <c r="AN947" s="7">
        <f ca="1">VLOOKUP(AC947,Anslutningspunkt!A:C,3,0)+RANDBETWEEN(-10000,10000)</f>
        <v>385758.438</v>
      </c>
      <c r="AP947" s="7" t="str">
        <f ca="1" t="shared" si="1148"/>
        <v>Nyanslutning</v>
      </c>
      <c r="AQ947" s="7" t="str">
        <f t="shared" si="1149"/>
        <v>Konsumtion/Produktion</v>
      </c>
      <c r="AX947" s="31">
        <f ca="1" t="shared" si="1150"/>
        <v>44133.6983260368</v>
      </c>
      <c r="AZ947" s="31">
        <f ca="1">IF(SUM(IF({"4.Projekteringsavtal","5.Anslutningsavtal","6.Nätavtal"}=Q947,1,0))&gt;0,EDATE(AX947,RANDBETWEEN(0,6)),"")</f>
        <v>44164</v>
      </c>
      <c r="BB947" s="21">
        <f ca="1">IF(SUM(IF({"5.Anslutningsavtal","6.Nätavtal"}=Q947,1,0))&gt;0,EDATE(AZ947,RANDBETWEEN(0,3)),"")</f>
        <v>44164</v>
      </c>
      <c r="BD947" s="21" t="str">
        <f ca="1" t="shared" si="1151"/>
        <v/>
      </c>
    </row>
    <row r="948" spans="1:56">
      <c r="A948" s="33" t="s">
        <v>65</v>
      </c>
      <c r="B948" s="31">
        <f ca="1" t="shared" si="1178"/>
        <v>43737</v>
      </c>
      <c r="C948" s="32">
        <f ca="1" t="shared" si="1126"/>
        <v>45577</v>
      </c>
      <c r="D948" s="30" t="str">
        <f t="shared" si="1127"/>
        <v>Project 4948</v>
      </c>
      <c r="E948" s="30" t="str">
        <f t="shared" si="1128"/>
        <v>Company AB 5948</v>
      </c>
      <c r="F948" s="30" t="str">
        <f ca="1" t="shared" si="1179"/>
        <v>Köping</v>
      </c>
      <c r="G948" s="37">
        <f ca="1" t="shared" si="1180"/>
        <v>32</v>
      </c>
      <c r="H948" s="38" t="str">
        <f ca="1" t="shared" si="1181"/>
        <v/>
      </c>
      <c r="I948" s="30" t="str">
        <f ca="1" t="shared" si="1182"/>
        <v>Utökning</v>
      </c>
      <c r="J948" s="30" t="s">
        <v>69</v>
      </c>
      <c r="K948" s="41">
        <f ca="1" t="shared" si="1183"/>
        <v>50</v>
      </c>
      <c r="L948" s="41">
        <f ca="1" t="shared" si="1134"/>
        <v>14</v>
      </c>
      <c r="N948" s="30" t="str">
        <f ca="1" t="shared" si="1135"/>
        <v>Sarah Anderson 948</v>
      </c>
      <c r="O948" s="30" t="str">
        <f ca="1" t="shared" si="1136"/>
        <v>Anders Erikson 948</v>
      </c>
      <c r="P948" s="30" t="str">
        <f ca="1" t="shared" si="1137"/>
        <v>Lars Johnson 948</v>
      </c>
      <c r="Q948" s="30" t="str">
        <f ca="1" t="shared" si="1184"/>
        <v>5.Anslutningsavtal</v>
      </c>
      <c r="R948" s="45" t="str">
        <f ca="1" t="shared" si="1185"/>
        <v>Ja</v>
      </c>
      <c r="S948" s="45" t="str">
        <f ca="1" t="shared" si="1186"/>
        <v>x</v>
      </c>
      <c r="T948" s="45" t="str">
        <f ca="1" t="shared" si="1187"/>
        <v>x</v>
      </c>
      <c r="V948" s="33"/>
      <c r="W948" s="49" t="str">
        <f ca="1" t="shared" si="1188"/>
        <v/>
      </c>
      <c r="X948" s="50" t="str">
        <f ca="1" t="shared" si="1189"/>
        <v/>
      </c>
      <c r="Y948" s="63" t="str">
        <f ca="1" t="shared" si="1144"/>
        <v/>
      </c>
      <c r="Z948" s="63" t="str">
        <f ca="1" t="shared" si="1145"/>
        <v/>
      </c>
      <c r="AA948" s="67"/>
      <c r="AB948" s="64" t="str">
        <f ca="1" t="shared" si="1146"/>
        <v/>
      </c>
      <c r="AC948" s="73">
        <f ca="1">INDEX(Anslutningspunkt!$A$2:$A$108,RANDBETWEEN(2,108),1)</f>
        <v>39</v>
      </c>
      <c r="AD948" s="30"/>
      <c r="AE948" s="30" t="str">
        <f ca="1" t="shared" si="1190"/>
        <v>Regionnät</v>
      </c>
      <c r="AF948" s="79"/>
      <c r="AG948" s="122"/>
      <c r="AH948" s="123"/>
      <c r="AI948" s="127"/>
      <c r="AL948" s="7"/>
      <c r="AM948" s="7">
        <f ca="1">VLOOKUP(AC948,Anslutningspunkt!A:B,2,0)+RANDBETWEEN(-10000,10000)</f>
        <v>6024421.672</v>
      </c>
      <c r="AN948" s="7">
        <f ca="1">VLOOKUP(AC948,Anslutningspunkt!A:C,3,0)+RANDBETWEEN(-10000,10000)</f>
        <v>359792.438</v>
      </c>
      <c r="AP948" s="7" t="str">
        <f ca="1" t="shared" si="1148"/>
        <v>Utökning</v>
      </c>
      <c r="AQ948" s="7" t="str">
        <f t="shared" si="1149"/>
        <v>Konsumtion/Produktion</v>
      </c>
      <c r="AX948" s="31">
        <f ca="1" t="shared" si="1150"/>
        <v>45308.7701621625</v>
      </c>
      <c r="AZ948" s="31">
        <f ca="1">IF(SUM(IF({"4.Projekteringsavtal","5.Anslutningsavtal","6.Nätavtal"}=Q948,1,0))&gt;0,EDATE(AX948,RANDBETWEEN(0,6)),"")</f>
        <v>45429</v>
      </c>
      <c r="BB948" s="21">
        <f ca="1">IF(SUM(IF({"5.Anslutningsavtal","6.Nätavtal"}=Q948,1,0))&gt;0,EDATE(AZ948,RANDBETWEEN(0,3)),"")</f>
        <v>45429</v>
      </c>
      <c r="BD948" s="21" t="str">
        <f ca="1" t="shared" si="1151"/>
        <v/>
      </c>
    </row>
    <row r="949" spans="1:56">
      <c r="A949" s="33" t="s">
        <v>65</v>
      </c>
      <c r="B949" s="31">
        <f ca="1" t="shared" si="1178"/>
        <v>44820</v>
      </c>
      <c r="C949" s="32">
        <f ca="1" t="shared" si="1126"/>
        <v>45004</v>
      </c>
      <c r="D949" s="30" t="str">
        <f t="shared" si="1127"/>
        <v>Project 4949</v>
      </c>
      <c r="E949" s="30" t="str">
        <f t="shared" si="1128"/>
        <v>Company AB 5949</v>
      </c>
      <c r="F949" s="30" t="str">
        <f ca="1" t="shared" si="1179"/>
        <v>Sandviken</v>
      </c>
      <c r="G949" s="37">
        <f ca="1" t="shared" si="1180"/>
        <v>38</v>
      </c>
      <c r="H949" s="38" t="str">
        <f ca="1" t="shared" si="1181"/>
        <v>Nej</v>
      </c>
      <c r="I949" s="30" t="str">
        <f ca="1" t="shared" si="1182"/>
        <v>Nyanslutning</v>
      </c>
      <c r="J949" s="30" t="s">
        <v>69</v>
      </c>
      <c r="K949" s="41">
        <f ca="1" t="shared" si="1183"/>
        <v>350</v>
      </c>
      <c r="L949" s="41">
        <f ca="1" t="shared" si="1134"/>
        <v>108</v>
      </c>
      <c r="N949" s="30" t="str">
        <f ca="1" t="shared" si="1135"/>
        <v>Sarah Anderson 949</v>
      </c>
      <c r="O949" s="30" t="str">
        <f ca="1" t="shared" si="1136"/>
        <v>Anders Erikson 949</v>
      </c>
      <c r="P949" s="30" t="str">
        <f ca="1" t="shared" si="1137"/>
        <v>Sarah Anderson 949</v>
      </c>
      <c r="Q949" s="30" t="str">
        <f ca="1" t="shared" si="1184"/>
        <v>4.Projekteringsavtal</v>
      </c>
      <c r="R949" s="45" t="str">
        <f ca="1" t="shared" si="1185"/>
        <v>n</v>
      </c>
      <c r="S949" s="45" t="str">
        <f ca="1" t="shared" si="1186"/>
        <v/>
      </c>
      <c r="T949" s="45" t="str">
        <f ca="1" t="shared" si="1187"/>
        <v/>
      </c>
      <c r="V949" s="33"/>
      <c r="W949" s="49" t="str">
        <f ca="1" t="shared" si="1188"/>
        <v/>
      </c>
      <c r="X949" s="50" t="str">
        <f ca="1" t="shared" si="1189"/>
        <v>Ja</v>
      </c>
      <c r="Y949" s="63">
        <f ca="1" t="shared" si="1144"/>
        <v>45537</v>
      </c>
      <c r="Z949" s="63">
        <f ca="1" t="shared" si="1145"/>
        <v>45530</v>
      </c>
      <c r="AA949" s="67"/>
      <c r="AB949" s="64" t="str">
        <f ca="1" t="shared" si="1146"/>
        <v/>
      </c>
      <c r="AC949" s="73">
        <f ca="1">INDEX(Anslutningspunkt!$A$2:$A$108,RANDBETWEEN(2,108),1)</f>
        <v>80</v>
      </c>
      <c r="AD949" s="30"/>
      <c r="AE949" s="30" t="str">
        <f ca="1" t="shared" si="1190"/>
        <v/>
      </c>
      <c r="AF949" s="79"/>
      <c r="AG949" s="122"/>
      <c r="AH949" s="123"/>
      <c r="AI949" s="127"/>
      <c r="AL949" s="7"/>
      <c r="AM949" s="7">
        <f ca="1">VLOOKUP(AC949,Anslutningspunkt!A:B,2,0)+RANDBETWEEN(-10000,10000)</f>
        <v>6072661.672</v>
      </c>
      <c r="AN949" s="7">
        <f ca="1">VLOOKUP(AC949,Anslutningspunkt!A:C,3,0)+RANDBETWEEN(-10000,10000)</f>
        <v>312768.438</v>
      </c>
      <c r="AP949" s="7" t="str">
        <f ca="1" t="shared" si="1148"/>
        <v>Nyanslutning</v>
      </c>
      <c r="AQ949" s="7" t="str">
        <f t="shared" si="1149"/>
        <v>Konsumtion/Produktion</v>
      </c>
      <c r="AX949" s="31">
        <f ca="1" t="shared" si="1150"/>
        <v>44944.7735227324</v>
      </c>
      <c r="AZ949" s="31">
        <f ca="1">IF(SUM(IF({"4.Projekteringsavtal","5.Anslutningsavtal","6.Nätavtal"}=Q949,1,0))&gt;0,EDATE(AX949,RANDBETWEEN(0,6)),"")</f>
        <v>45095</v>
      </c>
      <c r="BB949" s="21" t="str">
        <f ca="1">IF(SUM(IF({"5.Anslutningsavtal","6.Nätavtal"}=Q949,1,0))&gt;0,EDATE(AZ949,RANDBETWEEN(0,3)),"")</f>
        <v/>
      </c>
      <c r="BD949" s="21" t="str">
        <f ca="1" t="shared" si="1151"/>
        <v/>
      </c>
    </row>
    <row r="950" spans="1:56">
      <c r="A950" s="33" t="s">
        <v>65</v>
      </c>
      <c r="B950" s="31">
        <f ca="1" t="shared" si="1178"/>
        <v>44343</v>
      </c>
      <c r="C950" s="32">
        <f ca="1" t="shared" si="1126"/>
        <v>44790</v>
      </c>
      <c r="D950" s="30" t="str">
        <f t="shared" si="1127"/>
        <v>Project 4950</v>
      </c>
      <c r="E950" s="30" t="str">
        <f t="shared" si="1128"/>
        <v>Company AB 5950</v>
      </c>
      <c r="F950" s="30" t="str">
        <f ca="1" t="shared" si="1179"/>
        <v>Ludvika</v>
      </c>
      <c r="G950" s="37">
        <f ca="1" t="shared" si="1180"/>
        <v>32</v>
      </c>
      <c r="H950" s="38" t="str">
        <f ca="1" t="shared" si="1181"/>
        <v/>
      </c>
      <c r="I950" s="30" t="str">
        <f ca="1" t="shared" si="1182"/>
        <v>Flytt</v>
      </c>
      <c r="J950" s="30" t="s">
        <v>69</v>
      </c>
      <c r="K950" s="41">
        <f ca="1" t="shared" si="1183"/>
        <v>70</v>
      </c>
      <c r="L950" s="41">
        <f ca="1" t="shared" si="1134"/>
        <v>42</v>
      </c>
      <c r="N950" s="30" t="str">
        <f ca="1" t="shared" si="1135"/>
        <v>Erik Johanson 950</v>
      </c>
      <c r="O950" s="30" t="str">
        <f ca="1" t="shared" si="1136"/>
        <v>Lars Johnson 950</v>
      </c>
      <c r="P950" s="30" t="str">
        <f ca="1" t="shared" si="1137"/>
        <v>Anders Erikson 950</v>
      </c>
      <c r="Q950" s="30" t="str">
        <f ca="1" t="shared" si="1184"/>
        <v>1.Anslutningsmöjlighet</v>
      </c>
      <c r="R950" s="45" t="str">
        <f ca="1" t="shared" si="1185"/>
        <v/>
      </c>
      <c r="S950" s="45" t="str">
        <f ca="1" t="shared" si="1186"/>
        <v/>
      </c>
      <c r="T950" s="45" t="str">
        <f ca="1" t="shared" si="1187"/>
        <v/>
      </c>
      <c r="V950" s="33"/>
      <c r="W950" s="49" t="str">
        <f ca="1" t="shared" si="1188"/>
        <v/>
      </c>
      <c r="X950" s="50" t="str">
        <f ca="1" t="shared" si="1189"/>
        <v>Ja</v>
      </c>
      <c r="Y950" s="63">
        <f ca="1" t="shared" si="1144"/>
        <v>45161</v>
      </c>
      <c r="Z950" s="63">
        <f ca="1" t="shared" si="1145"/>
        <v>45073</v>
      </c>
      <c r="AA950" s="67"/>
      <c r="AB950" s="64">
        <f ca="1" t="shared" si="1146"/>
        <v>44584.1694950637</v>
      </c>
      <c r="AC950" s="73">
        <f ca="1">INDEX(Anslutningspunkt!$A$2:$A$108,RANDBETWEEN(2,108),1)</f>
        <v>66</v>
      </c>
      <c r="AD950" s="30"/>
      <c r="AE950" s="30" t="str">
        <f ca="1" t="shared" si="1190"/>
        <v>Regionnät</v>
      </c>
      <c r="AF950" s="79"/>
      <c r="AG950" s="122"/>
      <c r="AH950" s="123"/>
      <c r="AI950" s="127"/>
      <c r="AL950" s="7"/>
      <c r="AM950" s="7">
        <f ca="1">VLOOKUP(AC950,Anslutningspunkt!A:B,2,0)+RANDBETWEEN(-10000,10000)</f>
        <v>6186361.672</v>
      </c>
      <c r="AN950" s="7">
        <f ca="1">VLOOKUP(AC950,Anslutningspunkt!A:C,3,0)+RANDBETWEEN(-10000,10000)</f>
        <v>278927.438</v>
      </c>
      <c r="AP950" s="7" t="str">
        <f ca="1" t="shared" si="1148"/>
        <v>Flytt</v>
      </c>
      <c r="AQ950" s="7" t="str">
        <f t="shared" si="1149"/>
        <v>Konsumtion/Produktion</v>
      </c>
      <c r="AX950" s="31" t="str">
        <f ca="1" t="shared" si="1150"/>
        <v/>
      </c>
      <c r="AZ950" s="31" t="str">
        <f ca="1">IF(SUM(IF({"4.Projekteringsavtal","5.Anslutningsavtal","6.Nätavtal"}=Q950,1,0))&gt;0,EDATE(AX950,RANDBETWEEN(0,6)),"")</f>
        <v/>
      </c>
      <c r="BB950" s="21" t="str">
        <f ca="1">IF(SUM(IF({"5.Anslutningsavtal","6.Nätavtal"}=Q950,1,0))&gt;0,EDATE(AZ950,RANDBETWEEN(0,3)),"")</f>
        <v/>
      </c>
      <c r="BD950" s="21" t="str">
        <f ca="1" t="shared" si="1151"/>
        <v/>
      </c>
    </row>
    <row r="951" spans="1:56">
      <c r="A951" s="33" t="s">
        <v>65</v>
      </c>
      <c r="B951" s="31">
        <f ca="1" t="shared" ref="B951:B960" si="1191">RANDBETWEEN(DATE(2018,1,1),DATE(2022,10,20))</f>
        <v>43933</v>
      </c>
      <c r="C951" s="32">
        <f ca="1" t="shared" si="1126"/>
        <v>44954</v>
      </c>
      <c r="D951" s="30" t="str">
        <f t="shared" si="1127"/>
        <v>Project 4951</v>
      </c>
      <c r="E951" s="30" t="str">
        <f t="shared" si="1128"/>
        <v>Company AB 5951</v>
      </c>
      <c r="F951" s="30" t="str">
        <f ca="1" t="shared" ref="F951:F960" si="119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Äkers Styckebruk</v>
      </c>
      <c r="G951" s="37">
        <f ca="1" t="shared" ref="G951:G960" si="1193">RANDBETWEEN(30,38)</f>
        <v>35</v>
      </c>
      <c r="H951" s="38" t="str">
        <f ca="1" t="shared" ref="H951:H960" si="1194">CHOOSE(RANDBETWEEN(1,3),"Ja","Nej","")</f>
        <v>Nej</v>
      </c>
      <c r="I951" s="30" t="str">
        <f ca="1" t="shared" ref="I951:I960" si="1195">CHOOSE(RANDBETWEEN(1,3),"Nyanslutning","Utökning","Flytt")</f>
        <v>Nyanslutning</v>
      </c>
      <c r="J951" s="30" t="s">
        <v>69</v>
      </c>
      <c r="K951" s="41">
        <f ca="1" t="shared" ref="K951:K960" si="1196">RANDBETWEEN(1,60)*10</f>
        <v>300</v>
      </c>
      <c r="L951" s="41">
        <f ca="1" t="shared" si="1134"/>
        <v>68</v>
      </c>
      <c r="N951" s="30" t="str">
        <f ca="1" t="shared" si="1135"/>
        <v>Lars Johnson 951</v>
      </c>
      <c r="O951" s="30" t="str">
        <f ca="1" t="shared" si="1136"/>
        <v>Sarah Anderson 951</v>
      </c>
      <c r="P951" s="30" t="str">
        <f ca="1" t="shared" si="1137"/>
        <v>Erik Johanson 951</v>
      </c>
      <c r="Q951" s="30" t="str">
        <f ca="1" t="shared" ref="Q951:Q960" si="1197">CHOOSE(RANDBETWEEN(1,5),"5.Anslutningsavtal","4.Projekteringsavtal","6.Nätavtal","2.Reservationsavtal","1.Anslutningsmöjlighet")</f>
        <v>6.Nätavtal</v>
      </c>
      <c r="R951" s="45" t="str">
        <f ca="1" t="shared" ref="R951:R960" si="1198">CHOOSE(RANDBETWEEN(1,8),"Ja","","","","n","nej","?","N/A")</f>
        <v>?</v>
      </c>
      <c r="S951" s="45" t="str">
        <f ca="1" t="shared" ref="S951:S960" si="1199">CHOOSE(RANDBETWEEN(1,3),"x","","")</f>
        <v>x</v>
      </c>
      <c r="T951" s="45" t="str">
        <f ca="1" t="shared" ref="T951:T960" si="1200">CHOOSE(RANDBETWEEN(1,4),"x","","","")</f>
        <v/>
      </c>
      <c r="V951" s="33"/>
      <c r="W951" s="49" t="str">
        <f ca="1" t="shared" ref="W951:W960" si="1201">CHOOSE(RANDBETWEEN(1,7),"Länk","","","","","Ansluts till LN 20 kV","Reservationsavtal ska tecknas")</f>
        <v/>
      </c>
      <c r="X951" s="50" t="str">
        <f ca="1" t="shared" ref="X951:X960" si="1202">CHOOSE(RANDBETWEEN(1,4),"Ja","Ja","Nej","")</f>
        <v>Nej</v>
      </c>
      <c r="Y951" s="63" t="str">
        <f ca="1" t="shared" si="1144"/>
        <v/>
      </c>
      <c r="Z951" s="63" t="str">
        <f ca="1" t="shared" si="1145"/>
        <v/>
      </c>
      <c r="AA951" s="67"/>
      <c r="AB951" s="64" t="str">
        <f ca="1" t="shared" si="1146"/>
        <v/>
      </c>
      <c r="AC951" s="73">
        <f ca="1">INDEX(Anslutningspunkt!$A$2:$A$108,RANDBETWEEN(2,108),1)</f>
        <v>66</v>
      </c>
      <c r="AD951" s="30"/>
      <c r="AE951" s="30" t="str">
        <f ca="1" t="shared" ref="AE951:AE960" si="1203">CHOOSE(RANDBETWEEN(1,4),"Regionnät","Stamnät Regionnät","Stamnät","")</f>
        <v>Stamnät Regionnät</v>
      </c>
      <c r="AF951" s="79"/>
      <c r="AG951" s="122"/>
      <c r="AH951" s="123"/>
      <c r="AI951" s="127"/>
      <c r="AL951" s="7"/>
      <c r="AM951" s="7">
        <f ca="1">VLOOKUP(AC951,Anslutningspunkt!A:B,2,0)+RANDBETWEEN(-10000,10000)</f>
        <v>6185791.672</v>
      </c>
      <c r="AN951" s="7">
        <f ca="1">VLOOKUP(AC951,Anslutningspunkt!A:C,3,0)+RANDBETWEEN(-10000,10000)</f>
        <v>281267.438</v>
      </c>
      <c r="AP951" s="7" t="str">
        <f ca="1" t="shared" si="1148"/>
        <v>Nyanslutning</v>
      </c>
      <c r="AQ951" s="7" t="str">
        <f t="shared" si="1149"/>
        <v>Konsumtion/Produktion</v>
      </c>
      <c r="AX951" s="31">
        <f ca="1" t="shared" si="1150"/>
        <v>44074.9033547629</v>
      </c>
      <c r="AZ951" s="31">
        <f ca="1">IF(SUM(IF({"4.Projekteringsavtal","5.Anslutningsavtal","6.Nätavtal"}=Q951,1,0))&gt;0,EDATE(AX951,RANDBETWEEN(0,6)),"")</f>
        <v>44255</v>
      </c>
      <c r="BB951" s="21">
        <f ca="1">IF(SUM(IF({"5.Anslutningsavtal","6.Nätavtal"}=Q951,1,0))&gt;0,EDATE(AZ951,RANDBETWEEN(0,3)),"")</f>
        <v>44314</v>
      </c>
      <c r="BD951" s="21">
        <f ca="1" t="shared" si="1151"/>
        <v>44375</v>
      </c>
    </row>
    <row r="952" spans="1:56">
      <c r="A952" s="33" t="s">
        <v>65</v>
      </c>
      <c r="B952" s="31">
        <f ca="1" t="shared" si="1191"/>
        <v>44591</v>
      </c>
      <c r="C952" s="32">
        <f ca="1" t="shared" si="1126"/>
        <v>44814</v>
      </c>
      <c r="D952" s="30" t="str">
        <f t="shared" si="1127"/>
        <v>Project 4952</v>
      </c>
      <c r="E952" s="30" t="str">
        <f t="shared" si="1128"/>
        <v>Company AB 5952</v>
      </c>
      <c r="F952" s="30" t="str">
        <f ca="1" t="shared" si="1192"/>
        <v>Trosa</v>
      </c>
      <c r="G952" s="37">
        <f ca="1" t="shared" si="1193"/>
        <v>34</v>
      </c>
      <c r="H952" s="38" t="str">
        <f ca="1" t="shared" si="1194"/>
        <v>Nej</v>
      </c>
      <c r="I952" s="30" t="str">
        <f ca="1" t="shared" si="1195"/>
        <v>Flytt</v>
      </c>
      <c r="J952" s="30" t="s">
        <v>69</v>
      </c>
      <c r="K952" s="41">
        <f ca="1" t="shared" si="1196"/>
        <v>550</v>
      </c>
      <c r="L952" s="41">
        <f ca="1" t="shared" si="1134"/>
        <v>121</v>
      </c>
      <c r="N952" s="30" t="str">
        <f ca="1" t="shared" si="1135"/>
        <v>Anders Erikson 952</v>
      </c>
      <c r="O952" s="30" t="str">
        <f ca="1" t="shared" si="1136"/>
        <v>Anders Erikson 952</v>
      </c>
      <c r="P952" s="30" t="str">
        <f ca="1" t="shared" si="1137"/>
        <v>Erik Johanson 952</v>
      </c>
      <c r="Q952" s="30" t="str">
        <f ca="1" t="shared" si="1197"/>
        <v>6.Nätavtal</v>
      </c>
      <c r="R952" s="45" t="str">
        <f ca="1" t="shared" si="1198"/>
        <v>n</v>
      </c>
      <c r="S952" s="45" t="str">
        <f ca="1" t="shared" si="1199"/>
        <v>x</v>
      </c>
      <c r="T952" s="45" t="str">
        <f ca="1" t="shared" si="1200"/>
        <v/>
      </c>
      <c r="V952" s="33"/>
      <c r="W952" s="49" t="str">
        <f ca="1" t="shared" si="1201"/>
        <v/>
      </c>
      <c r="X952" s="50" t="str">
        <f ca="1" t="shared" si="1202"/>
        <v>Nej</v>
      </c>
      <c r="Y952" s="63" t="str">
        <f ca="1" t="shared" si="1144"/>
        <v/>
      </c>
      <c r="Z952" s="63" t="str">
        <f ca="1" t="shared" si="1145"/>
        <v/>
      </c>
      <c r="AA952" s="67"/>
      <c r="AB952" s="64" t="str">
        <f ca="1" t="shared" si="1146"/>
        <v/>
      </c>
      <c r="AC952" s="73">
        <f ca="1">INDEX(Anslutningspunkt!$A$2:$A$108,RANDBETWEEN(2,108),1)</f>
        <v>23</v>
      </c>
      <c r="AD952" s="30"/>
      <c r="AE952" s="30" t="str">
        <f ca="1" t="shared" si="1203"/>
        <v/>
      </c>
      <c r="AF952" s="79"/>
      <c r="AG952" s="122"/>
      <c r="AH952" s="123"/>
      <c r="AI952" s="127"/>
      <c r="AL952" s="7"/>
      <c r="AM952" s="7">
        <f ca="1">VLOOKUP(AC952,Anslutningspunkt!A:B,2,0)+RANDBETWEEN(-10000,10000)</f>
        <v>6023192.672</v>
      </c>
      <c r="AN952" s="7">
        <f ca="1">VLOOKUP(AC952,Anslutningspunkt!A:C,3,0)+RANDBETWEEN(-10000,10000)</f>
        <v>268385.438</v>
      </c>
      <c r="AP952" s="7" t="str">
        <f ca="1" t="shared" si="1148"/>
        <v>Flytt</v>
      </c>
      <c r="AQ952" s="7" t="str">
        <f t="shared" si="1149"/>
        <v>Konsumtion/Produktion</v>
      </c>
      <c r="AX952" s="31">
        <f ca="1" t="shared" si="1150"/>
        <v>44616.2644154925</v>
      </c>
      <c r="AZ952" s="31">
        <f ca="1">IF(SUM(IF({"4.Projekteringsavtal","5.Anslutningsavtal","6.Nätavtal"}=Q952,1,0))&gt;0,EDATE(AX952,RANDBETWEEN(0,6)),"")</f>
        <v>44797</v>
      </c>
      <c r="BB952" s="21">
        <f ca="1">IF(SUM(IF({"5.Anslutningsavtal","6.Nätavtal"}=Q952,1,0))&gt;0,EDATE(AZ952,RANDBETWEEN(0,3)),"")</f>
        <v>44797</v>
      </c>
      <c r="BD952" s="21">
        <f ca="1" t="shared" si="1151"/>
        <v>44828</v>
      </c>
    </row>
    <row r="953" spans="1:56">
      <c r="A953" s="33" t="s">
        <v>65</v>
      </c>
      <c r="B953" s="31">
        <f ca="1" t="shared" si="1191"/>
        <v>43735</v>
      </c>
      <c r="C953" s="32">
        <f ca="1" t="shared" si="1126"/>
        <v>44802</v>
      </c>
      <c r="D953" s="30" t="str">
        <f t="shared" si="1127"/>
        <v>Project 4953</v>
      </c>
      <c r="E953" s="30" t="str">
        <f t="shared" si="1128"/>
        <v>Company AB 5953</v>
      </c>
      <c r="F953" s="30" t="str">
        <f ca="1" t="shared" si="1192"/>
        <v>Tierp</v>
      </c>
      <c r="G953" s="37">
        <f ca="1" t="shared" si="1193"/>
        <v>34</v>
      </c>
      <c r="H953" s="38" t="str">
        <f ca="1" t="shared" si="1194"/>
        <v>Ja</v>
      </c>
      <c r="I953" s="30" t="str">
        <f ca="1" t="shared" si="1195"/>
        <v>Utökning</v>
      </c>
      <c r="J953" s="30" t="s">
        <v>69</v>
      </c>
      <c r="K953" s="41">
        <f ca="1" t="shared" si="1196"/>
        <v>20</v>
      </c>
      <c r="L953" s="41">
        <f ca="1" t="shared" si="1134"/>
        <v>6</v>
      </c>
      <c r="N953" s="30" t="str">
        <f ca="1" t="shared" si="1135"/>
        <v>Erik Johanson 953</v>
      </c>
      <c r="O953" s="30" t="str">
        <f ca="1" t="shared" si="1136"/>
        <v>Anders Erikson 953</v>
      </c>
      <c r="P953" s="30" t="str">
        <f ca="1" t="shared" si="1137"/>
        <v>Erik Johanson 953</v>
      </c>
      <c r="Q953" s="30" t="str">
        <f ca="1" t="shared" si="1197"/>
        <v>6.Nätavtal</v>
      </c>
      <c r="R953" s="45" t="str">
        <f ca="1" t="shared" si="1198"/>
        <v>Ja</v>
      </c>
      <c r="S953" s="45" t="str">
        <f ca="1" t="shared" si="1199"/>
        <v>x</v>
      </c>
      <c r="T953" s="45" t="str">
        <f ca="1" t="shared" si="1200"/>
        <v/>
      </c>
      <c r="V953" s="33"/>
      <c r="W953" s="49" t="str">
        <f ca="1" t="shared" si="1201"/>
        <v/>
      </c>
      <c r="X953" s="50" t="str">
        <f ca="1" t="shared" si="1202"/>
        <v/>
      </c>
      <c r="Y953" s="63" t="str">
        <f ca="1" t="shared" si="1144"/>
        <v/>
      </c>
      <c r="Z953" s="63" t="str">
        <f ca="1" t="shared" si="1145"/>
        <v/>
      </c>
      <c r="AA953" s="67"/>
      <c r="AB953" s="64" t="str">
        <f ca="1" t="shared" si="1146"/>
        <v/>
      </c>
      <c r="AC953" s="73">
        <f ca="1">INDEX(Anslutningspunkt!$A$2:$A$108,RANDBETWEEN(2,108),1)</f>
        <v>66</v>
      </c>
      <c r="AD953" s="30"/>
      <c r="AE953" s="30" t="str">
        <f ca="1" t="shared" si="1203"/>
        <v>Stamnät</v>
      </c>
      <c r="AF953" s="79"/>
      <c r="AG953" s="122"/>
      <c r="AH953" s="123"/>
      <c r="AI953" s="127"/>
      <c r="AL953" s="7"/>
      <c r="AM953" s="7">
        <f ca="1">VLOOKUP(AC953,Anslutningspunkt!A:B,2,0)+RANDBETWEEN(-10000,10000)</f>
        <v>6182778.672</v>
      </c>
      <c r="AN953" s="7">
        <f ca="1">VLOOKUP(AC953,Anslutningspunkt!A:C,3,0)+RANDBETWEEN(-10000,10000)</f>
        <v>271562.438</v>
      </c>
      <c r="AP953" s="7" t="str">
        <f ca="1" t="shared" si="1148"/>
        <v>Utökning</v>
      </c>
      <c r="AQ953" s="7" t="str">
        <f t="shared" si="1149"/>
        <v>Konsumtion/Produktion</v>
      </c>
      <c r="AX953" s="31">
        <f ca="1" t="shared" si="1150"/>
        <v>44832.8280242067</v>
      </c>
      <c r="AZ953" s="31">
        <f ca="1">IF(SUM(IF({"4.Projekteringsavtal","5.Anslutningsavtal","6.Nätavtal"}=Q953,1,0))&gt;0,EDATE(AX953,RANDBETWEEN(0,6)),"")</f>
        <v>45013</v>
      </c>
      <c r="BB953" s="21">
        <f ca="1">IF(SUM(IF({"5.Anslutningsavtal","6.Nätavtal"}=Q953,1,0))&gt;0,EDATE(AZ953,RANDBETWEEN(0,3)),"")</f>
        <v>45044</v>
      </c>
      <c r="BD953" s="21">
        <f ca="1" t="shared" si="1151"/>
        <v>45044</v>
      </c>
    </row>
    <row r="954" spans="1:56">
      <c r="A954" s="33" t="s">
        <v>65</v>
      </c>
      <c r="B954" s="31">
        <f ca="1" t="shared" si="1191"/>
        <v>44140</v>
      </c>
      <c r="C954" s="32">
        <f ca="1" t="shared" si="1126"/>
        <v>44705</v>
      </c>
      <c r="D954" s="30" t="str">
        <f t="shared" si="1127"/>
        <v>Project 4954</v>
      </c>
      <c r="E954" s="30" t="str">
        <f t="shared" si="1128"/>
        <v>Company AB 5954</v>
      </c>
      <c r="F954" s="30" t="str">
        <f ca="1" t="shared" si="1192"/>
        <v>Enköping</v>
      </c>
      <c r="G954" s="37">
        <f ca="1" t="shared" si="1193"/>
        <v>32</v>
      </c>
      <c r="H954" s="38" t="str">
        <f ca="1" t="shared" si="1194"/>
        <v/>
      </c>
      <c r="I954" s="30" t="str">
        <f ca="1" t="shared" si="1195"/>
        <v>Nyanslutning</v>
      </c>
      <c r="J954" s="30" t="s">
        <v>69</v>
      </c>
      <c r="K954" s="41">
        <f ca="1" t="shared" si="1196"/>
        <v>50</v>
      </c>
      <c r="L954" s="41">
        <f ca="1" t="shared" si="1134"/>
        <v>26</v>
      </c>
      <c r="N954" s="30" t="str">
        <f ca="1" t="shared" si="1135"/>
        <v>Erik Johanson 954</v>
      </c>
      <c r="O954" s="30" t="str">
        <f ca="1" t="shared" si="1136"/>
        <v>Anders Erikson 954</v>
      </c>
      <c r="P954" s="30" t="str">
        <f ca="1" t="shared" si="1137"/>
        <v>Erik Johanson 954</v>
      </c>
      <c r="Q954" s="30" t="str">
        <f ca="1" t="shared" si="1197"/>
        <v>4.Projekteringsavtal</v>
      </c>
      <c r="R954" s="45" t="str">
        <f ca="1" t="shared" si="1198"/>
        <v>nej</v>
      </c>
      <c r="S954" s="45" t="str">
        <f ca="1" t="shared" si="1199"/>
        <v/>
      </c>
      <c r="T954" s="45" t="str">
        <f ca="1" t="shared" si="1200"/>
        <v>x</v>
      </c>
      <c r="V954" s="33"/>
      <c r="W954" s="49" t="str">
        <f ca="1" t="shared" si="1201"/>
        <v/>
      </c>
      <c r="X954" s="50" t="str">
        <f ca="1" t="shared" si="1202"/>
        <v>Nej</v>
      </c>
      <c r="Y954" s="63" t="str">
        <f ca="1" t="shared" si="1144"/>
        <v/>
      </c>
      <c r="Z954" s="63" t="str">
        <f ca="1" t="shared" si="1145"/>
        <v/>
      </c>
      <c r="AA954" s="67"/>
      <c r="AB954" s="64" t="str">
        <f ca="1" t="shared" si="1146"/>
        <v/>
      </c>
      <c r="AC954" s="73">
        <f ca="1">INDEX(Anslutningspunkt!$A$2:$A$108,RANDBETWEEN(2,108),1)</f>
        <v>79</v>
      </c>
      <c r="AD954" s="30"/>
      <c r="AE954" s="30" t="str">
        <f ca="1" t="shared" si="1203"/>
        <v>Stamnät</v>
      </c>
      <c r="AF954" s="79"/>
      <c r="AG954" s="122"/>
      <c r="AH954" s="123"/>
      <c r="AI954" s="127"/>
      <c r="AL954" s="7"/>
      <c r="AM954" s="7">
        <f ca="1">VLOOKUP(AC954,Anslutningspunkt!A:B,2,0)+RANDBETWEEN(-10000,10000)</f>
        <v>6078904.672</v>
      </c>
      <c r="AN954" s="7">
        <f ca="1">VLOOKUP(AC954,Anslutningspunkt!A:C,3,0)+RANDBETWEEN(-10000,10000)</f>
        <v>272571.438</v>
      </c>
      <c r="AP954" s="7" t="str">
        <f ca="1" t="shared" si="1148"/>
        <v>Nyanslutning</v>
      </c>
      <c r="AQ954" s="7" t="str">
        <f t="shared" si="1149"/>
        <v>Konsumtion/Produktion</v>
      </c>
      <c r="AX954" s="31">
        <f ca="1" t="shared" si="1150"/>
        <v>44616.5512536713</v>
      </c>
      <c r="AZ954" s="31">
        <f ca="1">IF(SUM(IF({"4.Projekteringsavtal","5.Anslutningsavtal","6.Nätavtal"}=Q954,1,0))&gt;0,EDATE(AX954,RANDBETWEEN(0,6)),"")</f>
        <v>44736</v>
      </c>
      <c r="BB954" s="21" t="str">
        <f ca="1">IF(SUM(IF({"5.Anslutningsavtal","6.Nätavtal"}=Q954,1,0))&gt;0,EDATE(AZ954,RANDBETWEEN(0,3)),"")</f>
        <v/>
      </c>
      <c r="BD954" s="21" t="str">
        <f ca="1" t="shared" si="1151"/>
        <v/>
      </c>
    </row>
    <row r="955" spans="1:56">
      <c r="A955" s="33" t="s">
        <v>65</v>
      </c>
      <c r="B955" s="31">
        <f ca="1" t="shared" si="1191"/>
        <v>44533</v>
      </c>
      <c r="C955" s="32">
        <f ca="1" t="shared" si="1126"/>
        <v>44541</v>
      </c>
      <c r="D955" s="30" t="str">
        <f t="shared" si="1127"/>
        <v>Project 4955</v>
      </c>
      <c r="E955" s="30" t="str">
        <f t="shared" si="1128"/>
        <v>Company AB 5955</v>
      </c>
      <c r="F955" s="30" t="str">
        <f ca="1" t="shared" si="1192"/>
        <v>Upplans Bro</v>
      </c>
      <c r="G955" s="37">
        <f ca="1" t="shared" si="1193"/>
        <v>30</v>
      </c>
      <c r="H955" s="38" t="str">
        <f ca="1" t="shared" si="1194"/>
        <v>Ja</v>
      </c>
      <c r="I955" s="30" t="str">
        <f ca="1" t="shared" si="1195"/>
        <v>Nyanslutning</v>
      </c>
      <c r="J955" s="30" t="s">
        <v>69</v>
      </c>
      <c r="K955" s="41">
        <f ca="1" t="shared" si="1196"/>
        <v>300</v>
      </c>
      <c r="L955" s="41">
        <f ca="1" t="shared" si="1134"/>
        <v>149</v>
      </c>
      <c r="N955" s="30" t="str">
        <f ca="1" t="shared" si="1135"/>
        <v>Anders Erikson 955</v>
      </c>
      <c r="O955" s="30" t="str">
        <f ca="1" t="shared" si="1136"/>
        <v>Anders Erikson 955</v>
      </c>
      <c r="P955" s="30" t="str">
        <f ca="1" t="shared" si="1137"/>
        <v>Erik Johanson 955</v>
      </c>
      <c r="Q955" s="30" t="str">
        <f ca="1" t="shared" si="1197"/>
        <v>6.Nätavtal</v>
      </c>
      <c r="R955" s="45" t="str">
        <f ca="1" t="shared" si="1198"/>
        <v/>
      </c>
      <c r="S955" s="45" t="str">
        <f ca="1" t="shared" si="1199"/>
        <v/>
      </c>
      <c r="T955" s="45" t="str">
        <f ca="1" t="shared" si="1200"/>
        <v>x</v>
      </c>
      <c r="V955" s="33"/>
      <c r="W955" s="49" t="str">
        <f ca="1" t="shared" si="1201"/>
        <v>Ansluts till LN 20 kV</v>
      </c>
      <c r="X955" s="50" t="str">
        <f ca="1" t="shared" si="1202"/>
        <v>Nej</v>
      </c>
      <c r="Y955" s="63" t="str">
        <f ca="1" t="shared" si="1144"/>
        <v/>
      </c>
      <c r="Z955" s="63" t="str">
        <f ca="1" t="shared" si="1145"/>
        <v/>
      </c>
      <c r="AA955" s="67"/>
      <c r="AB955" s="64" t="str">
        <f ca="1" t="shared" si="1146"/>
        <v/>
      </c>
      <c r="AC955" s="73">
        <f ca="1">INDEX(Anslutningspunkt!$A$2:$A$108,RANDBETWEEN(2,108),1)</f>
        <v>99</v>
      </c>
      <c r="AD955" s="30"/>
      <c r="AE955" s="30" t="str">
        <f ca="1" t="shared" si="1203"/>
        <v/>
      </c>
      <c r="AF955" s="79"/>
      <c r="AG955" s="122"/>
      <c r="AH955" s="123"/>
      <c r="AI955" s="127"/>
      <c r="AL955" s="7"/>
      <c r="AM955" s="7">
        <f ca="1">VLOOKUP(AC955,Anslutningspunkt!A:B,2,0)+RANDBETWEEN(-10000,10000)</f>
        <v>6116789.672</v>
      </c>
      <c r="AN955" s="7">
        <f ca="1">VLOOKUP(AC955,Anslutningspunkt!A:C,3,0)+RANDBETWEEN(-10000,10000)</f>
        <v>383881.438</v>
      </c>
      <c r="AP955" s="7" t="str">
        <f ca="1" t="shared" si="1148"/>
        <v>Nyanslutning</v>
      </c>
      <c r="AQ955" s="7" t="str">
        <f t="shared" si="1149"/>
        <v>Konsumtion/Produktion</v>
      </c>
      <c r="AX955" s="31">
        <f ca="1" t="shared" si="1150"/>
        <v>44552.6446627556</v>
      </c>
      <c r="AZ955" s="31">
        <f ca="1">IF(SUM(IF({"4.Projekteringsavtal","5.Anslutningsavtal","6.Nätavtal"}=Q955,1,0))&gt;0,EDATE(AX955,RANDBETWEEN(0,6)),"")</f>
        <v>44552</v>
      </c>
      <c r="BB955" s="21">
        <f ca="1">IF(SUM(IF({"5.Anslutningsavtal","6.Nätavtal"}=Q955,1,0))&gt;0,EDATE(AZ955,RANDBETWEEN(0,3)),"")</f>
        <v>44583</v>
      </c>
      <c r="BD955" s="21">
        <f ca="1" t="shared" si="1151"/>
        <v>44614</v>
      </c>
    </row>
    <row r="956" spans="1:56">
      <c r="A956" s="33" t="s">
        <v>65</v>
      </c>
      <c r="B956" s="31">
        <f ca="1" t="shared" si="1191"/>
        <v>43971</v>
      </c>
      <c r="C956" s="32">
        <f ca="1" t="shared" si="1126"/>
        <v>45085</v>
      </c>
      <c r="D956" s="30" t="str">
        <f t="shared" si="1127"/>
        <v>Project 4956</v>
      </c>
      <c r="E956" s="30" t="str">
        <f t="shared" si="1128"/>
        <v>Company AB 5956</v>
      </c>
      <c r="F956" s="30" t="str">
        <f ca="1" t="shared" si="1192"/>
        <v>Falun</v>
      </c>
      <c r="G956" s="37">
        <f ca="1" t="shared" si="1193"/>
        <v>34</v>
      </c>
      <c r="H956" s="38" t="str">
        <f ca="1" t="shared" si="1194"/>
        <v/>
      </c>
      <c r="I956" s="30" t="str">
        <f ca="1" t="shared" si="1195"/>
        <v>Flytt</v>
      </c>
      <c r="J956" s="30" t="s">
        <v>69</v>
      </c>
      <c r="K956" s="41">
        <f ca="1" t="shared" si="1196"/>
        <v>320</v>
      </c>
      <c r="L956" s="41">
        <f ca="1" t="shared" si="1134"/>
        <v>234</v>
      </c>
      <c r="N956" s="30" t="str">
        <f ca="1" t="shared" si="1135"/>
        <v>Anders Erikson 956</v>
      </c>
      <c r="O956" s="30" t="str">
        <f ca="1" t="shared" si="1136"/>
        <v>Lars Johnson 956</v>
      </c>
      <c r="P956" s="30" t="str">
        <f ca="1" t="shared" si="1137"/>
        <v>Erik Johanson 956</v>
      </c>
      <c r="Q956" s="30" t="str">
        <f ca="1" t="shared" si="1197"/>
        <v>6.Nätavtal</v>
      </c>
      <c r="R956" s="45" t="str">
        <f ca="1" t="shared" si="1198"/>
        <v/>
      </c>
      <c r="S956" s="45" t="str">
        <f ca="1" t="shared" si="1199"/>
        <v>x</v>
      </c>
      <c r="T956" s="45" t="str">
        <f ca="1" t="shared" si="1200"/>
        <v/>
      </c>
      <c r="V956" s="33"/>
      <c r="W956" s="49" t="str">
        <f ca="1" t="shared" si="1201"/>
        <v>Ansluts till LN 20 kV</v>
      </c>
      <c r="X956" s="50" t="str">
        <f ca="1" t="shared" si="1202"/>
        <v>Ja</v>
      </c>
      <c r="Y956" s="63">
        <f ca="1" t="shared" si="1144"/>
        <v>45560</v>
      </c>
      <c r="Z956" s="63">
        <f ca="1" t="shared" si="1145"/>
        <v>45500</v>
      </c>
      <c r="AA956" s="67"/>
      <c r="AB956" s="64" t="str">
        <f ca="1" t="shared" si="1146"/>
        <v/>
      </c>
      <c r="AC956" s="73">
        <f ca="1">INDEX(Anslutningspunkt!$A$2:$A$108,RANDBETWEEN(2,108),1)</f>
        <v>67</v>
      </c>
      <c r="AD956" s="30"/>
      <c r="AE956" s="30" t="str">
        <f ca="1" t="shared" si="1203"/>
        <v/>
      </c>
      <c r="AF956" s="79"/>
      <c r="AG956" s="122"/>
      <c r="AH956" s="123"/>
      <c r="AI956" s="127"/>
      <c r="AL956" s="7"/>
      <c r="AM956" s="7">
        <f ca="1">VLOOKUP(AC956,Anslutningspunkt!A:B,2,0)+RANDBETWEEN(-10000,10000)</f>
        <v>6132505.672</v>
      </c>
      <c r="AN956" s="7">
        <f ca="1">VLOOKUP(AC956,Anslutningspunkt!A:C,3,0)+RANDBETWEEN(-10000,10000)</f>
        <v>397542.438</v>
      </c>
      <c r="AP956" s="7" t="str">
        <f ca="1" t="shared" si="1148"/>
        <v>Flytt</v>
      </c>
      <c r="AQ956" s="7" t="str">
        <f t="shared" si="1149"/>
        <v>Konsumtion/Produktion</v>
      </c>
      <c r="AX956" s="31">
        <f ca="1" t="shared" si="1150"/>
        <v>44757.5469867585</v>
      </c>
      <c r="AZ956" s="31">
        <f ca="1">IF(SUM(IF({"4.Projekteringsavtal","5.Anslutningsavtal","6.Nätavtal"}=Q956,1,0))&gt;0,EDATE(AX956,RANDBETWEEN(0,6)),"")</f>
        <v>44849</v>
      </c>
      <c r="BB956" s="21">
        <f ca="1">IF(SUM(IF({"5.Anslutningsavtal","6.Nätavtal"}=Q956,1,0))&gt;0,EDATE(AZ956,RANDBETWEEN(0,3)),"")</f>
        <v>44880</v>
      </c>
      <c r="BD956" s="21">
        <f ca="1" t="shared" si="1151"/>
        <v>44880</v>
      </c>
    </row>
    <row r="957" spans="1:56">
      <c r="A957" s="33" t="s">
        <v>65</v>
      </c>
      <c r="B957" s="31">
        <f ca="1" t="shared" si="1191"/>
        <v>43701</v>
      </c>
      <c r="C957" s="32">
        <f ca="1" t="shared" si="1126"/>
        <v>44384</v>
      </c>
      <c r="D957" s="30" t="str">
        <f t="shared" si="1127"/>
        <v>Project 4957</v>
      </c>
      <c r="E957" s="30" t="str">
        <f t="shared" si="1128"/>
        <v>Company AB 5957</v>
      </c>
      <c r="F957" s="30" t="str">
        <f ca="1" t="shared" si="1192"/>
        <v>Österåker</v>
      </c>
      <c r="G957" s="37">
        <f ca="1" t="shared" si="1193"/>
        <v>31</v>
      </c>
      <c r="H957" s="38" t="str">
        <f ca="1" t="shared" si="1194"/>
        <v/>
      </c>
      <c r="I957" s="30" t="str">
        <f ca="1" t="shared" si="1195"/>
        <v>Flytt</v>
      </c>
      <c r="J957" s="30" t="s">
        <v>69</v>
      </c>
      <c r="K957" s="41">
        <f ca="1" t="shared" si="1196"/>
        <v>590</v>
      </c>
      <c r="L957" s="41">
        <f ca="1" t="shared" si="1134"/>
        <v>455</v>
      </c>
      <c r="N957" s="30" t="str">
        <f ca="1" t="shared" si="1135"/>
        <v>Lars Johnson 957</v>
      </c>
      <c r="O957" s="30" t="str">
        <f ca="1" t="shared" si="1136"/>
        <v>Lars Johnson 957</v>
      </c>
      <c r="P957" s="30" t="str">
        <f ca="1" t="shared" si="1137"/>
        <v>Sarah Anderson 957</v>
      </c>
      <c r="Q957" s="30" t="str">
        <f ca="1" t="shared" si="1197"/>
        <v>6.Nätavtal</v>
      </c>
      <c r="R957" s="45" t="str">
        <f ca="1" t="shared" si="1198"/>
        <v>Ja</v>
      </c>
      <c r="S957" s="45" t="str">
        <f ca="1" t="shared" si="1199"/>
        <v/>
      </c>
      <c r="T957" s="45" t="str">
        <f ca="1" t="shared" si="1200"/>
        <v/>
      </c>
      <c r="V957" s="33"/>
      <c r="W957" s="49" t="str">
        <f ca="1" t="shared" si="1201"/>
        <v>Reservationsavtal ska tecknas</v>
      </c>
      <c r="X957" s="50" t="str">
        <f ca="1" t="shared" si="1202"/>
        <v>Ja</v>
      </c>
      <c r="Y957" s="63">
        <f ca="1" t="shared" si="1144"/>
        <v>45183</v>
      </c>
      <c r="Z957" s="63">
        <f ca="1" t="shared" si="1145"/>
        <v>44528</v>
      </c>
      <c r="AA957" s="67"/>
      <c r="AB957" s="64" t="str">
        <f ca="1" t="shared" si="1146"/>
        <v/>
      </c>
      <c r="AC957" s="73">
        <f ca="1">INDEX(Anslutningspunkt!$A$2:$A$108,RANDBETWEEN(2,108),1)</f>
        <v>18</v>
      </c>
      <c r="AD957" s="30"/>
      <c r="AE957" s="30" t="str">
        <f ca="1" t="shared" si="1203"/>
        <v/>
      </c>
      <c r="AF957" s="79"/>
      <c r="AG957" s="122"/>
      <c r="AH957" s="123"/>
      <c r="AI957" s="127"/>
      <c r="AL957" s="7"/>
      <c r="AM957" s="7">
        <f ca="1">VLOOKUP(AC957,Anslutningspunkt!A:B,2,0)+RANDBETWEEN(-10000,10000)</f>
        <v>6156732.672</v>
      </c>
      <c r="AN957" s="7">
        <f ca="1">VLOOKUP(AC957,Anslutningspunkt!A:C,3,0)+RANDBETWEEN(-10000,10000)</f>
        <v>317236.438</v>
      </c>
      <c r="AP957" s="7" t="str">
        <f ca="1" t="shared" si="1148"/>
        <v>Flytt</v>
      </c>
      <c r="AQ957" s="7" t="str">
        <f t="shared" si="1149"/>
        <v>Konsumtion/Produktion</v>
      </c>
      <c r="AX957" s="31">
        <f ca="1" t="shared" si="1150"/>
        <v>43993.0499493426</v>
      </c>
      <c r="AZ957" s="31">
        <f ca="1">IF(SUM(IF({"4.Projekteringsavtal","5.Anslutningsavtal","6.Nätavtal"}=Q957,1,0))&gt;0,EDATE(AX957,RANDBETWEEN(0,6)),"")</f>
        <v>44054</v>
      </c>
      <c r="BB957" s="21">
        <f ca="1">IF(SUM(IF({"5.Anslutningsavtal","6.Nätavtal"}=Q957,1,0))&gt;0,EDATE(AZ957,RANDBETWEEN(0,3)),"")</f>
        <v>44085</v>
      </c>
      <c r="BD957" s="21">
        <f ca="1" t="shared" si="1151"/>
        <v>44146</v>
      </c>
    </row>
    <row r="958" spans="1:56">
      <c r="A958" s="33" t="s">
        <v>65</v>
      </c>
      <c r="B958" s="31">
        <f ca="1" t="shared" si="1191"/>
        <v>43557</v>
      </c>
      <c r="C958" s="32">
        <f ca="1" t="shared" si="1126"/>
        <v>44664</v>
      </c>
      <c r="D958" s="30" t="str">
        <f t="shared" si="1127"/>
        <v>Project 4958</v>
      </c>
      <c r="E958" s="30" t="str">
        <f t="shared" si="1128"/>
        <v>Company AB 5958</v>
      </c>
      <c r="F958" s="30" t="str">
        <f ca="1" t="shared" si="1192"/>
        <v>Täby</v>
      </c>
      <c r="G958" s="37">
        <f ca="1" t="shared" si="1193"/>
        <v>32</v>
      </c>
      <c r="H958" s="38" t="str">
        <f ca="1" t="shared" si="1194"/>
        <v>Ja</v>
      </c>
      <c r="I958" s="30" t="str">
        <f ca="1" t="shared" si="1195"/>
        <v>Utökning</v>
      </c>
      <c r="J958" s="30" t="s">
        <v>69</v>
      </c>
      <c r="K958" s="41">
        <f ca="1" t="shared" si="1196"/>
        <v>220</v>
      </c>
      <c r="L958" s="41">
        <f ca="1" t="shared" si="1134"/>
        <v>124</v>
      </c>
      <c r="N958" s="30" t="str">
        <f ca="1" t="shared" si="1135"/>
        <v>Erik Johanson 958</v>
      </c>
      <c r="O958" s="30" t="str">
        <f ca="1" t="shared" si="1136"/>
        <v>Erik Johanson 958</v>
      </c>
      <c r="P958" s="30" t="str">
        <f ca="1" t="shared" si="1137"/>
        <v>Lars Johnson 958</v>
      </c>
      <c r="Q958" s="30" t="str">
        <f ca="1" t="shared" si="1197"/>
        <v>4.Projekteringsavtal</v>
      </c>
      <c r="R958" s="45" t="str">
        <f ca="1" t="shared" si="1198"/>
        <v/>
      </c>
      <c r="S958" s="45" t="str">
        <f ca="1" t="shared" si="1199"/>
        <v/>
      </c>
      <c r="T958" s="45" t="str">
        <f ca="1" t="shared" si="1200"/>
        <v/>
      </c>
      <c r="V958" s="33"/>
      <c r="W958" s="49" t="str">
        <f ca="1" t="shared" si="1201"/>
        <v>Reservationsavtal ska tecknas</v>
      </c>
      <c r="X958" s="50" t="str">
        <f ca="1" t="shared" si="1202"/>
        <v>Ja</v>
      </c>
      <c r="Y958" s="63">
        <f ca="1" t="shared" si="1144"/>
        <v>45487</v>
      </c>
      <c r="Z958" s="63">
        <f ca="1" t="shared" si="1145"/>
        <v>45487</v>
      </c>
      <c r="AA958" s="67"/>
      <c r="AB958" s="64" t="str">
        <f ca="1" t="shared" si="1146"/>
        <v/>
      </c>
      <c r="AC958" s="73">
        <f ca="1">INDEX(Anslutningspunkt!$A$2:$A$108,RANDBETWEEN(2,108),1)</f>
        <v>41</v>
      </c>
      <c r="AD958" s="30"/>
      <c r="AE958" s="30" t="str">
        <f ca="1" t="shared" si="1203"/>
        <v/>
      </c>
      <c r="AF958" s="79"/>
      <c r="AG958" s="122"/>
      <c r="AH958" s="123"/>
      <c r="AI958" s="127"/>
      <c r="AL958" s="7"/>
      <c r="AM958" s="7">
        <f ca="1">VLOOKUP(AC958,Anslutningspunkt!A:B,2,0)+RANDBETWEEN(-10000,10000)</f>
        <v>6129671.672</v>
      </c>
      <c r="AN958" s="7">
        <f ca="1">VLOOKUP(AC958,Anslutningspunkt!A:C,3,0)+RANDBETWEEN(-10000,10000)</f>
        <v>355014.438</v>
      </c>
      <c r="AP958" s="7" t="str">
        <f ca="1" t="shared" si="1148"/>
        <v>Utökning</v>
      </c>
      <c r="AQ958" s="7" t="str">
        <f t="shared" si="1149"/>
        <v>Konsumtion/Produktion</v>
      </c>
      <c r="AX958" s="31">
        <f ca="1" t="shared" si="1150"/>
        <v>43926.6610783854</v>
      </c>
      <c r="AZ958" s="31">
        <f ca="1">IF(SUM(IF({"4.Projekteringsavtal","5.Anslutningsavtal","6.Nätavtal"}=Q958,1,0))&gt;0,EDATE(AX958,RANDBETWEEN(0,6)),"")</f>
        <v>43987</v>
      </c>
      <c r="BB958" s="21" t="str">
        <f ca="1">IF(SUM(IF({"5.Anslutningsavtal","6.Nätavtal"}=Q958,1,0))&gt;0,EDATE(AZ958,RANDBETWEEN(0,3)),"")</f>
        <v/>
      </c>
      <c r="BD958" s="21" t="str">
        <f ca="1" t="shared" si="1151"/>
        <v/>
      </c>
    </row>
    <row r="959" spans="1:56">
      <c r="A959" s="33" t="s">
        <v>65</v>
      </c>
      <c r="B959" s="31">
        <f ca="1" t="shared" si="1191"/>
        <v>43386</v>
      </c>
      <c r="C959" s="32">
        <f ca="1" t="shared" si="1126"/>
        <v>44656</v>
      </c>
      <c r="D959" s="30" t="str">
        <f t="shared" si="1127"/>
        <v>Project 4959</v>
      </c>
      <c r="E959" s="30" t="str">
        <f t="shared" si="1128"/>
        <v>Company AB 5959</v>
      </c>
      <c r="F959" s="30" t="str">
        <f ca="1" t="shared" si="1192"/>
        <v>Östhammar</v>
      </c>
      <c r="G959" s="37">
        <f ca="1" t="shared" si="1193"/>
        <v>33</v>
      </c>
      <c r="H959" s="38" t="str">
        <f ca="1" t="shared" si="1194"/>
        <v>Nej</v>
      </c>
      <c r="I959" s="30" t="str">
        <f ca="1" t="shared" si="1195"/>
        <v>Nyanslutning</v>
      </c>
      <c r="J959" s="30" t="s">
        <v>69</v>
      </c>
      <c r="K959" s="41">
        <f ca="1" t="shared" si="1196"/>
        <v>410</v>
      </c>
      <c r="L959" s="41">
        <f ca="1" t="shared" si="1134"/>
        <v>76</v>
      </c>
      <c r="N959" s="30" t="str">
        <f ca="1" t="shared" si="1135"/>
        <v>Lars Johnson 959</v>
      </c>
      <c r="O959" s="30" t="str">
        <f ca="1" t="shared" si="1136"/>
        <v>Sarah Anderson 959</v>
      </c>
      <c r="P959" s="30" t="str">
        <f ca="1" t="shared" si="1137"/>
        <v>Sarah Anderson 959</v>
      </c>
      <c r="Q959" s="30" t="str">
        <f ca="1" t="shared" si="1197"/>
        <v>5.Anslutningsavtal</v>
      </c>
      <c r="R959" s="45" t="str">
        <f ca="1" t="shared" si="1198"/>
        <v>?</v>
      </c>
      <c r="S959" s="45" t="str">
        <f ca="1" t="shared" si="1199"/>
        <v/>
      </c>
      <c r="T959" s="45" t="str">
        <f ca="1" t="shared" si="1200"/>
        <v/>
      </c>
      <c r="V959" s="33"/>
      <c r="W959" s="49" t="str">
        <f ca="1" t="shared" si="1201"/>
        <v/>
      </c>
      <c r="X959" s="50" t="str">
        <f ca="1" t="shared" si="1202"/>
        <v>Nej</v>
      </c>
      <c r="Y959" s="63" t="str">
        <f ca="1" t="shared" si="1144"/>
        <v/>
      </c>
      <c r="Z959" s="63" t="str">
        <f ca="1" t="shared" si="1145"/>
        <v/>
      </c>
      <c r="AA959" s="67"/>
      <c r="AB959" s="64" t="str">
        <f ca="1" t="shared" si="1146"/>
        <v/>
      </c>
      <c r="AC959" s="73">
        <f ca="1">INDEX(Anslutningspunkt!$A$2:$A$108,RANDBETWEEN(2,108),1)</f>
        <v>102</v>
      </c>
      <c r="AD959" s="30"/>
      <c r="AE959" s="30" t="str">
        <f ca="1" t="shared" si="1203"/>
        <v/>
      </c>
      <c r="AF959" s="79"/>
      <c r="AG959" s="122"/>
      <c r="AH959" s="123"/>
      <c r="AI959" s="127"/>
      <c r="AL959" s="7"/>
      <c r="AM959" s="7">
        <f ca="1">VLOOKUP(AC959,Anslutningspunkt!A:B,2,0)+RANDBETWEEN(-10000,10000)</f>
        <v>6050482.672</v>
      </c>
      <c r="AN959" s="7">
        <f ca="1">VLOOKUP(AC959,Anslutningspunkt!A:C,3,0)+RANDBETWEEN(-10000,10000)</f>
        <v>323546.438</v>
      </c>
      <c r="AP959" s="7" t="str">
        <f ca="1" t="shared" si="1148"/>
        <v>Nyanslutning</v>
      </c>
      <c r="AQ959" s="7" t="str">
        <f t="shared" si="1149"/>
        <v>Konsumtion/Produktion</v>
      </c>
      <c r="AX959" s="31">
        <f ca="1" t="shared" si="1150"/>
        <v>44669.245673192</v>
      </c>
      <c r="AZ959" s="31">
        <f ca="1">IF(SUM(IF({"4.Projekteringsavtal","5.Anslutningsavtal","6.Nätavtal"}=Q959,1,0))&gt;0,EDATE(AX959,RANDBETWEEN(0,6)),"")</f>
        <v>44822</v>
      </c>
      <c r="BB959" s="21">
        <f ca="1">IF(SUM(IF({"5.Anslutningsavtal","6.Nätavtal"}=Q959,1,0))&gt;0,EDATE(AZ959,RANDBETWEEN(0,3)),"")</f>
        <v>44913</v>
      </c>
      <c r="BD959" s="21" t="str">
        <f ca="1" t="shared" si="1151"/>
        <v/>
      </c>
    </row>
    <row r="960" spans="1:56">
      <c r="A960" s="33" t="s">
        <v>65</v>
      </c>
      <c r="B960" s="31">
        <f ca="1" t="shared" si="1191"/>
        <v>44027</v>
      </c>
      <c r="C960" s="32">
        <f ca="1" t="shared" si="1126"/>
        <v>45286</v>
      </c>
      <c r="D960" s="30" t="str">
        <f t="shared" si="1127"/>
        <v>Project 4960</v>
      </c>
      <c r="E960" s="30" t="str">
        <f t="shared" si="1128"/>
        <v>Company AB 5960</v>
      </c>
      <c r="F960" s="30" t="str">
        <f ca="1" t="shared" si="1192"/>
        <v>Köping</v>
      </c>
      <c r="G960" s="37">
        <f ca="1" t="shared" si="1193"/>
        <v>38</v>
      </c>
      <c r="H960" s="38" t="str">
        <f ca="1" t="shared" si="1194"/>
        <v/>
      </c>
      <c r="I960" s="30" t="str">
        <f ca="1" t="shared" si="1195"/>
        <v>Utökning</v>
      </c>
      <c r="J960" s="30" t="s">
        <v>69</v>
      </c>
      <c r="K960" s="41">
        <f ca="1" t="shared" si="1196"/>
        <v>50</v>
      </c>
      <c r="L960" s="41">
        <f ca="1" t="shared" si="1134"/>
        <v>18</v>
      </c>
      <c r="N960" s="30" t="str">
        <f ca="1" t="shared" si="1135"/>
        <v>Erik Johanson 960</v>
      </c>
      <c r="O960" s="30" t="str">
        <f ca="1" t="shared" si="1136"/>
        <v>Sarah Anderson 960</v>
      </c>
      <c r="P960" s="30" t="str">
        <f ca="1" t="shared" si="1137"/>
        <v>Sarah Anderson 960</v>
      </c>
      <c r="Q960" s="30" t="str">
        <f ca="1" t="shared" si="1197"/>
        <v>2.Reservationsavtal</v>
      </c>
      <c r="R960" s="45" t="str">
        <f ca="1" t="shared" si="1198"/>
        <v>Ja</v>
      </c>
      <c r="S960" s="45" t="str">
        <f ca="1" t="shared" si="1199"/>
        <v>x</v>
      </c>
      <c r="T960" s="45" t="str">
        <f ca="1" t="shared" si="1200"/>
        <v/>
      </c>
      <c r="V960" s="33"/>
      <c r="W960" s="49" t="str">
        <f ca="1" t="shared" si="1201"/>
        <v>Ansluts till LN 20 kV</v>
      </c>
      <c r="X960" s="50" t="str">
        <f ca="1" t="shared" si="1202"/>
        <v>Nej</v>
      </c>
      <c r="Y960" s="63" t="str">
        <f ca="1" t="shared" si="1144"/>
        <v/>
      </c>
      <c r="Z960" s="63" t="str">
        <f ca="1" t="shared" si="1145"/>
        <v/>
      </c>
      <c r="AA960" s="67"/>
      <c r="AB960" s="64" t="str">
        <f ca="1" t="shared" si="1146"/>
        <v/>
      </c>
      <c r="AC960" s="73">
        <f ca="1">INDEX(Anslutningspunkt!$A$2:$A$108,RANDBETWEEN(2,108),1)</f>
        <v>46</v>
      </c>
      <c r="AD960" s="30"/>
      <c r="AE960" s="30" t="str">
        <f ca="1" t="shared" si="1203"/>
        <v/>
      </c>
      <c r="AF960" s="79"/>
      <c r="AG960" s="122"/>
      <c r="AH960" s="123"/>
      <c r="AI960" s="127"/>
      <c r="AL960" s="7"/>
      <c r="AM960" s="7">
        <f ca="1">VLOOKUP(AC960,Anslutningspunkt!A:B,2,0)+RANDBETWEEN(-10000,10000)</f>
        <v>6005711.672</v>
      </c>
      <c r="AN960" s="7">
        <f ca="1">VLOOKUP(AC960,Anslutningspunkt!A:C,3,0)+RANDBETWEEN(-10000,10000)</f>
        <v>361493.438</v>
      </c>
      <c r="AP960" s="7" t="str">
        <f ca="1" t="shared" si="1148"/>
        <v>Utökning</v>
      </c>
      <c r="AQ960" s="7" t="str">
        <f t="shared" si="1149"/>
        <v>Konsumtion/Produktion</v>
      </c>
      <c r="AX960" s="31">
        <f ca="1" t="shared" si="1150"/>
        <v>45191.1763674491</v>
      </c>
      <c r="AZ960" s="31" t="str">
        <f ca="1">IF(SUM(IF({"4.Projekteringsavtal","5.Anslutningsavtal","6.Nätavtal"}=Q960,1,0))&gt;0,EDATE(AX960,RANDBETWEEN(0,6)),"")</f>
        <v/>
      </c>
      <c r="BB960" s="21" t="str">
        <f ca="1">IF(SUM(IF({"5.Anslutningsavtal","6.Nätavtal"}=Q960,1,0))&gt;0,EDATE(AZ960,RANDBETWEEN(0,3)),"")</f>
        <v/>
      </c>
      <c r="BD960" s="21" t="str">
        <f ca="1" t="shared" si="1151"/>
        <v/>
      </c>
    </row>
    <row r="961" spans="1:56">
      <c r="A961" s="33" t="s">
        <v>65</v>
      </c>
      <c r="B961" s="31">
        <f ca="1" t="shared" ref="B961:B970" si="1204">RANDBETWEEN(DATE(2018,1,1),DATE(2022,10,20))</f>
        <v>43546</v>
      </c>
      <c r="C961" s="32">
        <f ca="1" t="shared" si="1126"/>
        <v>43749</v>
      </c>
      <c r="D961" s="30" t="str">
        <f t="shared" si="1127"/>
        <v>Project 4961</v>
      </c>
      <c r="E961" s="30" t="str">
        <f t="shared" si="1128"/>
        <v>Company AB 5961</v>
      </c>
      <c r="F961" s="30" t="str">
        <f ca="1" t="shared" ref="F961:F970" si="120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Trosa</v>
      </c>
      <c r="G961" s="37">
        <f ca="1" t="shared" ref="G961:G970" si="1206">RANDBETWEEN(30,38)</f>
        <v>38</v>
      </c>
      <c r="H961" s="38" t="str">
        <f ca="1" t="shared" ref="H961:H970" si="1207">CHOOSE(RANDBETWEEN(1,3),"Ja","Nej","")</f>
        <v/>
      </c>
      <c r="I961" s="30" t="str">
        <f ca="1" t="shared" ref="I961:I970" si="1208">CHOOSE(RANDBETWEEN(1,3),"Nyanslutning","Utökning","Flytt")</f>
        <v>Utökning</v>
      </c>
      <c r="J961" s="30" t="s">
        <v>69</v>
      </c>
      <c r="K961" s="41">
        <f ca="1" t="shared" ref="K961:K970" si="1209">RANDBETWEEN(1,60)*10</f>
        <v>80</v>
      </c>
      <c r="L961" s="41">
        <f ca="1" t="shared" si="1134"/>
        <v>57</v>
      </c>
      <c r="N961" s="30" t="str">
        <f ca="1" t="shared" si="1135"/>
        <v>Lars Johnson 961</v>
      </c>
      <c r="O961" s="30" t="str">
        <f ca="1" t="shared" si="1136"/>
        <v>Erik Johanson 961</v>
      </c>
      <c r="P961" s="30" t="str">
        <f ca="1" t="shared" si="1137"/>
        <v>Lars Johnson 961</v>
      </c>
      <c r="Q961" s="30" t="str">
        <f ca="1" t="shared" ref="Q961:Q970" si="1210">CHOOSE(RANDBETWEEN(1,5),"5.Anslutningsavtal","4.Projekteringsavtal","6.Nätavtal","2.Reservationsavtal","1.Anslutningsmöjlighet")</f>
        <v>4.Projekteringsavtal</v>
      </c>
      <c r="R961" s="45" t="str">
        <f ca="1" t="shared" ref="R961:R970" si="1211">CHOOSE(RANDBETWEEN(1,8),"Ja","","","","n","nej","?","N/A")</f>
        <v>nej</v>
      </c>
      <c r="S961" s="45" t="str">
        <f ca="1" t="shared" ref="S961:S970" si="1212">CHOOSE(RANDBETWEEN(1,3),"x","","")</f>
        <v/>
      </c>
      <c r="T961" s="45" t="str">
        <f ca="1" t="shared" ref="T961:T970" si="1213">CHOOSE(RANDBETWEEN(1,4),"x","","","")</f>
        <v/>
      </c>
      <c r="V961" s="33"/>
      <c r="W961" s="49" t="str">
        <f ca="1" t="shared" ref="W961:W970" si="1214">CHOOSE(RANDBETWEEN(1,7),"Länk","","","","","Ansluts till LN 20 kV","Reservationsavtal ska tecknas")</f>
        <v/>
      </c>
      <c r="X961" s="50" t="str">
        <f ca="1" t="shared" ref="X961:X970" si="1215">CHOOSE(RANDBETWEEN(1,4),"Ja","Ja","Nej","")</f>
        <v>Nej</v>
      </c>
      <c r="Y961" s="63" t="str">
        <f ca="1" t="shared" si="1144"/>
        <v/>
      </c>
      <c r="Z961" s="63" t="str">
        <f ca="1" t="shared" si="1145"/>
        <v/>
      </c>
      <c r="AA961" s="67"/>
      <c r="AB961" s="64" t="str">
        <f ca="1" t="shared" si="1146"/>
        <v/>
      </c>
      <c r="AC961" s="73">
        <f ca="1">INDEX(Anslutningspunkt!$A$2:$A$108,RANDBETWEEN(2,108),1)</f>
        <v>75</v>
      </c>
      <c r="AD961" s="30"/>
      <c r="AE961" s="30" t="str">
        <f ca="1" t="shared" ref="AE961:AE970" si="1216">CHOOSE(RANDBETWEEN(1,4),"Regionnät","Stamnät Regionnät","Stamnät","")</f>
        <v>Stamnät</v>
      </c>
      <c r="AF961" s="79"/>
      <c r="AG961" s="122"/>
      <c r="AH961" s="123"/>
      <c r="AI961" s="127"/>
      <c r="AL961" s="7"/>
      <c r="AM961" s="7">
        <f ca="1">VLOOKUP(AC961,Anslutningspunkt!A:B,2,0)+RANDBETWEEN(-10000,10000)</f>
        <v>6183112.672</v>
      </c>
      <c r="AN961" s="7">
        <f ca="1">VLOOKUP(AC961,Anslutningspunkt!A:C,3,0)+RANDBETWEEN(-10000,10000)</f>
        <v>410567.438</v>
      </c>
      <c r="AP961" s="7" t="str">
        <f ca="1" t="shared" si="1148"/>
        <v>Utökning</v>
      </c>
      <c r="AQ961" s="7" t="str">
        <f t="shared" si="1149"/>
        <v>Konsumtion/Produktion</v>
      </c>
      <c r="AX961" s="31">
        <f ca="1" t="shared" si="1150"/>
        <v>43590.267124152</v>
      </c>
      <c r="AZ961" s="31">
        <f ca="1">IF(SUM(IF({"4.Projekteringsavtal","5.Anslutningsavtal","6.Nätavtal"}=Q961,1,0))&gt;0,EDATE(AX961,RANDBETWEEN(0,6)),"")</f>
        <v>43682</v>
      </c>
      <c r="BB961" s="21" t="str">
        <f ca="1">IF(SUM(IF({"5.Anslutningsavtal","6.Nätavtal"}=Q961,1,0))&gt;0,EDATE(AZ961,RANDBETWEEN(0,3)),"")</f>
        <v/>
      </c>
      <c r="BD961" s="21" t="str">
        <f ca="1" t="shared" si="1151"/>
        <v/>
      </c>
    </row>
    <row r="962" spans="1:56">
      <c r="A962" s="33" t="s">
        <v>65</v>
      </c>
      <c r="B962" s="31">
        <f ca="1" t="shared" si="1204"/>
        <v>44852</v>
      </c>
      <c r="C962" s="32">
        <f ca="1" t="shared" si="1126"/>
        <v>44887</v>
      </c>
      <c r="D962" s="30" t="str">
        <f t="shared" si="1127"/>
        <v>Project 4962</v>
      </c>
      <c r="E962" s="30" t="str">
        <f t="shared" si="1128"/>
        <v>Company AB 5962</v>
      </c>
      <c r="F962" s="30" t="str">
        <f ca="1" t="shared" si="1205"/>
        <v>Nykvarn</v>
      </c>
      <c r="G962" s="37">
        <f ca="1" t="shared" si="1206"/>
        <v>31</v>
      </c>
      <c r="H962" s="38" t="str">
        <f ca="1" t="shared" si="1207"/>
        <v>Nej</v>
      </c>
      <c r="I962" s="30" t="str">
        <f ca="1" t="shared" si="1208"/>
        <v>Utökning</v>
      </c>
      <c r="J962" s="30" t="s">
        <v>69</v>
      </c>
      <c r="K962" s="41">
        <f ca="1" t="shared" si="1209"/>
        <v>130</v>
      </c>
      <c r="L962" s="41">
        <f ca="1" t="shared" si="1134"/>
        <v>37</v>
      </c>
      <c r="N962" s="30" t="str">
        <f ca="1" t="shared" si="1135"/>
        <v>Erik Johanson 962</v>
      </c>
      <c r="O962" s="30" t="str">
        <f ca="1" t="shared" si="1136"/>
        <v>Anders Erikson 962</v>
      </c>
      <c r="P962" s="30" t="str">
        <f ca="1" t="shared" si="1137"/>
        <v>Lars Johnson 962</v>
      </c>
      <c r="Q962" s="30" t="str">
        <f ca="1" t="shared" si="1210"/>
        <v>1.Anslutningsmöjlighet</v>
      </c>
      <c r="R962" s="45" t="str">
        <f ca="1" t="shared" si="1211"/>
        <v/>
      </c>
      <c r="S962" s="45" t="str">
        <f ca="1" t="shared" si="1212"/>
        <v/>
      </c>
      <c r="T962" s="45" t="str">
        <f ca="1" t="shared" si="1213"/>
        <v>x</v>
      </c>
      <c r="V962" s="33"/>
      <c r="W962" s="49" t="str">
        <f ca="1" t="shared" si="1214"/>
        <v>Reservationsavtal ska tecknas</v>
      </c>
      <c r="X962" s="50" t="str">
        <f ca="1" t="shared" si="1215"/>
        <v>Nej</v>
      </c>
      <c r="Y962" s="63" t="str">
        <f ca="1" t="shared" si="1144"/>
        <v/>
      </c>
      <c r="Z962" s="63" t="str">
        <f ca="1" t="shared" si="1145"/>
        <v/>
      </c>
      <c r="AA962" s="67"/>
      <c r="AB962" s="64" t="str">
        <f ca="1" t="shared" si="1146"/>
        <v/>
      </c>
      <c r="AC962" s="73">
        <f ca="1">INDEX(Anslutningspunkt!$A$2:$A$108,RANDBETWEEN(2,108),1)</f>
        <v>49</v>
      </c>
      <c r="AD962" s="30"/>
      <c r="AE962" s="30" t="str">
        <f ca="1" t="shared" si="1216"/>
        <v>Stamnät</v>
      </c>
      <c r="AF962" s="79"/>
      <c r="AG962" s="122"/>
      <c r="AH962" s="123"/>
      <c r="AI962" s="127"/>
      <c r="AL962" s="7"/>
      <c r="AM962" s="7">
        <f ca="1">VLOOKUP(AC962,Anslutningspunkt!A:B,2,0)+RANDBETWEEN(-10000,10000)</f>
        <v>6146938.672</v>
      </c>
      <c r="AN962" s="7">
        <f ca="1">VLOOKUP(AC962,Anslutningspunkt!A:C,3,0)+RANDBETWEEN(-10000,10000)</f>
        <v>354860.438</v>
      </c>
      <c r="AP962" s="7" t="str">
        <f ca="1" t="shared" si="1148"/>
        <v>Utökning</v>
      </c>
      <c r="AQ962" s="7" t="str">
        <f t="shared" si="1149"/>
        <v>Konsumtion/Produktion</v>
      </c>
      <c r="AX962" s="31" t="str">
        <f ca="1" t="shared" si="1150"/>
        <v/>
      </c>
      <c r="AZ962" s="31" t="str">
        <f ca="1">IF(SUM(IF({"4.Projekteringsavtal","5.Anslutningsavtal","6.Nätavtal"}=Q962,1,0))&gt;0,EDATE(AX962,RANDBETWEEN(0,6)),"")</f>
        <v/>
      </c>
      <c r="BB962" s="21" t="str">
        <f ca="1">IF(SUM(IF({"5.Anslutningsavtal","6.Nätavtal"}=Q962,1,0))&gt;0,EDATE(AZ962,RANDBETWEEN(0,3)),"")</f>
        <v/>
      </c>
      <c r="BD962" s="21" t="str">
        <f ca="1" t="shared" si="1151"/>
        <v/>
      </c>
    </row>
    <row r="963" spans="1:56">
      <c r="A963" s="33" t="s">
        <v>65</v>
      </c>
      <c r="B963" s="31">
        <f ca="1" t="shared" si="1204"/>
        <v>43848</v>
      </c>
      <c r="C963" s="32">
        <f ca="1" t="shared" si="1126"/>
        <v>43935</v>
      </c>
      <c r="D963" s="30" t="str">
        <f t="shared" si="1127"/>
        <v>Project 4963</v>
      </c>
      <c r="E963" s="30" t="str">
        <f t="shared" si="1128"/>
        <v>Company AB 5963</v>
      </c>
      <c r="F963" s="30" t="str">
        <f ca="1" t="shared" si="1205"/>
        <v>Norberg</v>
      </c>
      <c r="G963" s="37">
        <f ca="1" t="shared" si="1206"/>
        <v>30</v>
      </c>
      <c r="H963" s="38" t="str">
        <f ca="1" t="shared" si="1207"/>
        <v/>
      </c>
      <c r="I963" s="30" t="str">
        <f ca="1" t="shared" si="1208"/>
        <v>Utökning</v>
      </c>
      <c r="J963" s="30" t="s">
        <v>69</v>
      </c>
      <c r="K963" s="41">
        <f ca="1" t="shared" si="1209"/>
        <v>460</v>
      </c>
      <c r="L963" s="41">
        <f ca="1" t="shared" si="1134"/>
        <v>411</v>
      </c>
      <c r="N963" s="30" t="str">
        <f ca="1" t="shared" si="1135"/>
        <v>Anders Erikson 963</v>
      </c>
      <c r="O963" s="30" t="str">
        <f ca="1" t="shared" si="1136"/>
        <v>Anders Erikson 963</v>
      </c>
      <c r="P963" s="30" t="str">
        <f ca="1" t="shared" si="1137"/>
        <v>Erik Johanson 963</v>
      </c>
      <c r="Q963" s="30" t="str">
        <f ca="1" t="shared" si="1210"/>
        <v>1.Anslutningsmöjlighet</v>
      </c>
      <c r="R963" s="45" t="str">
        <f ca="1" t="shared" si="1211"/>
        <v/>
      </c>
      <c r="S963" s="45" t="str">
        <f ca="1" t="shared" si="1212"/>
        <v/>
      </c>
      <c r="T963" s="45" t="str">
        <f ca="1" t="shared" si="1213"/>
        <v/>
      </c>
      <c r="V963" s="33"/>
      <c r="W963" s="49" t="str">
        <f ca="1" t="shared" si="1214"/>
        <v/>
      </c>
      <c r="X963" s="50" t="str">
        <f ca="1" t="shared" si="1215"/>
        <v>Nej</v>
      </c>
      <c r="Y963" s="63" t="str">
        <f ca="1" t="shared" si="1144"/>
        <v/>
      </c>
      <c r="Z963" s="63" t="str">
        <f ca="1" t="shared" si="1145"/>
        <v/>
      </c>
      <c r="AA963" s="67"/>
      <c r="AB963" s="64" t="str">
        <f ca="1" t="shared" si="1146"/>
        <v/>
      </c>
      <c r="AC963" s="73">
        <f ca="1">INDEX(Anslutningspunkt!$A$2:$A$108,RANDBETWEEN(2,108),1)</f>
        <v>77</v>
      </c>
      <c r="AD963" s="30"/>
      <c r="AE963" s="30" t="str">
        <f ca="1" t="shared" si="1216"/>
        <v>Stamnät Regionnät</v>
      </c>
      <c r="AF963" s="79"/>
      <c r="AG963" s="122"/>
      <c r="AH963" s="123"/>
      <c r="AI963" s="127"/>
      <c r="AL963" s="7"/>
      <c r="AM963" s="7">
        <f ca="1">VLOOKUP(AC963,Anslutningspunkt!A:B,2,0)+RANDBETWEEN(-10000,10000)</f>
        <v>6175368.672</v>
      </c>
      <c r="AN963" s="7">
        <f ca="1">VLOOKUP(AC963,Anslutningspunkt!A:C,3,0)+RANDBETWEEN(-10000,10000)</f>
        <v>391024.438</v>
      </c>
      <c r="AP963" s="7" t="str">
        <f ca="1" t="shared" si="1148"/>
        <v>Utökning</v>
      </c>
      <c r="AQ963" s="7" t="str">
        <f t="shared" si="1149"/>
        <v>Konsumtion/Produktion</v>
      </c>
      <c r="AX963" s="31" t="str">
        <f ca="1" t="shared" si="1150"/>
        <v/>
      </c>
      <c r="AZ963" s="31" t="str">
        <f ca="1">IF(SUM(IF({"4.Projekteringsavtal","5.Anslutningsavtal","6.Nätavtal"}=Q963,1,0))&gt;0,EDATE(AX963,RANDBETWEEN(0,6)),"")</f>
        <v/>
      </c>
      <c r="BB963" s="21" t="str">
        <f ca="1">IF(SUM(IF({"5.Anslutningsavtal","6.Nätavtal"}=Q963,1,0))&gt;0,EDATE(AZ963,RANDBETWEEN(0,3)),"")</f>
        <v/>
      </c>
      <c r="BD963" s="21" t="str">
        <f ca="1" t="shared" si="1151"/>
        <v/>
      </c>
    </row>
    <row r="964" spans="1:56">
      <c r="A964" s="33" t="s">
        <v>65</v>
      </c>
      <c r="B964" s="31">
        <f ca="1" t="shared" si="1204"/>
        <v>44820</v>
      </c>
      <c r="C964" s="32">
        <f ca="1" t="shared" si="1126"/>
        <v>45004</v>
      </c>
      <c r="D964" s="30" t="str">
        <f t="shared" si="1127"/>
        <v>Project 4964</v>
      </c>
      <c r="E964" s="30" t="str">
        <f t="shared" si="1128"/>
        <v>Company AB 5964</v>
      </c>
      <c r="F964" s="30" t="str">
        <f ca="1" t="shared" si="1205"/>
        <v>Vingåker</v>
      </c>
      <c r="G964" s="37">
        <f ca="1" t="shared" si="1206"/>
        <v>32</v>
      </c>
      <c r="H964" s="38" t="str">
        <f ca="1" t="shared" si="1207"/>
        <v>Nej</v>
      </c>
      <c r="I964" s="30" t="str">
        <f ca="1" t="shared" si="1208"/>
        <v>Flytt</v>
      </c>
      <c r="J964" s="30" t="s">
        <v>69</v>
      </c>
      <c r="K964" s="41">
        <f ca="1" t="shared" si="1209"/>
        <v>590</v>
      </c>
      <c r="L964" s="41">
        <f ca="1" t="shared" si="1134"/>
        <v>262</v>
      </c>
      <c r="N964" s="30" t="str">
        <f ca="1" t="shared" si="1135"/>
        <v>Erik Johanson 964</v>
      </c>
      <c r="O964" s="30" t="str">
        <f ca="1" t="shared" si="1136"/>
        <v>Sarah Anderson 964</v>
      </c>
      <c r="P964" s="30" t="str">
        <f ca="1" t="shared" si="1137"/>
        <v>Sarah Anderson 964</v>
      </c>
      <c r="Q964" s="30" t="str">
        <f ca="1" t="shared" si="1210"/>
        <v>1.Anslutningsmöjlighet</v>
      </c>
      <c r="R964" s="45" t="str">
        <f ca="1" t="shared" si="1211"/>
        <v/>
      </c>
      <c r="S964" s="45" t="str">
        <f ca="1" t="shared" si="1212"/>
        <v/>
      </c>
      <c r="T964" s="45" t="str">
        <f ca="1" t="shared" si="1213"/>
        <v/>
      </c>
      <c r="V964" s="33"/>
      <c r="W964" s="49" t="str">
        <f ca="1" t="shared" si="1214"/>
        <v>Länk</v>
      </c>
      <c r="X964" s="50" t="str">
        <f ca="1" t="shared" si="1215"/>
        <v>Ja</v>
      </c>
      <c r="Y964" s="63">
        <f ca="1" t="shared" si="1144"/>
        <v>45433</v>
      </c>
      <c r="Z964" s="63">
        <f ca="1" t="shared" si="1145"/>
        <v>45050</v>
      </c>
      <c r="AA964" s="67"/>
      <c r="AB964" s="64" t="str">
        <f ca="1" t="shared" si="1146"/>
        <v/>
      </c>
      <c r="AC964" s="73">
        <f ca="1">INDEX(Anslutningspunkt!$A$2:$A$108,RANDBETWEEN(2,108),1)</f>
        <v>54</v>
      </c>
      <c r="AD964" s="30"/>
      <c r="AE964" s="30" t="str">
        <f ca="1" t="shared" si="1216"/>
        <v>Stamnät Regionnät</v>
      </c>
      <c r="AF964" s="79"/>
      <c r="AG964" s="122"/>
      <c r="AH964" s="123"/>
      <c r="AI964" s="127"/>
      <c r="AL964" s="7"/>
      <c r="AM964" s="7">
        <f ca="1">VLOOKUP(AC964,Anslutningspunkt!A:B,2,0)+RANDBETWEEN(-10000,10000)</f>
        <v>6126405.672</v>
      </c>
      <c r="AN964" s="7">
        <f ca="1">VLOOKUP(AC964,Anslutningspunkt!A:C,3,0)+RANDBETWEEN(-10000,10000)</f>
        <v>445950.438</v>
      </c>
      <c r="AP964" s="7" t="str">
        <f ca="1" t="shared" si="1148"/>
        <v>Flytt</v>
      </c>
      <c r="AQ964" s="7" t="str">
        <f t="shared" si="1149"/>
        <v>Konsumtion/Produktion</v>
      </c>
      <c r="AX964" s="31" t="str">
        <f ca="1" t="shared" si="1150"/>
        <v/>
      </c>
      <c r="AZ964" s="31" t="str">
        <f ca="1">IF(SUM(IF({"4.Projekteringsavtal","5.Anslutningsavtal","6.Nätavtal"}=Q964,1,0))&gt;0,EDATE(AX964,RANDBETWEEN(0,6)),"")</f>
        <v/>
      </c>
      <c r="BB964" s="21" t="str">
        <f ca="1">IF(SUM(IF({"5.Anslutningsavtal","6.Nätavtal"}=Q964,1,0))&gt;0,EDATE(AZ964,RANDBETWEEN(0,3)),"")</f>
        <v/>
      </c>
      <c r="BD964" s="21" t="str">
        <f ca="1" t="shared" si="1151"/>
        <v/>
      </c>
    </row>
    <row r="965" spans="1:56">
      <c r="A965" s="33" t="s">
        <v>65</v>
      </c>
      <c r="B965" s="31">
        <f ca="1" t="shared" si="1204"/>
        <v>43314</v>
      </c>
      <c r="C965" s="32">
        <f ca="1" t="shared" si="1126"/>
        <v>44548</v>
      </c>
      <c r="D965" s="30" t="str">
        <f t="shared" si="1127"/>
        <v>Project 4965</v>
      </c>
      <c r="E965" s="30" t="str">
        <f t="shared" si="1128"/>
        <v>Company AB 5965</v>
      </c>
      <c r="F965" s="30" t="str">
        <f ca="1" t="shared" si="1205"/>
        <v>Åker</v>
      </c>
      <c r="G965" s="37">
        <f ca="1" t="shared" si="1206"/>
        <v>37</v>
      </c>
      <c r="H965" s="38" t="str">
        <f ca="1" t="shared" si="1207"/>
        <v>Ja</v>
      </c>
      <c r="I965" s="30" t="str">
        <f ca="1" t="shared" si="1208"/>
        <v>Nyanslutning</v>
      </c>
      <c r="J965" s="30" t="s">
        <v>69</v>
      </c>
      <c r="K965" s="41">
        <f ca="1" t="shared" si="1209"/>
        <v>60</v>
      </c>
      <c r="L965" s="41">
        <f ca="1" t="shared" si="1134"/>
        <v>22</v>
      </c>
      <c r="N965" s="30" t="str">
        <f ca="1" t="shared" si="1135"/>
        <v>Erik Johanson 965</v>
      </c>
      <c r="O965" s="30" t="str">
        <f ca="1" t="shared" si="1136"/>
        <v>Anders Erikson 965</v>
      </c>
      <c r="P965" s="30" t="str">
        <f ca="1" t="shared" si="1137"/>
        <v>Anders Erikson 965</v>
      </c>
      <c r="Q965" s="30" t="str">
        <f ca="1" t="shared" si="1210"/>
        <v>4.Projekteringsavtal</v>
      </c>
      <c r="R965" s="45" t="str">
        <f ca="1" t="shared" si="1211"/>
        <v>nej</v>
      </c>
      <c r="S965" s="45" t="str">
        <f ca="1" t="shared" si="1212"/>
        <v/>
      </c>
      <c r="T965" s="45" t="str">
        <f ca="1" t="shared" si="1213"/>
        <v/>
      </c>
      <c r="V965" s="33"/>
      <c r="W965" s="49" t="str">
        <f ca="1" t="shared" si="1214"/>
        <v>Reservationsavtal ska tecknas</v>
      </c>
      <c r="X965" s="50" t="str">
        <f ca="1" t="shared" si="1215"/>
        <v/>
      </c>
      <c r="Y965" s="63" t="str">
        <f ca="1" t="shared" si="1144"/>
        <v/>
      </c>
      <c r="Z965" s="63" t="str">
        <f ca="1" t="shared" si="1145"/>
        <v/>
      </c>
      <c r="AA965" s="67"/>
      <c r="AB965" s="64" t="str">
        <f ca="1" t="shared" si="1146"/>
        <v/>
      </c>
      <c r="AC965" s="73">
        <f ca="1">INDEX(Anslutningspunkt!$A$2:$A$108,RANDBETWEEN(2,108),1)</f>
        <v>53</v>
      </c>
      <c r="AD965" s="30"/>
      <c r="AE965" s="30" t="str">
        <f ca="1" t="shared" si="1216"/>
        <v/>
      </c>
      <c r="AF965" s="79"/>
      <c r="AG965" s="122"/>
      <c r="AH965" s="123"/>
      <c r="AI965" s="127"/>
      <c r="AL965" s="7"/>
      <c r="AM965" s="7">
        <f ca="1">VLOOKUP(AC965,Anslutningspunkt!A:B,2,0)+RANDBETWEEN(-10000,10000)</f>
        <v>6187508.672</v>
      </c>
      <c r="AN965" s="7">
        <f ca="1">VLOOKUP(AC965,Anslutningspunkt!A:C,3,0)+RANDBETWEEN(-10000,10000)</f>
        <v>381763.438</v>
      </c>
      <c r="AP965" s="7" t="str">
        <f ca="1" t="shared" si="1148"/>
        <v>Nyanslutning</v>
      </c>
      <c r="AQ965" s="7" t="str">
        <f t="shared" si="1149"/>
        <v>Konsumtion/Produktion</v>
      </c>
      <c r="AX965" s="31">
        <f ca="1" t="shared" si="1150"/>
        <v>43756.6041179077</v>
      </c>
      <c r="AZ965" s="31">
        <f ca="1">IF(SUM(IF({"4.Projekteringsavtal","5.Anslutningsavtal","6.Nätavtal"}=Q965,1,0))&gt;0,EDATE(AX965,RANDBETWEEN(0,6)),"")</f>
        <v>43879</v>
      </c>
      <c r="BB965" s="21" t="str">
        <f ca="1">IF(SUM(IF({"5.Anslutningsavtal","6.Nätavtal"}=Q965,1,0))&gt;0,EDATE(AZ965,RANDBETWEEN(0,3)),"")</f>
        <v/>
      </c>
      <c r="BD965" s="21" t="str">
        <f ca="1" t="shared" si="1151"/>
        <v/>
      </c>
    </row>
    <row r="966" spans="1:56">
      <c r="A966" s="33" t="s">
        <v>65</v>
      </c>
      <c r="B966" s="31">
        <f ca="1" t="shared" si="1204"/>
        <v>44322</v>
      </c>
      <c r="C966" s="32">
        <f ca="1" t="shared" si="1126"/>
        <v>44923</v>
      </c>
      <c r="D966" s="30" t="str">
        <f t="shared" si="1127"/>
        <v>Project 4966</v>
      </c>
      <c r="E966" s="30" t="str">
        <f t="shared" si="1128"/>
        <v>Company AB 5966</v>
      </c>
      <c r="F966" s="30" t="str">
        <f ca="1" t="shared" si="1205"/>
        <v>Upplans Bro</v>
      </c>
      <c r="G966" s="37">
        <f ca="1" t="shared" si="1206"/>
        <v>38</v>
      </c>
      <c r="H966" s="38" t="str">
        <f ca="1" t="shared" si="1207"/>
        <v/>
      </c>
      <c r="I966" s="30" t="str">
        <f ca="1" t="shared" si="1208"/>
        <v>Nyanslutning</v>
      </c>
      <c r="J966" s="30" t="s">
        <v>69</v>
      </c>
      <c r="K966" s="41">
        <f ca="1" t="shared" si="1209"/>
        <v>90</v>
      </c>
      <c r="L966" s="41">
        <f ca="1" t="shared" si="1134"/>
        <v>50</v>
      </c>
      <c r="N966" s="30" t="str">
        <f ca="1" t="shared" si="1135"/>
        <v>Lars Johnson 966</v>
      </c>
      <c r="O966" s="30" t="str">
        <f ca="1" t="shared" si="1136"/>
        <v>Sarah Anderson 966</v>
      </c>
      <c r="P966" s="30" t="str">
        <f ca="1" t="shared" si="1137"/>
        <v>Lars Johnson 966</v>
      </c>
      <c r="Q966" s="30" t="str">
        <f ca="1" t="shared" si="1210"/>
        <v>5.Anslutningsavtal</v>
      </c>
      <c r="R966" s="45" t="str">
        <f ca="1" t="shared" si="1211"/>
        <v>?</v>
      </c>
      <c r="S966" s="45" t="str">
        <f ca="1" t="shared" si="1212"/>
        <v/>
      </c>
      <c r="T966" s="45" t="str">
        <f ca="1" t="shared" si="1213"/>
        <v/>
      </c>
      <c r="V966" s="33"/>
      <c r="W966" s="49" t="str">
        <f ca="1" t="shared" si="1214"/>
        <v/>
      </c>
      <c r="X966" s="50" t="str">
        <f ca="1" t="shared" si="1215"/>
        <v/>
      </c>
      <c r="Y966" s="63" t="str">
        <f ca="1" t="shared" si="1144"/>
        <v/>
      </c>
      <c r="Z966" s="63" t="str">
        <f ca="1" t="shared" si="1145"/>
        <v/>
      </c>
      <c r="AA966" s="67"/>
      <c r="AB966" s="64" t="str">
        <f ca="1" t="shared" si="1146"/>
        <v/>
      </c>
      <c r="AC966" s="73">
        <f ca="1">INDEX(Anslutningspunkt!$A$2:$A$108,RANDBETWEEN(2,108),1)</f>
        <v>90</v>
      </c>
      <c r="AD966" s="30"/>
      <c r="AE966" s="30" t="str">
        <f ca="1" t="shared" si="1216"/>
        <v>Stamnät</v>
      </c>
      <c r="AF966" s="79"/>
      <c r="AG966" s="122"/>
      <c r="AH966" s="123"/>
      <c r="AI966" s="127"/>
      <c r="AL966" s="7"/>
      <c r="AM966" s="7">
        <f ca="1">VLOOKUP(AC966,Anslutningspunkt!A:B,2,0)+RANDBETWEEN(-10000,10000)</f>
        <v>6200133.672</v>
      </c>
      <c r="AN966" s="7">
        <f ca="1">VLOOKUP(AC966,Anslutningspunkt!A:C,3,0)+RANDBETWEEN(-10000,10000)</f>
        <v>382433.438</v>
      </c>
      <c r="AP966" s="7" t="str">
        <f ca="1" t="shared" si="1148"/>
        <v>Nyanslutning</v>
      </c>
      <c r="AQ966" s="7" t="str">
        <f t="shared" si="1149"/>
        <v>Konsumtion/Produktion</v>
      </c>
      <c r="AX966" s="31">
        <f ca="1" t="shared" si="1150"/>
        <v>44578.1726828258</v>
      </c>
      <c r="AZ966" s="31">
        <f ca="1">IF(SUM(IF({"4.Projekteringsavtal","5.Anslutningsavtal","6.Nätavtal"}=Q966,1,0))&gt;0,EDATE(AX966,RANDBETWEEN(0,6)),"")</f>
        <v>44668</v>
      </c>
      <c r="BB966" s="21">
        <f ca="1">IF(SUM(IF({"5.Anslutningsavtal","6.Nätavtal"}=Q966,1,0))&gt;0,EDATE(AZ966,RANDBETWEEN(0,3)),"")</f>
        <v>44759</v>
      </c>
      <c r="BD966" s="21" t="str">
        <f ca="1" t="shared" si="1151"/>
        <v/>
      </c>
    </row>
    <row r="967" spans="1:56">
      <c r="A967" s="33" t="s">
        <v>65</v>
      </c>
      <c r="B967" s="31">
        <f ca="1" t="shared" si="1204"/>
        <v>44434</v>
      </c>
      <c r="C967" s="32">
        <f ca="1" t="shared" si="1126"/>
        <v>44964</v>
      </c>
      <c r="D967" s="30" t="str">
        <f t="shared" si="1127"/>
        <v>Project 4967</v>
      </c>
      <c r="E967" s="30" t="str">
        <f t="shared" si="1128"/>
        <v>Company AB 5967</v>
      </c>
      <c r="F967" s="30" t="str">
        <f ca="1" t="shared" si="1205"/>
        <v>Kungsör</v>
      </c>
      <c r="G967" s="37">
        <f ca="1" t="shared" si="1206"/>
        <v>31</v>
      </c>
      <c r="H967" s="38" t="str">
        <f ca="1" t="shared" si="1207"/>
        <v>Ja</v>
      </c>
      <c r="I967" s="30" t="str">
        <f ca="1" t="shared" si="1208"/>
        <v>Flytt</v>
      </c>
      <c r="J967" s="30" t="s">
        <v>69</v>
      </c>
      <c r="K967" s="41">
        <f ca="1" t="shared" si="1209"/>
        <v>340</v>
      </c>
      <c r="L967" s="41">
        <f ca="1" t="shared" si="1134"/>
        <v>197</v>
      </c>
      <c r="N967" s="30" t="str">
        <f ca="1" t="shared" si="1135"/>
        <v>Erik Johanson 967</v>
      </c>
      <c r="O967" s="30" t="str">
        <f ca="1" t="shared" si="1136"/>
        <v>Sarah Anderson 967</v>
      </c>
      <c r="P967" s="30" t="str">
        <f ca="1" t="shared" si="1137"/>
        <v>Anders Erikson 967</v>
      </c>
      <c r="Q967" s="30" t="str">
        <f ca="1" t="shared" si="1210"/>
        <v>1.Anslutningsmöjlighet</v>
      </c>
      <c r="R967" s="45" t="str">
        <f ca="1" t="shared" si="1211"/>
        <v>N/A</v>
      </c>
      <c r="S967" s="45" t="str">
        <f ca="1" t="shared" si="1212"/>
        <v/>
      </c>
      <c r="T967" s="45" t="str">
        <f ca="1" t="shared" si="1213"/>
        <v/>
      </c>
      <c r="V967" s="33"/>
      <c r="W967" s="49" t="str">
        <f ca="1" t="shared" si="1214"/>
        <v/>
      </c>
      <c r="X967" s="50" t="str">
        <f ca="1" t="shared" si="1215"/>
        <v>Ja</v>
      </c>
      <c r="Y967" s="63">
        <f ca="1" t="shared" si="1144"/>
        <v>45238</v>
      </c>
      <c r="Z967" s="63">
        <f ca="1" t="shared" si="1145"/>
        <v>45084</v>
      </c>
      <c r="AA967" s="67"/>
      <c r="AB967" s="64" t="str">
        <f ca="1" t="shared" si="1146"/>
        <v/>
      </c>
      <c r="AC967" s="73">
        <f ca="1">INDEX(Anslutningspunkt!$A$2:$A$108,RANDBETWEEN(2,108),1)</f>
        <v>43</v>
      </c>
      <c r="AD967" s="30"/>
      <c r="AE967" s="30" t="str">
        <f ca="1" t="shared" si="1216"/>
        <v/>
      </c>
      <c r="AF967" s="79"/>
      <c r="AG967" s="122"/>
      <c r="AH967" s="123"/>
      <c r="AI967" s="127"/>
      <c r="AL967" s="7"/>
      <c r="AM967" s="7">
        <f ca="1">VLOOKUP(AC967,Anslutningspunkt!A:B,2,0)+RANDBETWEEN(-10000,10000)</f>
        <v>6129700.672</v>
      </c>
      <c r="AN967" s="7">
        <f ca="1">VLOOKUP(AC967,Anslutningspunkt!A:C,3,0)+RANDBETWEEN(-10000,10000)</f>
        <v>350732.438</v>
      </c>
      <c r="AP967" s="7" t="str">
        <f ca="1" t="shared" si="1148"/>
        <v>Flytt</v>
      </c>
      <c r="AQ967" s="7" t="str">
        <f t="shared" si="1149"/>
        <v>Konsumtion/Produktion</v>
      </c>
      <c r="AX967" s="31" t="str">
        <f ca="1" t="shared" si="1150"/>
        <v/>
      </c>
      <c r="AZ967" s="31" t="str">
        <f ca="1">IF(SUM(IF({"4.Projekteringsavtal","5.Anslutningsavtal","6.Nätavtal"}=Q967,1,0))&gt;0,EDATE(AX967,RANDBETWEEN(0,6)),"")</f>
        <v/>
      </c>
      <c r="BB967" s="21" t="str">
        <f ca="1">IF(SUM(IF({"5.Anslutningsavtal","6.Nätavtal"}=Q967,1,0))&gt;0,EDATE(AZ967,RANDBETWEEN(0,3)),"")</f>
        <v/>
      </c>
      <c r="BD967" s="21" t="str">
        <f ca="1" t="shared" si="1151"/>
        <v/>
      </c>
    </row>
    <row r="968" spans="1:56">
      <c r="A968" s="33" t="s">
        <v>65</v>
      </c>
      <c r="B968" s="31">
        <f ca="1" t="shared" si="1204"/>
        <v>44601</v>
      </c>
      <c r="C968" s="32">
        <f ca="1" t="shared" si="1126"/>
        <v>45408</v>
      </c>
      <c r="D968" s="30" t="str">
        <f t="shared" si="1127"/>
        <v>Project 4968</v>
      </c>
      <c r="E968" s="30" t="str">
        <f t="shared" si="1128"/>
        <v>Company AB 5968</v>
      </c>
      <c r="F968" s="30" t="str">
        <f ca="1" t="shared" si="1205"/>
        <v>Enköping</v>
      </c>
      <c r="G968" s="37">
        <f ca="1" t="shared" si="1206"/>
        <v>31</v>
      </c>
      <c r="H968" s="38" t="str">
        <f ca="1" t="shared" si="1207"/>
        <v>Ja</v>
      </c>
      <c r="I968" s="30" t="str">
        <f ca="1" t="shared" si="1208"/>
        <v>Nyanslutning</v>
      </c>
      <c r="J968" s="30" t="s">
        <v>69</v>
      </c>
      <c r="K968" s="41">
        <f ca="1" t="shared" si="1209"/>
        <v>60</v>
      </c>
      <c r="L968" s="41">
        <f ca="1" t="shared" si="1134"/>
        <v>59</v>
      </c>
      <c r="N968" s="30" t="str">
        <f ca="1" t="shared" si="1135"/>
        <v>Lars Johnson 968</v>
      </c>
      <c r="O968" s="30" t="str">
        <f ca="1" t="shared" si="1136"/>
        <v>Anders Erikson 968</v>
      </c>
      <c r="P968" s="30" t="str">
        <f ca="1" t="shared" si="1137"/>
        <v>Anders Erikson 968</v>
      </c>
      <c r="Q968" s="30" t="str">
        <f ca="1" t="shared" si="1210"/>
        <v>5.Anslutningsavtal</v>
      </c>
      <c r="R968" s="45" t="str">
        <f ca="1" t="shared" si="1211"/>
        <v/>
      </c>
      <c r="S968" s="45" t="str">
        <f ca="1" t="shared" si="1212"/>
        <v/>
      </c>
      <c r="T968" s="45" t="str">
        <f ca="1" t="shared" si="1213"/>
        <v/>
      </c>
      <c r="V968" s="33"/>
      <c r="W968" s="49" t="str">
        <f ca="1" t="shared" si="1214"/>
        <v/>
      </c>
      <c r="X968" s="50" t="str">
        <f ca="1" t="shared" si="1215"/>
        <v>Nej</v>
      </c>
      <c r="Y968" s="63" t="str">
        <f ca="1" t="shared" si="1144"/>
        <v/>
      </c>
      <c r="Z968" s="63" t="str">
        <f ca="1" t="shared" si="1145"/>
        <v/>
      </c>
      <c r="AA968" s="67"/>
      <c r="AB968" s="64" t="str">
        <f ca="1" t="shared" si="1146"/>
        <v/>
      </c>
      <c r="AC968" s="73">
        <f ca="1">INDEX(Anslutningspunkt!$A$2:$A$108,RANDBETWEEN(2,108),1)</f>
        <v>73</v>
      </c>
      <c r="AD968" s="30"/>
      <c r="AE968" s="30" t="str">
        <f ca="1" t="shared" si="1216"/>
        <v>Stamnät</v>
      </c>
      <c r="AF968" s="79"/>
      <c r="AG968" s="122"/>
      <c r="AH968" s="123"/>
      <c r="AI968" s="127"/>
      <c r="AL968" s="7"/>
      <c r="AM968" s="7">
        <f ca="1">VLOOKUP(AC968,Anslutningspunkt!A:B,2,0)+RANDBETWEEN(-10000,10000)</f>
        <v>6084168.672</v>
      </c>
      <c r="AN968" s="7">
        <f ca="1">VLOOKUP(AC968,Anslutningspunkt!A:C,3,0)+RANDBETWEEN(-10000,10000)</f>
        <v>403111.438</v>
      </c>
      <c r="AP968" s="7" t="str">
        <f ca="1" t="shared" si="1148"/>
        <v>Nyanslutning</v>
      </c>
      <c r="AQ968" s="7" t="str">
        <f t="shared" si="1149"/>
        <v>Konsumtion/Produktion</v>
      </c>
      <c r="AX968" s="31">
        <f ca="1" t="shared" si="1150"/>
        <v>45203.6334774388</v>
      </c>
      <c r="AZ968" s="31">
        <f ca="1">IF(SUM(IF({"4.Projekteringsavtal","5.Anslutningsavtal","6.Nätavtal"}=Q968,1,0))&gt;0,EDATE(AX968,RANDBETWEEN(0,6)),"")</f>
        <v>45386</v>
      </c>
      <c r="BB968" s="21">
        <f ca="1">IF(SUM(IF({"5.Anslutningsavtal","6.Nätavtal"}=Q968,1,0))&gt;0,EDATE(AZ968,RANDBETWEEN(0,3)),"")</f>
        <v>45416</v>
      </c>
      <c r="BD968" s="21" t="str">
        <f ca="1" t="shared" si="1151"/>
        <v/>
      </c>
    </row>
    <row r="969" spans="1:56">
      <c r="A969" s="33" t="s">
        <v>65</v>
      </c>
      <c r="B969" s="31">
        <f ca="1" t="shared" si="1204"/>
        <v>43982</v>
      </c>
      <c r="C969" s="32">
        <f ca="1" t="shared" si="1126"/>
        <v>44304</v>
      </c>
      <c r="D969" s="30" t="str">
        <f t="shared" si="1127"/>
        <v>Project 4969</v>
      </c>
      <c r="E969" s="30" t="str">
        <f t="shared" si="1128"/>
        <v>Company AB 5969</v>
      </c>
      <c r="F969" s="30" t="str">
        <f ca="1" t="shared" si="1205"/>
        <v>Gnesta</v>
      </c>
      <c r="G969" s="37">
        <f ca="1" t="shared" si="1206"/>
        <v>37</v>
      </c>
      <c r="H969" s="38" t="str">
        <f ca="1" t="shared" si="1207"/>
        <v>Ja</v>
      </c>
      <c r="I969" s="30" t="str">
        <f ca="1" t="shared" si="1208"/>
        <v>Nyanslutning</v>
      </c>
      <c r="J969" s="30" t="s">
        <v>69</v>
      </c>
      <c r="K969" s="41">
        <f ca="1" t="shared" si="1209"/>
        <v>30</v>
      </c>
      <c r="L969" s="41">
        <f ca="1" t="shared" si="1134"/>
        <v>7</v>
      </c>
      <c r="N969" s="30" t="str">
        <f ca="1" t="shared" si="1135"/>
        <v>Sarah Anderson 969</v>
      </c>
      <c r="O969" s="30" t="str">
        <f ca="1" t="shared" si="1136"/>
        <v>Sarah Anderson 969</v>
      </c>
      <c r="P969" s="30" t="str">
        <f ca="1" t="shared" si="1137"/>
        <v>Sarah Anderson 969</v>
      </c>
      <c r="Q969" s="30" t="str">
        <f ca="1" t="shared" si="1210"/>
        <v>1.Anslutningsmöjlighet</v>
      </c>
      <c r="R969" s="45" t="str">
        <f ca="1" t="shared" si="1211"/>
        <v>N/A</v>
      </c>
      <c r="S969" s="45" t="str">
        <f ca="1" t="shared" si="1212"/>
        <v/>
      </c>
      <c r="T969" s="45" t="str">
        <f ca="1" t="shared" si="1213"/>
        <v>x</v>
      </c>
      <c r="V969" s="33"/>
      <c r="W969" s="49" t="str">
        <f ca="1" t="shared" si="1214"/>
        <v/>
      </c>
      <c r="X969" s="50" t="str">
        <f ca="1" t="shared" si="1215"/>
        <v>Nej</v>
      </c>
      <c r="Y969" s="63" t="str">
        <f ca="1" t="shared" si="1144"/>
        <v/>
      </c>
      <c r="Z969" s="63" t="str">
        <f ca="1" t="shared" si="1145"/>
        <v/>
      </c>
      <c r="AA969" s="67"/>
      <c r="AB969" s="64" t="str">
        <f ca="1" t="shared" si="1146"/>
        <v/>
      </c>
      <c r="AC969" s="73">
        <f ca="1">INDEX(Anslutningspunkt!$A$2:$A$108,RANDBETWEEN(2,108),1)</f>
        <v>57</v>
      </c>
      <c r="AD969" s="30"/>
      <c r="AE969" s="30" t="str">
        <f ca="1" t="shared" si="1216"/>
        <v/>
      </c>
      <c r="AF969" s="79"/>
      <c r="AG969" s="122"/>
      <c r="AH969" s="123"/>
      <c r="AI969" s="127"/>
      <c r="AL969" s="7"/>
      <c r="AM969" s="7">
        <f ca="1">VLOOKUP(AC969,Anslutningspunkt!A:B,2,0)+RANDBETWEEN(-10000,10000)</f>
        <v>6023233.672</v>
      </c>
      <c r="AN969" s="7">
        <f ca="1">VLOOKUP(AC969,Anslutningspunkt!A:C,3,0)+RANDBETWEEN(-10000,10000)</f>
        <v>262838.438</v>
      </c>
      <c r="AP969" s="7" t="str">
        <f ca="1" t="shared" si="1148"/>
        <v>Nyanslutning</v>
      </c>
      <c r="AQ969" s="7" t="str">
        <f t="shared" si="1149"/>
        <v>Konsumtion/Produktion</v>
      </c>
      <c r="AX969" s="31" t="str">
        <f ca="1" t="shared" si="1150"/>
        <v/>
      </c>
      <c r="AZ969" s="31" t="str">
        <f ca="1">IF(SUM(IF({"4.Projekteringsavtal","5.Anslutningsavtal","6.Nätavtal"}=Q969,1,0))&gt;0,EDATE(AX969,RANDBETWEEN(0,6)),"")</f>
        <v/>
      </c>
      <c r="BB969" s="21" t="str">
        <f ca="1">IF(SUM(IF({"5.Anslutningsavtal","6.Nätavtal"}=Q969,1,0))&gt;0,EDATE(AZ969,RANDBETWEEN(0,3)),"")</f>
        <v/>
      </c>
      <c r="BD969" s="21" t="str">
        <f ca="1" t="shared" si="1151"/>
        <v/>
      </c>
    </row>
    <row r="970" spans="1:56">
      <c r="A970" s="33" t="s">
        <v>65</v>
      </c>
      <c r="B970" s="31">
        <f ca="1" t="shared" si="1204"/>
        <v>44259</v>
      </c>
      <c r="C970" s="32">
        <f ca="1" t="shared" si="1126"/>
        <v>44417</v>
      </c>
      <c r="D970" s="30" t="str">
        <f t="shared" si="1127"/>
        <v>Project 4970</v>
      </c>
      <c r="E970" s="30" t="str">
        <f t="shared" si="1128"/>
        <v>Company AB 5970</v>
      </c>
      <c r="F970" s="30" t="str">
        <f ca="1" t="shared" si="1205"/>
        <v>Trosa</v>
      </c>
      <c r="G970" s="37">
        <f ca="1" t="shared" si="1206"/>
        <v>32</v>
      </c>
      <c r="H970" s="38" t="str">
        <f ca="1" t="shared" si="1207"/>
        <v>Ja</v>
      </c>
      <c r="I970" s="30" t="str">
        <f ca="1" t="shared" si="1208"/>
        <v>Nyanslutning</v>
      </c>
      <c r="J970" s="30" t="s">
        <v>69</v>
      </c>
      <c r="K970" s="41">
        <f ca="1" t="shared" si="1209"/>
        <v>470</v>
      </c>
      <c r="L970" s="41">
        <f ca="1" t="shared" si="1134"/>
        <v>268</v>
      </c>
      <c r="N970" s="30" t="str">
        <f ca="1" t="shared" si="1135"/>
        <v>Lars Johnson 970</v>
      </c>
      <c r="O970" s="30" t="str">
        <f ca="1" t="shared" si="1136"/>
        <v>Sarah Anderson 970</v>
      </c>
      <c r="P970" s="30" t="str">
        <f ca="1" t="shared" si="1137"/>
        <v>Anders Erikson 970</v>
      </c>
      <c r="Q970" s="30" t="str">
        <f ca="1" t="shared" si="1210"/>
        <v>5.Anslutningsavtal</v>
      </c>
      <c r="R970" s="45" t="str">
        <f ca="1" t="shared" si="1211"/>
        <v/>
      </c>
      <c r="S970" s="45" t="str">
        <f ca="1" t="shared" si="1212"/>
        <v>x</v>
      </c>
      <c r="T970" s="45" t="str">
        <f ca="1" t="shared" si="1213"/>
        <v/>
      </c>
      <c r="V970" s="33"/>
      <c r="W970" s="49" t="str">
        <f ca="1" t="shared" si="1214"/>
        <v>Reservationsavtal ska tecknas</v>
      </c>
      <c r="X970" s="50" t="str">
        <f ca="1" t="shared" si="1215"/>
        <v>Ja</v>
      </c>
      <c r="Y970" s="63">
        <f ca="1" t="shared" si="1144"/>
        <v>45220</v>
      </c>
      <c r="Z970" s="63">
        <f ca="1" t="shared" si="1145"/>
        <v>44440</v>
      </c>
      <c r="AA970" s="67"/>
      <c r="AB970" s="64" t="str">
        <f ca="1" t="shared" si="1146"/>
        <v/>
      </c>
      <c r="AC970" s="73">
        <f ca="1">INDEX(Anslutningspunkt!$A$2:$A$108,RANDBETWEEN(2,108),1)</f>
        <v>58</v>
      </c>
      <c r="AD970" s="30"/>
      <c r="AE970" s="30" t="str">
        <f ca="1" t="shared" si="1216"/>
        <v>Stamnät</v>
      </c>
      <c r="AF970" s="79"/>
      <c r="AG970" s="122"/>
      <c r="AH970" s="123"/>
      <c r="AI970" s="127"/>
      <c r="AL970" s="7"/>
      <c r="AM970" s="7">
        <f ca="1">VLOOKUP(AC970,Anslutningspunkt!A:B,2,0)+RANDBETWEEN(-10000,10000)</f>
        <v>6091871.672</v>
      </c>
      <c r="AN970" s="7">
        <f ca="1">VLOOKUP(AC970,Anslutningspunkt!A:C,3,0)+RANDBETWEEN(-10000,10000)</f>
        <v>339083.438</v>
      </c>
      <c r="AP970" s="7" t="str">
        <f ca="1" t="shared" si="1148"/>
        <v>Nyanslutning</v>
      </c>
      <c r="AQ970" s="7" t="str">
        <f t="shared" si="1149"/>
        <v>Konsumtion/Produktion</v>
      </c>
      <c r="AX970" s="31">
        <f ca="1" t="shared" si="1150"/>
        <v>44328.9066367555</v>
      </c>
      <c r="AZ970" s="31">
        <f ca="1">IF(SUM(IF({"4.Projekteringsavtal","5.Anslutningsavtal","6.Nätavtal"}=Q970,1,0))&gt;0,EDATE(AX970,RANDBETWEEN(0,6)),"")</f>
        <v>44481</v>
      </c>
      <c r="BB970" s="21">
        <f ca="1">IF(SUM(IF({"5.Anslutningsavtal","6.Nätavtal"}=Q970,1,0))&gt;0,EDATE(AZ970,RANDBETWEEN(0,3)),"")</f>
        <v>44512</v>
      </c>
      <c r="BD970" s="21" t="str">
        <f ca="1" t="shared" si="1151"/>
        <v/>
      </c>
    </row>
    <row r="971" spans="1:56">
      <c r="A971" s="33" t="s">
        <v>65</v>
      </c>
      <c r="B971" s="31">
        <f ca="1" t="shared" ref="B971:B980" si="1217">RANDBETWEEN(DATE(2018,1,1),DATE(2022,10,20))</f>
        <v>43724</v>
      </c>
      <c r="C971" s="32">
        <f ca="1" t="shared" si="1126"/>
        <v>43933</v>
      </c>
      <c r="D971" s="30" t="str">
        <f t="shared" si="1127"/>
        <v>Project 4971</v>
      </c>
      <c r="E971" s="30" t="str">
        <f t="shared" si="1128"/>
        <v>Company AB 5971</v>
      </c>
      <c r="F971" s="30" t="str">
        <f ca="1" t="shared" ref="F971:F980" si="121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Gävle</v>
      </c>
      <c r="G971" s="37">
        <f ca="1" t="shared" ref="G971:G980" si="1219">RANDBETWEEN(30,38)</f>
        <v>37</v>
      </c>
      <c r="H971" s="38" t="str">
        <f ca="1" t="shared" ref="H971:H980" si="1220">CHOOSE(RANDBETWEEN(1,3),"Ja","Nej","")</f>
        <v>Ja</v>
      </c>
      <c r="I971" s="30" t="str">
        <f ca="1" t="shared" ref="I971:I980" si="1221">CHOOSE(RANDBETWEEN(1,3),"Nyanslutning","Utökning","Flytt")</f>
        <v>Nyanslutning</v>
      </c>
      <c r="J971" s="30" t="s">
        <v>69</v>
      </c>
      <c r="K971" s="41">
        <f ca="1" t="shared" ref="K971:K980" si="1222">RANDBETWEEN(1,60)*10</f>
        <v>110</v>
      </c>
      <c r="L971" s="41">
        <f ca="1" t="shared" si="1134"/>
        <v>107</v>
      </c>
      <c r="N971" s="30" t="str">
        <f ca="1" t="shared" si="1135"/>
        <v>Anders Erikson 971</v>
      </c>
      <c r="O971" s="30" t="str">
        <f ca="1" t="shared" si="1136"/>
        <v>Lars Johnson 971</v>
      </c>
      <c r="P971" s="30" t="str">
        <f ca="1" t="shared" si="1137"/>
        <v>Lars Johnson 971</v>
      </c>
      <c r="Q971" s="30" t="str">
        <f ca="1" t="shared" ref="Q971:Q980" si="1223">CHOOSE(RANDBETWEEN(1,5),"5.Anslutningsavtal","4.Projekteringsavtal","6.Nätavtal","2.Reservationsavtal","1.Anslutningsmöjlighet")</f>
        <v>6.Nätavtal</v>
      </c>
      <c r="R971" s="45" t="str">
        <f ca="1" t="shared" ref="R971:R980" si="1224">CHOOSE(RANDBETWEEN(1,8),"Ja","","","","n","nej","?","N/A")</f>
        <v>?</v>
      </c>
      <c r="S971" s="45" t="str">
        <f ca="1" t="shared" ref="S971:S980" si="1225">CHOOSE(RANDBETWEEN(1,3),"x","","")</f>
        <v>x</v>
      </c>
      <c r="T971" s="45" t="str">
        <f ca="1" t="shared" ref="T971:T980" si="1226">CHOOSE(RANDBETWEEN(1,4),"x","","","")</f>
        <v/>
      </c>
      <c r="V971" s="33"/>
      <c r="W971" s="49" t="str">
        <f ca="1" t="shared" ref="W971:W980" si="1227">CHOOSE(RANDBETWEEN(1,7),"Länk","","","","","Ansluts till LN 20 kV","Reservationsavtal ska tecknas")</f>
        <v/>
      </c>
      <c r="X971" s="50" t="str">
        <f ca="1" t="shared" ref="X971:X980" si="1228">CHOOSE(RANDBETWEEN(1,4),"Ja","Ja","Nej","")</f>
        <v>Ja</v>
      </c>
      <c r="Y971" s="63">
        <f ca="1" t="shared" si="1144"/>
        <v>44984</v>
      </c>
      <c r="Z971" s="63">
        <f ca="1" t="shared" si="1145"/>
        <v>44946</v>
      </c>
      <c r="AA971" s="67"/>
      <c r="AB971" s="64" t="str">
        <f ca="1" t="shared" si="1146"/>
        <v/>
      </c>
      <c r="AC971" s="73">
        <f ca="1">INDEX(Anslutningspunkt!$A$2:$A$108,RANDBETWEEN(2,108),1)</f>
        <v>91</v>
      </c>
      <c r="AD971" s="30"/>
      <c r="AE971" s="30" t="str">
        <f ca="1" t="shared" ref="AE971:AE980" si="1229">CHOOSE(RANDBETWEEN(1,4),"Regionnät","Stamnät Regionnät","Stamnät","")</f>
        <v>Regionnät</v>
      </c>
      <c r="AF971" s="79"/>
      <c r="AG971" s="122"/>
      <c r="AH971" s="123"/>
      <c r="AI971" s="127"/>
      <c r="AL971" s="7"/>
      <c r="AM971" s="7">
        <f ca="1">VLOOKUP(AC971,Anslutningspunkt!A:B,2,0)+RANDBETWEEN(-10000,10000)</f>
        <v>6161890.672</v>
      </c>
      <c r="AN971" s="7">
        <f ca="1">VLOOKUP(AC971,Anslutningspunkt!A:C,3,0)+RANDBETWEEN(-10000,10000)</f>
        <v>449151.438</v>
      </c>
      <c r="AP971" s="7" t="str">
        <f ca="1" t="shared" si="1148"/>
        <v>Nyanslutning</v>
      </c>
      <c r="AQ971" s="7" t="str">
        <f t="shared" si="1149"/>
        <v>Konsumtion/Produktion</v>
      </c>
      <c r="AX971" s="31">
        <f ca="1" t="shared" si="1150"/>
        <v>43819.3499043014</v>
      </c>
      <c r="AZ971" s="31">
        <f ca="1">IF(SUM(IF({"4.Projekteringsavtal","5.Anslutningsavtal","6.Nätavtal"}=Q971,1,0))&gt;0,EDATE(AX971,RANDBETWEEN(0,6)),"")</f>
        <v>44002</v>
      </c>
      <c r="BB971" s="21">
        <f ca="1">IF(SUM(IF({"5.Anslutningsavtal","6.Nätavtal"}=Q971,1,0))&gt;0,EDATE(AZ971,RANDBETWEEN(0,3)),"")</f>
        <v>44002</v>
      </c>
      <c r="BD971" s="21">
        <f ca="1" t="shared" si="1151"/>
        <v>44063</v>
      </c>
    </row>
    <row r="972" spans="1:56">
      <c r="A972" s="33" t="s">
        <v>65</v>
      </c>
      <c r="B972" s="31">
        <f ca="1" t="shared" si="1217"/>
        <v>43787</v>
      </c>
      <c r="C972" s="32">
        <f ca="1" t="shared" si="1126"/>
        <v>44903</v>
      </c>
      <c r="D972" s="30" t="str">
        <f t="shared" si="1127"/>
        <v>Project 4972</v>
      </c>
      <c r="E972" s="30" t="str">
        <f t="shared" si="1128"/>
        <v>Company AB 5972</v>
      </c>
      <c r="F972" s="30" t="str">
        <f ca="1" t="shared" si="1218"/>
        <v>Upplands Vsäby</v>
      </c>
      <c r="G972" s="37">
        <f ca="1" t="shared" si="1219"/>
        <v>35</v>
      </c>
      <c r="H972" s="38" t="str">
        <f ca="1" t="shared" si="1220"/>
        <v>Nej</v>
      </c>
      <c r="I972" s="30" t="str">
        <f ca="1" t="shared" si="1221"/>
        <v>Flytt</v>
      </c>
      <c r="J972" s="30" t="s">
        <v>69</v>
      </c>
      <c r="K972" s="41">
        <f ca="1" t="shared" si="1222"/>
        <v>570</v>
      </c>
      <c r="L972" s="41">
        <f ca="1" t="shared" si="1134"/>
        <v>239</v>
      </c>
      <c r="N972" s="30" t="str">
        <f ca="1" t="shared" si="1135"/>
        <v>Anders Erikson 972</v>
      </c>
      <c r="O972" s="30" t="str">
        <f ca="1" t="shared" si="1136"/>
        <v>Anders Erikson 972</v>
      </c>
      <c r="P972" s="30" t="str">
        <f ca="1" t="shared" si="1137"/>
        <v>Erik Johanson 972</v>
      </c>
      <c r="Q972" s="30" t="str">
        <f ca="1" t="shared" si="1223"/>
        <v>5.Anslutningsavtal</v>
      </c>
      <c r="R972" s="45" t="str">
        <f ca="1" t="shared" si="1224"/>
        <v/>
      </c>
      <c r="S972" s="45" t="str">
        <f ca="1" t="shared" si="1225"/>
        <v/>
      </c>
      <c r="T972" s="45" t="str">
        <f ca="1" t="shared" si="1226"/>
        <v/>
      </c>
      <c r="V972" s="33"/>
      <c r="W972" s="49" t="str">
        <f ca="1" t="shared" si="1227"/>
        <v/>
      </c>
      <c r="X972" s="50" t="str">
        <f ca="1" t="shared" si="1228"/>
        <v>Ja</v>
      </c>
      <c r="Y972" s="63">
        <f ca="1" t="shared" si="1144"/>
        <v>45467</v>
      </c>
      <c r="Z972" s="63">
        <f ca="1" t="shared" si="1145"/>
        <v>45057</v>
      </c>
      <c r="AA972" s="67"/>
      <c r="AB972" s="64" t="str">
        <f ca="1" t="shared" si="1146"/>
        <v/>
      </c>
      <c r="AC972" s="73">
        <f ca="1">INDEX(Anslutningspunkt!$A$2:$A$108,RANDBETWEEN(2,108),1)</f>
        <v>1</v>
      </c>
      <c r="AD972" s="30"/>
      <c r="AE972" s="30" t="str">
        <f ca="1" t="shared" si="1229"/>
        <v/>
      </c>
      <c r="AF972" s="79"/>
      <c r="AG972" s="122"/>
      <c r="AH972" s="123"/>
      <c r="AI972" s="127"/>
      <c r="AL972" s="7"/>
      <c r="AM972" s="7">
        <f ca="1">VLOOKUP(AC972,Anslutningspunkt!A:B,2,0)+RANDBETWEEN(-10000,10000)</f>
        <v>6022968.672</v>
      </c>
      <c r="AN972" s="7">
        <f ca="1">VLOOKUP(AC972,Anslutningspunkt!A:C,3,0)+RANDBETWEEN(-10000,10000)</f>
        <v>278197.438</v>
      </c>
      <c r="AP972" s="7" t="str">
        <f ca="1" t="shared" si="1148"/>
        <v>Flytt</v>
      </c>
      <c r="AQ972" s="7" t="str">
        <f t="shared" si="1149"/>
        <v>Konsumtion/Produktion</v>
      </c>
      <c r="AX972" s="31">
        <f ca="1" t="shared" si="1150"/>
        <v>44262.5930132969</v>
      </c>
      <c r="AZ972" s="31">
        <f ca="1">IF(SUM(IF({"4.Projekteringsavtal","5.Anslutningsavtal","6.Nätavtal"}=Q972,1,0))&gt;0,EDATE(AX972,RANDBETWEEN(0,6)),"")</f>
        <v>44415</v>
      </c>
      <c r="BB972" s="21">
        <f ca="1">IF(SUM(IF({"5.Anslutningsavtal","6.Nätavtal"}=Q972,1,0))&gt;0,EDATE(AZ972,RANDBETWEEN(0,3)),"")</f>
        <v>44507</v>
      </c>
      <c r="BD972" s="21" t="str">
        <f ca="1" t="shared" si="1151"/>
        <v/>
      </c>
    </row>
    <row r="973" spans="1:56">
      <c r="A973" s="33" t="s">
        <v>65</v>
      </c>
      <c r="B973" s="31">
        <f ca="1" t="shared" si="1217"/>
        <v>43546</v>
      </c>
      <c r="C973" s="32">
        <f ca="1" t="shared" si="1126"/>
        <v>43749</v>
      </c>
      <c r="D973" s="30" t="str">
        <f t="shared" si="1127"/>
        <v>Project 4973</v>
      </c>
      <c r="E973" s="30" t="str">
        <f t="shared" si="1128"/>
        <v>Company AB 5973</v>
      </c>
      <c r="F973" s="30" t="str">
        <f ca="1" t="shared" si="1218"/>
        <v>Västerås</v>
      </c>
      <c r="G973" s="37">
        <f ca="1" t="shared" si="1219"/>
        <v>32</v>
      </c>
      <c r="H973" s="38" t="str">
        <f ca="1" t="shared" si="1220"/>
        <v>Ja</v>
      </c>
      <c r="I973" s="30" t="str">
        <f ca="1" t="shared" si="1221"/>
        <v>Utökning</v>
      </c>
      <c r="J973" s="30" t="s">
        <v>69</v>
      </c>
      <c r="K973" s="41">
        <f ca="1" t="shared" si="1222"/>
        <v>460</v>
      </c>
      <c r="L973" s="41">
        <f ca="1" t="shared" si="1134"/>
        <v>312</v>
      </c>
      <c r="N973" s="30" t="str">
        <f ca="1" t="shared" si="1135"/>
        <v>Lars Johnson 973</v>
      </c>
      <c r="O973" s="30" t="str">
        <f ca="1" t="shared" si="1136"/>
        <v>Lars Johnson 973</v>
      </c>
      <c r="P973" s="30" t="str">
        <f ca="1" t="shared" si="1137"/>
        <v>Lars Johnson 973</v>
      </c>
      <c r="Q973" s="30" t="str">
        <f ca="1" t="shared" si="1223"/>
        <v>1.Anslutningsmöjlighet</v>
      </c>
      <c r="R973" s="45" t="str">
        <f ca="1" t="shared" si="1224"/>
        <v>N/A</v>
      </c>
      <c r="S973" s="45" t="str">
        <f ca="1" t="shared" si="1225"/>
        <v/>
      </c>
      <c r="T973" s="45" t="str">
        <f ca="1" t="shared" si="1226"/>
        <v/>
      </c>
      <c r="V973" s="33"/>
      <c r="W973" s="49" t="str">
        <f ca="1" t="shared" si="1227"/>
        <v>Reservationsavtal ska tecknas</v>
      </c>
      <c r="X973" s="50" t="str">
        <f ca="1" t="shared" si="1228"/>
        <v>Nej</v>
      </c>
      <c r="Y973" s="63" t="str">
        <f ca="1" t="shared" si="1144"/>
        <v/>
      </c>
      <c r="Z973" s="63" t="str">
        <f ca="1" t="shared" si="1145"/>
        <v/>
      </c>
      <c r="AA973" s="67"/>
      <c r="AB973" s="64">
        <f ca="1" t="shared" si="1146"/>
        <v>43549.4980126628</v>
      </c>
      <c r="AC973" s="73">
        <f ca="1">INDEX(Anslutningspunkt!$A$2:$A$108,RANDBETWEEN(2,108),1)</f>
        <v>7</v>
      </c>
      <c r="AD973" s="30"/>
      <c r="AE973" s="30" t="str">
        <f ca="1" t="shared" si="1229"/>
        <v>Regionnät</v>
      </c>
      <c r="AF973" s="79"/>
      <c r="AG973" s="122"/>
      <c r="AH973" s="123"/>
      <c r="AI973" s="127"/>
      <c r="AL973" s="7"/>
      <c r="AM973" s="7">
        <f ca="1">VLOOKUP(AC973,Anslutningspunkt!A:B,2,0)+RANDBETWEEN(-10000,10000)</f>
        <v>6201479.672</v>
      </c>
      <c r="AN973" s="7">
        <f ca="1">VLOOKUP(AC973,Anslutningspunkt!A:C,3,0)+RANDBETWEEN(-10000,10000)</f>
        <v>327775.438</v>
      </c>
      <c r="AP973" s="7" t="str">
        <f ca="1" t="shared" si="1148"/>
        <v>Utökning</v>
      </c>
      <c r="AQ973" s="7" t="str">
        <f t="shared" si="1149"/>
        <v>Konsumtion/Produktion</v>
      </c>
      <c r="AX973" s="31" t="str">
        <f ca="1" t="shared" si="1150"/>
        <v/>
      </c>
      <c r="AZ973" s="31" t="str">
        <f ca="1">IF(SUM(IF({"4.Projekteringsavtal","5.Anslutningsavtal","6.Nätavtal"}=Q973,1,0))&gt;0,EDATE(AX973,RANDBETWEEN(0,6)),"")</f>
        <v/>
      </c>
      <c r="BB973" s="21" t="str">
        <f ca="1">IF(SUM(IF({"5.Anslutningsavtal","6.Nätavtal"}=Q973,1,0))&gt;0,EDATE(AZ973,RANDBETWEEN(0,3)),"")</f>
        <v/>
      </c>
      <c r="BD973" s="21" t="str">
        <f ca="1" t="shared" si="1151"/>
        <v/>
      </c>
    </row>
    <row r="974" spans="1:56">
      <c r="A974" s="33" t="s">
        <v>65</v>
      </c>
      <c r="B974" s="31">
        <f ca="1" t="shared" si="1217"/>
        <v>43283</v>
      </c>
      <c r="C974" s="32">
        <f ca="1" t="shared" si="1126"/>
        <v>44990</v>
      </c>
      <c r="D974" s="30" t="str">
        <f t="shared" si="1127"/>
        <v>Project 4974</v>
      </c>
      <c r="E974" s="30" t="str">
        <f t="shared" si="1128"/>
        <v>Company AB 5974</v>
      </c>
      <c r="F974" s="30" t="str">
        <f ca="1" t="shared" si="1218"/>
        <v>Arboga</v>
      </c>
      <c r="G974" s="37">
        <f ca="1" t="shared" si="1219"/>
        <v>38</v>
      </c>
      <c r="H974" s="38" t="str">
        <f ca="1" t="shared" si="1220"/>
        <v>Ja</v>
      </c>
      <c r="I974" s="30" t="str">
        <f ca="1" t="shared" si="1221"/>
        <v>Flytt</v>
      </c>
      <c r="J974" s="30" t="s">
        <v>69</v>
      </c>
      <c r="K974" s="41">
        <f ca="1" t="shared" si="1222"/>
        <v>600</v>
      </c>
      <c r="L974" s="41">
        <f ca="1" t="shared" si="1134"/>
        <v>153</v>
      </c>
      <c r="N974" s="30" t="str">
        <f ca="1" t="shared" si="1135"/>
        <v>Anders Erikson 974</v>
      </c>
      <c r="O974" s="30" t="str">
        <f ca="1" t="shared" si="1136"/>
        <v>Anders Erikson 974</v>
      </c>
      <c r="P974" s="30" t="str">
        <f ca="1" t="shared" si="1137"/>
        <v>Sarah Anderson 974</v>
      </c>
      <c r="Q974" s="30" t="str">
        <f ca="1" t="shared" si="1223"/>
        <v>2.Reservationsavtal</v>
      </c>
      <c r="R974" s="45" t="str">
        <f ca="1" t="shared" si="1224"/>
        <v>n</v>
      </c>
      <c r="S974" s="45" t="str">
        <f ca="1" t="shared" si="1225"/>
        <v>x</v>
      </c>
      <c r="T974" s="45" t="str">
        <f ca="1" t="shared" si="1226"/>
        <v>x</v>
      </c>
      <c r="V974" s="33"/>
      <c r="W974" s="49" t="str">
        <f ca="1" t="shared" si="1227"/>
        <v/>
      </c>
      <c r="X974" s="50" t="str">
        <f ca="1" t="shared" si="1228"/>
        <v/>
      </c>
      <c r="Y974" s="63" t="str">
        <f ca="1" t="shared" si="1144"/>
        <v/>
      </c>
      <c r="Z974" s="63" t="str">
        <f ca="1" t="shared" si="1145"/>
        <v/>
      </c>
      <c r="AA974" s="67"/>
      <c r="AB974" s="64" t="str">
        <f ca="1" t="shared" si="1146"/>
        <v/>
      </c>
      <c r="AC974" s="73">
        <f ca="1">INDEX(Anslutningspunkt!$A$2:$A$108,RANDBETWEEN(2,108),1)</f>
        <v>42</v>
      </c>
      <c r="AD974" s="30"/>
      <c r="AE974" s="30" t="str">
        <f ca="1" t="shared" si="1229"/>
        <v>Regionnät</v>
      </c>
      <c r="AF974" s="79"/>
      <c r="AG974" s="122"/>
      <c r="AH974" s="123"/>
      <c r="AI974" s="127"/>
      <c r="AL974" s="7"/>
      <c r="AM974" s="7">
        <f ca="1">VLOOKUP(AC974,Anslutningspunkt!A:B,2,0)+RANDBETWEEN(-10000,10000)</f>
        <v>6033124.672</v>
      </c>
      <c r="AN974" s="7">
        <f ca="1">VLOOKUP(AC974,Anslutningspunkt!A:C,3,0)+RANDBETWEEN(-10000,10000)</f>
        <v>290675.438</v>
      </c>
      <c r="AP974" s="7" t="str">
        <f ca="1" t="shared" si="1148"/>
        <v>Flytt</v>
      </c>
      <c r="AQ974" s="7" t="str">
        <f t="shared" si="1149"/>
        <v>Konsumtion/Produktion</v>
      </c>
      <c r="AX974" s="31">
        <f ca="1" t="shared" si="1150"/>
        <v>43925.6579290201</v>
      </c>
      <c r="AZ974" s="31" t="str">
        <f ca="1">IF(SUM(IF({"4.Projekteringsavtal","5.Anslutningsavtal","6.Nätavtal"}=Q974,1,0))&gt;0,EDATE(AX974,RANDBETWEEN(0,6)),"")</f>
        <v/>
      </c>
      <c r="BB974" s="21" t="str">
        <f ca="1">IF(SUM(IF({"5.Anslutningsavtal","6.Nätavtal"}=Q974,1,0))&gt;0,EDATE(AZ974,RANDBETWEEN(0,3)),"")</f>
        <v/>
      </c>
      <c r="BD974" s="21" t="str">
        <f ca="1" t="shared" si="1151"/>
        <v/>
      </c>
    </row>
    <row r="975" spans="1:56">
      <c r="A975" s="33" t="s">
        <v>65</v>
      </c>
      <c r="B975" s="31">
        <f ca="1" t="shared" si="1217"/>
        <v>44262</v>
      </c>
      <c r="C975" s="32">
        <f ca="1" t="shared" ref="C975:C1038" si="1230">RANDBETWEEN(B975,DATE(2024,10,20))</f>
        <v>45320</v>
      </c>
      <c r="D975" s="30" t="str">
        <f t="shared" ref="D975:D1038" si="1231">_xlfn.CONCAT("Project ",COLUMN(D975),ROW(D975))</f>
        <v>Project 4975</v>
      </c>
      <c r="E975" s="30" t="str">
        <f t="shared" ref="E975:E1038" si="1232">_xlfn.CONCAT("Company AB ",COLUMN(E975),ROW(E975))</f>
        <v>Company AB 5975</v>
      </c>
      <c r="F975" s="30" t="str">
        <f ca="1" t="shared" si="1218"/>
        <v>Arboga</v>
      </c>
      <c r="G975" s="37">
        <f ca="1" t="shared" si="1219"/>
        <v>38</v>
      </c>
      <c r="H975" s="38" t="str">
        <f ca="1" t="shared" si="1220"/>
        <v>Ja</v>
      </c>
      <c r="I975" s="30" t="str">
        <f ca="1" t="shared" si="1221"/>
        <v>Utökning</v>
      </c>
      <c r="J975" s="30" t="s">
        <v>69</v>
      </c>
      <c r="K975" s="41">
        <f ca="1" t="shared" si="1222"/>
        <v>420</v>
      </c>
      <c r="L975" s="41">
        <f ca="1" t="shared" ref="L975:L1038" si="1233">RANDBETWEEN(1,K975)</f>
        <v>394</v>
      </c>
      <c r="N975" s="30" t="str">
        <f ca="1" t="shared" ref="N975:N1038" si="1234">_xlfn.CONCAT(CHOOSE(RANDBETWEEN(1,4),"Anders Erikson","Erik Johanson","Sarah Anderson","Lars Johnson")," ",ROW(N975))</f>
        <v>Sarah Anderson 975</v>
      </c>
      <c r="O975" s="30" t="str">
        <f ca="1" t="shared" ref="O975:O1038" si="1235">_xlfn.CONCAT(CHOOSE(RANDBETWEEN(1,4),"Anders Erikson","Erik Johanson","Sarah Anderson","Lars Johnson")," ",ROW(O975))</f>
        <v>Sarah Anderson 975</v>
      </c>
      <c r="P975" s="30" t="str">
        <f ca="1" t="shared" ref="P975:P1038" si="1236">_xlfn.CONCAT(CHOOSE(RANDBETWEEN(1,4),"Anders Erikson","Erik Johanson","Sarah Anderson","Lars Johnson")," ",ROW(P975))</f>
        <v>Lars Johnson 975</v>
      </c>
      <c r="Q975" s="30" t="str">
        <f ca="1" t="shared" si="1223"/>
        <v>2.Reservationsavtal</v>
      </c>
      <c r="R975" s="45" t="str">
        <f ca="1" t="shared" si="1224"/>
        <v>Ja</v>
      </c>
      <c r="S975" s="45" t="str">
        <f ca="1" t="shared" si="1225"/>
        <v/>
      </c>
      <c r="T975" s="45" t="str">
        <f ca="1" t="shared" si="1226"/>
        <v/>
      </c>
      <c r="V975" s="33"/>
      <c r="W975" s="49" t="str">
        <f ca="1" t="shared" si="1227"/>
        <v/>
      </c>
      <c r="X975" s="50" t="str">
        <f ca="1" t="shared" si="1228"/>
        <v>Ja</v>
      </c>
      <c r="Y975" s="63">
        <f ca="1" t="shared" ref="Y975:Y1038" si="1237">IF(Z975&lt;&gt;"",RANDBETWEEN(Z975,DATE(2024,10,20)),"")</f>
        <v>45567</v>
      </c>
      <c r="Z975" s="63">
        <f ca="1" t="shared" ref="Z975:Z1038" si="1238">IF(X975="Ja",RANDBETWEEN(C975,DATE(2024,10,20)),"")</f>
        <v>45521</v>
      </c>
      <c r="AA975" s="67"/>
      <c r="AB975" s="64" t="str">
        <f ca="1" t="shared" ref="AB975:AB1038" si="1239">IF(Q975="1.Anslutningsmöjlighet",IF(RAND()*10&lt;3,B975+RAND()*(EDATE(C975,1)-B975),""),"")</f>
        <v/>
      </c>
      <c r="AC975" s="73">
        <f ca="1">INDEX(Anslutningspunkt!$A$2:$A$108,RANDBETWEEN(2,108),1)</f>
        <v>67</v>
      </c>
      <c r="AD975" s="30"/>
      <c r="AE975" s="30" t="str">
        <f ca="1" t="shared" si="1229"/>
        <v>Stamnät Regionnät</v>
      </c>
      <c r="AF975" s="79"/>
      <c r="AG975" s="122"/>
      <c r="AH975" s="123"/>
      <c r="AI975" s="127"/>
      <c r="AL975" s="7"/>
      <c r="AM975" s="7">
        <f ca="1">VLOOKUP(AC975,Anslutningspunkt!A:B,2,0)+RANDBETWEEN(-10000,10000)</f>
        <v>6141131.672</v>
      </c>
      <c r="AN975" s="7">
        <f ca="1">VLOOKUP(AC975,Anslutningspunkt!A:C,3,0)+RANDBETWEEN(-10000,10000)</f>
        <v>401943.438</v>
      </c>
      <c r="AP975" s="7" t="str">
        <f ca="1" t="shared" ref="AP975:AP1038" si="1240">I975</f>
        <v>Utökning</v>
      </c>
      <c r="AQ975" s="7" t="str">
        <f t="shared" ref="AQ975:AQ1038" si="1241">J975</f>
        <v>Konsumtion/Produktion</v>
      </c>
      <c r="AX975" s="31">
        <f ca="1" t="shared" ref="AX975:AX1038" si="1242">IF(Q975&lt;&gt;"1.Anslutningsmöjlighet",B975+RAND()*(EDATE(C975,1)-B975),"")</f>
        <v>44397.3939233357</v>
      </c>
      <c r="AZ975" s="31" t="str">
        <f ca="1">IF(SUM(IF({"4.Projekteringsavtal","5.Anslutningsavtal","6.Nätavtal"}=Q975,1,0))&gt;0,EDATE(AX975,RANDBETWEEN(0,6)),"")</f>
        <v/>
      </c>
      <c r="BB975" s="21" t="str">
        <f ca="1">IF(SUM(IF({"5.Anslutningsavtal","6.Nätavtal"}=Q975,1,0))&gt;0,EDATE(AZ975,RANDBETWEEN(0,3)),"")</f>
        <v/>
      </c>
      <c r="BD975" s="21" t="str">
        <f ca="1" t="shared" ref="BD975:BD1038" si="1243">IF("6.Nätavtal"=Q975,EDATE(BB975,RANDBETWEEN(0,3)),"")</f>
        <v/>
      </c>
    </row>
    <row r="976" spans="1:56">
      <c r="A976" s="33" t="s">
        <v>65</v>
      </c>
      <c r="B976" s="31">
        <f ca="1" t="shared" si="1217"/>
        <v>43931</v>
      </c>
      <c r="C976" s="32">
        <f ca="1" t="shared" si="1230"/>
        <v>45076</v>
      </c>
      <c r="D976" s="30" t="str">
        <f t="shared" si="1231"/>
        <v>Project 4976</v>
      </c>
      <c r="E976" s="30" t="str">
        <f t="shared" si="1232"/>
        <v>Company AB 5976</v>
      </c>
      <c r="F976" s="30" t="str">
        <f ca="1" t="shared" si="1218"/>
        <v>Järfälla</v>
      </c>
      <c r="G976" s="37">
        <f ca="1" t="shared" si="1219"/>
        <v>33</v>
      </c>
      <c r="H976" s="38" t="str">
        <f ca="1" t="shared" si="1220"/>
        <v>Nej</v>
      </c>
      <c r="I976" s="30" t="str">
        <f ca="1" t="shared" si="1221"/>
        <v>Utökning</v>
      </c>
      <c r="J976" s="30" t="s">
        <v>69</v>
      </c>
      <c r="K976" s="41">
        <f ca="1" t="shared" si="1222"/>
        <v>210</v>
      </c>
      <c r="L976" s="41">
        <f ca="1" t="shared" si="1233"/>
        <v>39</v>
      </c>
      <c r="N976" s="30" t="str">
        <f ca="1" t="shared" si="1234"/>
        <v>Anders Erikson 976</v>
      </c>
      <c r="O976" s="30" t="str">
        <f ca="1" t="shared" si="1235"/>
        <v>Lars Johnson 976</v>
      </c>
      <c r="P976" s="30" t="str">
        <f ca="1" t="shared" si="1236"/>
        <v>Lars Johnson 976</v>
      </c>
      <c r="Q976" s="30" t="str">
        <f ca="1" t="shared" si="1223"/>
        <v>5.Anslutningsavtal</v>
      </c>
      <c r="R976" s="45" t="str">
        <f ca="1" t="shared" si="1224"/>
        <v/>
      </c>
      <c r="S976" s="45" t="str">
        <f ca="1" t="shared" si="1225"/>
        <v/>
      </c>
      <c r="T976" s="45" t="str">
        <f ca="1" t="shared" si="1226"/>
        <v/>
      </c>
      <c r="V976" s="33"/>
      <c r="W976" s="49" t="str">
        <f ca="1" t="shared" si="1227"/>
        <v/>
      </c>
      <c r="X976" s="50" t="str">
        <f ca="1" t="shared" si="1228"/>
        <v>Ja</v>
      </c>
      <c r="Y976" s="63">
        <f ca="1" t="shared" si="1237"/>
        <v>45459</v>
      </c>
      <c r="Z976" s="63">
        <f ca="1" t="shared" si="1238"/>
        <v>45378</v>
      </c>
      <c r="AA976" s="67"/>
      <c r="AB976" s="64" t="str">
        <f ca="1" t="shared" si="1239"/>
        <v/>
      </c>
      <c r="AC976" s="73">
        <f ca="1">INDEX(Anslutningspunkt!$A$2:$A$108,RANDBETWEEN(2,108),1)</f>
        <v>29</v>
      </c>
      <c r="AD976" s="30"/>
      <c r="AE976" s="30" t="str">
        <f ca="1" t="shared" si="1229"/>
        <v>Stamnät</v>
      </c>
      <c r="AF976" s="79"/>
      <c r="AG976" s="122"/>
      <c r="AH976" s="123"/>
      <c r="AI976" s="127"/>
      <c r="AL976" s="7"/>
      <c r="AM976" s="7">
        <f ca="1">VLOOKUP(AC976,Anslutningspunkt!A:B,2,0)+RANDBETWEEN(-10000,10000)</f>
        <v>6074544.672</v>
      </c>
      <c r="AN976" s="7">
        <f ca="1">VLOOKUP(AC976,Anslutningspunkt!A:C,3,0)+RANDBETWEEN(-10000,10000)</f>
        <v>363905.438</v>
      </c>
      <c r="AP976" s="7" t="str">
        <f ca="1" t="shared" si="1240"/>
        <v>Utökning</v>
      </c>
      <c r="AQ976" s="7" t="str">
        <f t="shared" si="1241"/>
        <v>Konsumtion/Produktion</v>
      </c>
      <c r="AX976" s="31">
        <f ca="1" t="shared" si="1242"/>
        <v>44461.4126087477</v>
      </c>
      <c r="AZ976" s="31">
        <f ca="1">IF(SUM(IF({"4.Projekteringsavtal","5.Anslutningsavtal","6.Nätavtal"}=Q976,1,0))&gt;0,EDATE(AX976,RANDBETWEEN(0,6)),"")</f>
        <v>44461</v>
      </c>
      <c r="BB976" s="21">
        <f ca="1">IF(SUM(IF({"5.Anslutningsavtal","6.Nätavtal"}=Q976,1,0))&gt;0,EDATE(AZ976,RANDBETWEEN(0,3)),"")</f>
        <v>44461</v>
      </c>
      <c r="BD976" s="21" t="str">
        <f ca="1" t="shared" si="1243"/>
        <v/>
      </c>
    </row>
    <row r="977" spans="1:56">
      <c r="A977" s="33" t="s">
        <v>65</v>
      </c>
      <c r="B977" s="31">
        <f ca="1" t="shared" si="1217"/>
        <v>44737</v>
      </c>
      <c r="C977" s="32">
        <f ca="1" t="shared" si="1230"/>
        <v>45518</v>
      </c>
      <c r="D977" s="30" t="str">
        <f t="shared" si="1231"/>
        <v>Project 4977</v>
      </c>
      <c r="E977" s="30" t="str">
        <f t="shared" si="1232"/>
        <v>Company AB 5977</v>
      </c>
      <c r="F977" s="30" t="str">
        <f ca="1" t="shared" si="1218"/>
        <v>Huddinge</v>
      </c>
      <c r="G977" s="37">
        <f ca="1" t="shared" si="1219"/>
        <v>34</v>
      </c>
      <c r="H977" s="38" t="str">
        <f ca="1" t="shared" si="1220"/>
        <v>Ja</v>
      </c>
      <c r="I977" s="30" t="str">
        <f ca="1" t="shared" si="1221"/>
        <v>Nyanslutning</v>
      </c>
      <c r="J977" s="30" t="s">
        <v>69</v>
      </c>
      <c r="K977" s="41">
        <f ca="1" t="shared" si="1222"/>
        <v>260</v>
      </c>
      <c r="L977" s="41">
        <f ca="1" t="shared" si="1233"/>
        <v>243</v>
      </c>
      <c r="N977" s="30" t="str">
        <f ca="1" t="shared" si="1234"/>
        <v>Sarah Anderson 977</v>
      </c>
      <c r="O977" s="30" t="str">
        <f ca="1" t="shared" si="1235"/>
        <v>Anders Erikson 977</v>
      </c>
      <c r="P977" s="30" t="str">
        <f ca="1" t="shared" si="1236"/>
        <v>Sarah Anderson 977</v>
      </c>
      <c r="Q977" s="30" t="str">
        <f ca="1" t="shared" si="1223"/>
        <v>1.Anslutningsmöjlighet</v>
      </c>
      <c r="R977" s="45" t="str">
        <f ca="1" t="shared" si="1224"/>
        <v>nej</v>
      </c>
      <c r="S977" s="45" t="str">
        <f ca="1" t="shared" si="1225"/>
        <v/>
      </c>
      <c r="T977" s="45" t="str">
        <f ca="1" t="shared" si="1226"/>
        <v>x</v>
      </c>
      <c r="V977" s="33"/>
      <c r="W977" s="49" t="str">
        <f ca="1" t="shared" si="1227"/>
        <v>Länk</v>
      </c>
      <c r="X977" s="50" t="str">
        <f ca="1" t="shared" si="1228"/>
        <v>Ja</v>
      </c>
      <c r="Y977" s="63">
        <f ca="1" t="shared" si="1237"/>
        <v>45570</v>
      </c>
      <c r="Z977" s="63">
        <f ca="1" t="shared" si="1238"/>
        <v>45534</v>
      </c>
      <c r="AA977" s="67"/>
      <c r="AB977" s="64" t="str">
        <f ca="1" t="shared" si="1239"/>
        <v/>
      </c>
      <c r="AC977" s="73">
        <f ca="1">INDEX(Anslutningspunkt!$A$2:$A$108,RANDBETWEEN(2,108),1)</f>
        <v>24</v>
      </c>
      <c r="AD977" s="30"/>
      <c r="AE977" s="30" t="str">
        <f ca="1" t="shared" si="1229"/>
        <v>Regionnät</v>
      </c>
      <c r="AF977" s="79"/>
      <c r="AG977" s="122"/>
      <c r="AH977" s="123"/>
      <c r="AI977" s="127"/>
      <c r="AL977" s="7"/>
      <c r="AM977" s="7">
        <f ca="1">VLOOKUP(AC977,Anslutningspunkt!A:B,2,0)+RANDBETWEEN(-10000,10000)</f>
        <v>6031917.672</v>
      </c>
      <c r="AN977" s="7">
        <f ca="1">VLOOKUP(AC977,Anslutningspunkt!A:C,3,0)+RANDBETWEEN(-10000,10000)</f>
        <v>337073.438</v>
      </c>
      <c r="AP977" s="7" t="str">
        <f ca="1" t="shared" si="1240"/>
        <v>Nyanslutning</v>
      </c>
      <c r="AQ977" s="7" t="str">
        <f t="shared" si="1241"/>
        <v>Konsumtion/Produktion</v>
      </c>
      <c r="AX977" s="31" t="str">
        <f ca="1" t="shared" si="1242"/>
        <v/>
      </c>
      <c r="AZ977" s="31" t="str">
        <f ca="1">IF(SUM(IF({"4.Projekteringsavtal","5.Anslutningsavtal","6.Nätavtal"}=Q977,1,0))&gt;0,EDATE(AX977,RANDBETWEEN(0,6)),"")</f>
        <v/>
      </c>
      <c r="BB977" s="21" t="str">
        <f ca="1">IF(SUM(IF({"5.Anslutningsavtal","6.Nätavtal"}=Q977,1,0))&gt;0,EDATE(AZ977,RANDBETWEEN(0,3)),"")</f>
        <v/>
      </c>
      <c r="BD977" s="21" t="str">
        <f ca="1" t="shared" si="1243"/>
        <v/>
      </c>
    </row>
    <row r="978" spans="1:56">
      <c r="A978" s="33" t="s">
        <v>65</v>
      </c>
      <c r="B978" s="31">
        <f ca="1" t="shared" si="1217"/>
        <v>43189</v>
      </c>
      <c r="C978" s="32">
        <f ca="1" t="shared" si="1230"/>
        <v>45570</v>
      </c>
      <c r="D978" s="30" t="str">
        <f t="shared" si="1231"/>
        <v>Project 4978</v>
      </c>
      <c r="E978" s="30" t="str">
        <f t="shared" si="1232"/>
        <v>Company AB 5978</v>
      </c>
      <c r="F978" s="30" t="str">
        <f ca="1" t="shared" si="1218"/>
        <v>Gävle</v>
      </c>
      <c r="G978" s="37">
        <f ca="1" t="shared" si="1219"/>
        <v>38</v>
      </c>
      <c r="H978" s="38" t="str">
        <f ca="1" t="shared" si="1220"/>
        <v>Nej</v>
      </c>
      <c r="I978" s="30" t="str">
        <f ca="1" t="shared" si="1221"/>
        <v>Flytt</v>
      </c>
      <c r="J978" s="30" t="s">
        <v>69</v>
      </c>
      <c r="K978" s="41">
        <f ca="1" t="shared" si="1222"/>
        <v>430</v>
      </c>
      <c r="L978" s="41">
        <f ca="1" t="shared" si="1233"/>
        <v>370</v>
      </c>
      <c r="N978" s="30" t="str">
        <f ca="1" t="shared" si="1234"/>
        <v>Erik Johanson 978</v>
      </c>
      <c r="O978" s="30" t="str">
        <f ca="1" t="shared" si="1235"/>
        <v>Sarah Anderson 978</v>
      </c>
      <c r="P978" s="30" t="str">
        <f ca="1" t="shared" si="1236"/>
        <v>Anders Erikson 978</v>
      </c>
      <c r="Q978" s="30" t="str">
        <f ca="1" t="shared" si="1223"/>
        <v>5.Anslutningsavtal</v>
      </c>
      <c r="R978" s="45" t="str">
        <f ca="1" t="shared" si="1224"/>
        <v>N/A</v>
      </c>
      <c r="S978" s="45" t="str">
        <f ca="1" t="shared" si="1225"/>
        <v/>
      </c>
      <c r="T978" s="45" t="str">
        <f ca="1" t="shared" si="1226"/>
        <v>x</v>
      </c>
      <c r="V978" s="33"/>
      <c r="W978" s="49" t="str">
        <f ca="1" t="shared" si="1227"/>
        <v/>
      </c>
      <c r="X978" s="50" t="str">
        <f ca="1" t="shared" si="1228"/>
        <v>Nej</v>
      </c>
      <c r="Y978" s="63" t="str">
        <f ca="1" t="shared" si="1237"/>
        <v/>
      </c>
      <c r="Z978" s="63" t="str">
        <f ca="1" t="shared" si="1238"/>
        <v/>
      </c>
      <c r="AA978" s="67"/>
      <c r="AB978" s="64" t="str">
        <f ca="1" t="shared" si="1239"/>
        <v/>
      </c>
      <c r="AC978" s="73">
        <f ca="1">INDEX(Anslutningspunkt!$A$2:$A$108,RANDBETWEEN(2,108),1)</f>
        <v>5</v>
      </c>
      <c r="AD978" s="30"/>
      <c r="AE978" s="30" t="str">
        <f ca="1" t="shared" si="1229"/>
        <v/>
      </c>
      <c r="AF978" s="79"/>
      <c r="AG978" s="122"/>
      <c r="AH978" s="123"/>
      <c r="AI978" s="127"/>
      <c r="AL978" s="7"/>
      <c r="AM978" s="7">
        <f ca="1">VLOOKUP(AC978,Anslutningspunkt!A:B,2,0)+RANDBETWEEN(-10000,10000)</f>
        <v>6077053.672</v>
      </c>
      <c r="AN978" s="7">
        <f ca="1">VLOOKUP(AC978,Anslutningspunkt!A:C,3,0)+RANDBETWEEN(-10000,10000)</f>
        <v>279496.438</v>
      </c>
      <c r="AP978" s="7" t="str">
        <f ca="1" t="shared" si="1240"/>
        <v>Flytt</v>
      </c>
      <c r="AQ978" s="7" t="str">
        <f t="shared" si="1241"/>
        <v>Konsumtion/Produktion</v>
      </c>
      <c r="AX978" s="31">
        <f ca="1" t="shared" si="1242"/>
        <v>44740.048897158</v>
      </c>
      <c r="AZ978" s="31">
        <f ca="1">IF(SUM(IF({"4.Projekteringsavtal","5.Anslutningsavtal","6.Nätavtal"}=Q978,1,0))&gt;0,EDATE(AX978,RANDBETWEEN(0,6)),"")</f>
        <v>44862</v>
      </c>
      <c r="BB978" s="21">
        <f ca="1">IF(SUM(IF({"5.Anslutningsavtal","6.Nätavtal"}=Q978,1,0))&gt;0,EDATE(AZ978,RANDBETWEEN(0,3)),"")</f>
        <v>44954</v>
      </c>
      <c r="BD978" s="21" t="str">
        <f ca="1" t="shared" si="1243"/>
        <v/>
      </c>
    </row>
    <row r="979" spans="1:56">
      <c r="A979" s="33" t="s">
        <v>65</v>
      </c>
      <c r="B979" s="31">
        <f ca="1" t="shared" si="1217"/>
        <v>43149</v>
      </c>
      <c r="C979" s="32">
        <f ca="1" t="shared" si="1230"/>
        <v>44212</v>
      </c>
      <c r="D979" s="30" t="str">
        <f t="shared" si="1231"/>
        <v>Project 4979</v>
      </c>
      <c r="E979" s="30" t="str">
        <f t="shared" si="1232"/>
        <v>Company AB 5979</v>
      </c>
      <c r="F979" s="30" t="str">
        <f ca="1" t="shared" si="1218"/>
        <v>Enköping</v>
      </c>
      <c r="G979" s="37">
        <f ca="1" t="shared" si="1219"/>
        <v>35</v>
      </c>
      <c r="H979" s="38" t="str">
        <f ca="1" t="shared" si="1220"/>
        <v>Nej</v>
      </c>
      <c r="I979" s="30" t="str">
        <f ca="1" t="shared" si="1221"/>
        <v>Nyanslutning</v>
      </c>
      <c r="J979" s="30" t="s">
        <v>69</v>
      </c>
      <c r="K979" s="41">
        <f ca="1" t="shared" si="1222"/>
        <v>600</v>
      </c>
      <c r="L979" s="41">
        <f ca="1" t="shared" si="1233"/>
        <v>268</v>
      </c>
      <c r="N979" s="30" t="str">
        <f ca="1" t="shared" si="1234"/>
        <v>Sarah Anderson 979</v>
      </c>
      <c r="O979" s="30" t="str">
        <f ca="1" t="shared" si="1235"/>
        <v>Lars Johnson 979</v>
      </c>
      <c r="P979" s="30" t="str">
        <f ca="1" t="shared" si="1236"/>
        <v>Erik Johanson 979</v>
      </c>
      <c r="Q979" s="30" t="str">
        <f ca="1" t="shared" si="1223"/>
        <v>5.Anslutningsavtal</v>
      </c>
      <c r="R979" s="45" t="str">
        <f ca="1" t="shared" si="1224"/>
        <v/>
      </c>
      <c r="S979" s="45" t="str">
        <f ca="1" t="shared" si="1225"/>
        <v/>
      </c>
      <c r="T979" s="45" t="str">
        <f ca="1" t="shared" si="1226"/>
        <v/>
      </c>
      <c r="V979" s="33"/>
      <c r="W979" s="49" t="str">
        <f ca="1" t="shared" si="1227"/>
        <v/>
      </c>
      <c r="X979" s="50" t="str">
        <f ca="1" t="shared" si="1228"/>
        <v>Nej</v>
      </c>
      <c r="Y979" s="63" t="str">
        <f ca="1" t="shared" si="1237"/>
        <v/>
      </c>
      <c r="Z979" s="63" t="str">
        <f ca="1" t="shared" si="1238"/>
        <v/>
      </c>
      <c r="AA979" s="67"/>
      <c r="AB979" s="64" t="str">
        <f ca="1" t="shared" si="1239"/>
        <v/>
      </c>
      <c r="AC979" s="73">
        <f ca="1">INDEX(Anslutningspunkt!$A$2:$A$108,RANDBETWEEN(2,108),1)</f>
        <v>84</v>
      </c>
      <c r="AD979" s="30"/>
      <c r="AE979" s="30" t="str">
        <f ca="1" t="shared" si="1229"/>
        <v>Stamnät</v>
      </c>
      <c r="AF979" s="79"/>
      <c r="AG979" s="122"/>
      <c r="AH979" s="123"/>
      <c r="AI979" s="127"/>
      <c r="AL979" s="7"/>
      <c r="AM979" s="7">
        <f ca="1">VLOOKUP(AC979,Anslutningspunkt!A:B,2,0)+RANDBETWEEN(-10000,10000)</f>
        <v>6046700.672</v>
      </c>
      <c r="AN979" s="7">
        <f ca="1">VLOOKUP(AC979,Anslutningspunkt!A:C,3,0)+RANDBETWEEN(-10000,10000)</f>
        <v>453231.438</v>
      </c>
      <c r="AP979" s="7" t="str">
        <f ca="1" t="shared" si="1240"/>
        <v>Nyanslutning</v>
      </c>
      <c r="AQ979" s="7" t="str">
        <f t="shared" si="1241"/>
        <v>Konsumtion/Produktion</v>
      </c>
      <c r="AX979" s="31">
        <f ca="1" t="shared" si="1242"/>
        <v>43639.7728415031</v>
      </c>
      <c r="AZ979" s="31">
        <f ca="1">IF(SUM(IF({"4.Projekteringsavtal","5.Anslutningsavtal","6.Nätavtal"}=Q979,1,0))&gt;0,EDATE(AX979,RANDBETWEEN(0,6)),"")</f>
        <v>43700</v>
      </c>
      <c r="BB979" s="21">
        <f ca="1">IF(SUM(IF({"5.Anslutningsavtal","6.Nätavtal"}=Q979,1,0))&gt;0,EDATE(AZ979,RANDBETWEEN(0,3)),"")</f>
        <v>43700</v>
      </c>
      <c r="BD979" s="21" t="str">
        <f ca="1" t="shared" si="1243"/>
        <v/>
      </c>
    </row>
    <row r="980" spans="1:56">
      <c r="A980" s="33" t="s">
        <v>65</v>
      </c>
      <c r="B980" s="31">
        <f ca="1" t="shared" si="1217"/>
        <v>44273</v>
      </c>
      <c r="C980" s="32">
        <f ca="1" t="shared" si="1230"/>
        <v>44691</v>
      </c>
      <c r="D980" s="30" t="str">
        <f t="shared" si="1231"/>
        <v>Project 4980</v>
      </c>
      <c r="E980" s="30" t="str">
        <f t="shared" si="1232"/>
        <v>Company AB 5980</v>
      </c>
      <c r="F980" s="30" t="str">
        <f ca="1" t="shared" si="1218"/>
        <v>Enköping</v>
      </c>
      <c r="G980" s="37">
        <f ca="1" t="shared" si="1219"/>
        <v>35</v>
      </c>
      <c r="H980" s="38" t="str">
        <f ca="1" t="shared" si="1220"/>
        <v/>
      </c>
      <c r="I980" s="30" t="str">
        <f ca="1" t="shared" si="1221"/>
        <v>Utökning</v>
      </c>
      <c r="J980" s="30" t="s">
        <v>69</v>
      </c>
      <c r="K980" s="41">
        <f ca="1" t="shared" si="1222"/>
        <v>240</v>
      </c>
      <c r="L980" s="41">
        <f ca="1" t="shared" si="1233"/>
        <v>194</v>
      </c>
      <c r="N980" s="30" t="str">
        <f ca="1" t="shared" si="1234"/>
        <v>Lars Johnson 980</v>
      </c>
      <c r="O980" s="30" t="str">
        <f ca="1" t="shared" si="1235"/>
        <v>Lars Johnson 980</v>
      </c>
      <c r="P980" s="30" t="str">
        <f ca="1" t="shared" si="1236"/>
        <v>Anders Erikson 980</v>
      </c>
      <c r="Q980" s="30" t="str">
        <f ca="1" t="shared" si="1223"/>
        <v>5.Anslutningsavtal</v>
      </c>
      <c r="R980" s="45" t="str">
        <f ca="1" t="shared" si="1224"/>
        <v/>
      </c>
      <c r="S980" s="45" t="str">
        <f ca="1" t="shared" si="1225"/>
        <v>x</v>
      </c>
      <c r="T980" s="45" t="str">
        <f ca="1" t="shared" si="1226"/>
        <v/>
      </c>
      <c r="V980" s="33"/>
      <c r="W980" s="49" t="str">
        <f ca="1" t="shared" si="1227"/>
        <v/>
      </c>
      <c r="X980" s="50" t="str">
        <f ca="1" t="shared" si="1228"/>
        <v>Ja</v>
      </c>
      <c r="Y980" s="63">
        <f ca="1" t="shared" si="1237"/>
        <v>45482</v>
      </c>
      <c r="Z980" s="63">
        <f ca="1" t="shared" si="1238"/>
        <v>45316</v>
      </c>
      <c r="AA980" s="67"/>
      <c r="AB980" s="64" t="str">
        <f ca="1" t="shared" si="1239"/>
        <v/>
      </c>
      <c r="AC980" s="73">
        <f ca="1">INDEX(Anslutningspunkt!$A$2:$A$108,RANDBETWEEN(2,108),1)</f>
        <v>73</v>
      </c>
      <c r="AD980" s="30"/>
      <c r="AE980" s="30" t="str">
        <f ca="1" t="shared" si="1229"/>
        <v>Regionnät</v>
      </c>
      <c r="AF980" s="79"/>
      <c r="AG980" s="122"/>
      <c r="AH980" s="123"/>
      <c r="AI980" s="127"/>
      <c r="AL980" s="7"/>
      <c r="AM980" s="7">
        <f ca="1">VLOOKUP(AC980,Anslutningspunkt!A:B,2,0)+RANDBETWEEN(-10000,10000)</f>
        <v>6095311.672</v>
      </c>
      <c r="AN980" s="7">
        <f ca="1">VLOOKUP(AC980,Anslutningspunkt!A:C,3,0)+RANDBETWEEN(-10000,10000)</f>
        <v>398412.438</v>
      </c>
      <c r="AP980" s="7" t="str">
        <f ca="1" t="shared" si="1240"/>
        <v>Utökning</v>
      </c>
      <c r="AQ980" s="7" t="str">
        <f t="shared" si="1241"/>
        <v>Konsumtion/Produktion</v>
      </c>
      <c r="AX980" s="31">
        <f ca="1" t="shared" si="1242"/>
        <v>44518.1307302459</v>
      </c>
      <c r="AZ980" s="31">
        <f ca="1">IF(SUM(IF({"4.Projekteringsavtal","5.Anslutningsavtal","6.Nätavtal"}=Q980,1,0))&gt;0,EDATE(AX980,RANDBETWEEN(0,6)),"")</f>
        <v>44669</v>
      </c>
      <c r="BB980" s="21">
        <f ca="1">IF(SUM(IF({"5.Anslutningsavtal","6.Nätavtal"}=Q980,1,0))&gt;0,EDATE(AZ980,RANDBETWEEN(0,3)),"")</f>
        <v>44699</v>
      </c>
      <c r="BD980" s="21" t="str">
        <f ca="1" t="shared" si="1243"/>
        <v/>
      </c>
    </row>
    <row r="981" spans="1:56">
      <c r="A981" s="33" t="s">
        <v>65</v>
      </c>
      <c r="B981" s="31">
        <f ca="1" t="shared" ref="B981:B990" si="1244">RANDBETWEEN(DATE(2018,1,1),DATE(2022,10,20))</f>
        <v>43621</v>
      </c>
      <c r="C981" s="32">
        <f ca="1" t="shared" si="1230"/>
        <v>44985</v>
      </c>
      <c r="D981" s="30" t="str">
        <f t="shared" si="1231"/>
        <v>Project 4981</v>
      </c>
      <c r="E981" s="30" t="str">
        <f t="shared" si="1232"/>
        <v>Company AB 5981</v>
      </c>
      <c r="F981" s="30" t="str">
        <f ca="1" t="shared" ref="F981:F990" si="124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Upplands Bro</v>
      </c>
      <c r="G981" s="37">
        <f ca="1" t="shared" ref="G981:G990" si="1246">RANDBETWEEN(30,38)</f>
        <v>35</v>
      </c>
      <c r="H981" s="38" t="str">
        <f ca="1" t="shared" ref="H981:H990" si="1247">CHOOSE(RANDBETWEEN(1,3),"Ja","Nej","")</f>
        <v/>
      </c>
      <c r="I981" s="30" t="str">
        <f ca="1" t="shared" ref="I981:I990" si="1248">CHOOSE(RANDBETWEEN(1,3),"Nyanslutning","Utökning","Flytt")</f>
        <v>Nyanslutning</v>
      </c>
      <c r="J981" s="30" t="s">
        <v>69</v>
      </c>
      <c r="K981" s="41">
        <f ca="1" t="shared" ref="K981:K990" si="1249">RANDBETWEEN(1,60)*10</f>
        <v>410</v>
      </c>
      <c r="L981" s="41">
        <f ca="1" t="shared" si="1233"/>
        <v>329</v>
      </c>
      <c r="N981" s="30" t="str">
        <f ca="1" t="shared" si="1234"/>
        <v>Sarah Anderson 981</v>
      </c>
      <c r="O981" s="30" t="str">
        <f ca="1" t="shared" si="1235"/>
        <v>Anders Erikson 981</v>
      </c>
      <c r="P981" s="30" t="str">
        <f ca="1" t="shared" si="1236"/>
        <v>Lars Johnson 981</v>
      </c>
      <c r="Q981" s="30" t="str">
        <f ca="1" t="shared" ref="Q981:Q990" si="1250">CHOOSE(RANDBETWEEN(1,5),"5.Anslutningsavtal","4.Projekteringsavtal","6.Nätavtal","2.Reservationsavtal","1.Anslutningsmöjlighet")</f>
        <v>4.Projekteringsavtal</v>
      </c>
      <c r="R981" s="45" t="str">
        <f ca="1" t="shared" ref="R981:R990" si="1251">CHOOSE(RANDBETWEEN(1,8),"Ja","","","","n","nej","?","N/A")</f>
        <v/>
      </c>
      <c r="S981" s="45" t="str">
        <f ca="1" t="shared" ref="S981:S990" si="1252">CHOOSE(RANDBETWEEN(1,3),"x","","")</f>
        <v>x</v>
      </c>
      <c r="T981" s="45" t="str">
        <f ca="1" t="shared" ref="T981:T990" si="1253">CHOOSE(RANDBETWEEN(1,4),"x","","","")</f>
        <v/>
      </c>
      <c r="V981" s="33"/>
      <c r="W981" s="49" t="str">
        <f ca="1" t="shared" ref="W981:W990" si="1254">CHOOSE(RANDBETWEEN(1,7),"Länk","","","","","Ansluts till LN 20 kV","Reservationsavtal ska tecknas")</f>
        <v>Ansluts till LN 20 kV</v>
      </c>
      <c r="X981" s="50" t="str">
        <f ca="1" t="shared" ref="X981:X990" si="1255">CHOOSE(RANDBETWEEN(1,4),"Ja","Ja","Nej","")</f>
        <v/>
      </c>
      <c r="Y981" s="63" t="str">
        <f ca="1" t="shared" si="1237"/>
        <v/>
      </c>
      <c r="Z981" s="63" t="str">
        <f ca="1" t="shared" si="1238"/>
        <v/>
      </c>
      <c r="AA981" s="67"/>
      <c r="AB981" s="64" t="str">
        <f ca="1" t="shared" si="1239"/>
        <v/>
      </c>
      <c r="AC981" s="73">
        <f ca="1">INDEX(Anslutningspunkt!$A$2:$A$108,RANDBETWEEN(2,108),1)</f>
        <v>58</v>
      </c>
      <c r="AD981" s="30"/>
      <c r="AE981" s="30" t="str">
        <f ca="1" t="shared" ref="AE981:AE990" si="1256">CHOOSE(RANDBETWEEN(1,4),"Regionnät","Stamnät Regionnät","Stamnät","")</f>
        <v/>
      </c>
      <c r="AF981" s="79"/>
      <c r="AG981" s="122"/>
      <c r="AH981" s="123"/>
      <c r="AI981" s="127"/>
      <c r="AL981" s="7"/>
      <c r="AM981" s="7">
        <f ca="1">VLOOKUP(AC981,Anslutningspunkt!A:B,2,0)+RANDBETWEEN(-10000,10000)</f>
        <v>6088837.672</v>
      </c>
      <c r="AN981" s="7">
        <f ca="1">VLOOKUP(AC981,Anslutningspunkt!A:C,3,0)+RANDBETWEEN(-10000,10000)</f>
        <v>339875.438</v>
      </c>
      <c r="AP981" s="7" t="str">
        <f ca="1" t="shared" si="1240"/>
        <v>Nyanslutning</v>
      </c>
      <c r="AQ981" s="7" t="str">
        <f t="shared" si="1241"/>
        <v>Konsumtion/Produktion</v>
      </c>
      <c r="AX981" s="31">
        <f ca="1" t="shared" si="1242"/>
        <v>44981.508582724</v>
      </c>
      <c r="AZ981" s="31">
        <f ca="1">IF(SUM(IF({"4.Projekteringsavtal","5.Anslutningsavtal","6.Nätavtal"}=Q981,1,0))&gt;0,EDATE(AX981,RANDBETWEEN(0,6)),"")</f>
        <v>45131</v>
      </c>
      <c r="BB981" s="21" t="str">
        <f ca="1">IF(SUM(IF({"5.Anslutningsavtal","6.Nätavtal"}=Q981,1,0))&gt;0,EDATE(AZ981,RANDBETWEEN(0,3)),"")</f>
        <v/>
      </c>
      <c r="BD981" s="21" t="str">
        <f ca="1" t="shared" si="1243"/>
        <v/>
      </c>
    </row>
    <row r="982" spans="1:56">
      <c r="A982" s="33" t="s">
        <v>65</v>
      </c>
      <c r="B982" s="31">
        <f ca="1" t="shared" si="1244"/>
        <v>44071</v>
      </c>
      <c r="C982" s="32">
        <f ca="1" t="shared" si="1230"/>
        <v>44716</v>
      </c>
      <c r="D982" s="30" t="str">
        <f t="shared" si="1231"/>
        <v>Project 4982</v>
      </c>
      <c r="E982" s="30" t="str">
        <f t="shared" si="1232"/>
        <v>Company AB 5982</v>
      </c>
      <c r="F982" s="30" t="str">
        <f ca="1" t="shared" si="1245"/>
        <v>Hedemora</v>
      </c>
      <c r="G982" s="37">
        <f ca="1" t="shared" si="1246"/>
        <v>35</v>
      </c>
      <c r="H982" s="38" t="str">
        <f ca="1" t="shared" si="1247"/>
        <v>Ja</v>
      </c>
      <c r="I982" s="30" t="str">
        <f ca="1" t="shared" si="1248"/>
        <v>Nyanslutning</v>
      </c>
      <c r="J982" s="30" t="s">
        <v>69</v>
      </c>
      <c r="K982" s="41">
        <f ca="1" t="shared" si="1249"/>
        <v>220</v>
      </c>
      <c r="L982" s="41">
        <f ca="1" t="shared" si="1233"/>
        <v>174</v>
      </c>
      <c r="N982" s="30" t="str">
        <f ca="1" t="shared" si="1234"/>
        <v>Sarah Anderson 982</v>
      </c>
      <c r="O982" s="30" t="str">
        <f ca="1" t="shared" si="1235"/>
        <v>Erik Johanson 982</v>
      </c>
      <c r="P982" s="30" t="str">
        <f ca="1" t="shared" si="1236"/>
        <v>Anders Erikson 982</v>
      </c>
      <c r="Q982" s="30" t="str">
        <f ca="1" t="shared" si="1250"/>
        <v>2.Reservationsavtal</v>
      </c>
      <c r="R982" s="45" t="str">
        <f ca="1" t="shared" si="1251"/>
        <v/>
      </c>
      <c r="S982" s="45" t="str">
        <f ca="1" t="shared" si="1252"/>
        <v/>
      </c>
      <c r="T982" s="45" t="str">
        <f ca="1" t="shared" si="1253"/>
        <v>x</v>
      </c>
      <c r="V982" s="33"/>
      <c r="W982" s="49" t="str">
        <f ca="1" t="shared" si="1254"/>
        <v>Länk</v>
      </c>
      <c r="X982" s="50" t="str">
        <f ca="1" t="shared" si="1255"/>
        <v>Ja</v>
      </c>
      <c r="Y982" s="63">
        <f ca="1" t="shared" si="1237"/>
        <v>45446</v>
      </c>
      <c r="Z982" s="63">
        <f ca="1" t="shared" si="1238"/>
        <v>45398</v>
      </c>
      <c r="AA982" s="67"/>
      <c r="AB982" s="64" t="str">
        <f ca="1" t="shared" si="1239"/>
        <v/>
      </c>
      <c r="AC982" s="73">
        <f ca="1">INDEX(Anslutningspunkt!$A$2:$A$108,RANDBETWEEN(2,108),1)</f>
        <v>48</v>
      </c>
      <c r="AD982" s="30"/>
      <c r="AE982" s="30" t="str">
        <f ca="1" t="shared" si="1256"/>
        <v>Stamnät Regionnät</v>
      </c>
      <c r="AF982" s="79"/>
      <c r="AG982" s="122"/>
      <c r="AH982" s="123"/>
      <c r="AI982" s="127"/>
      <c r="AL982" s="7"/>
      <c r="AM982" s="7">
        <f ca="1">VLOOKUP(AC982,Anslutningspunkt!A:B,2,0)+RANDBETWEEN(-10000,10000)</f>
        <v>6150026.672</v>
      </c>
      <c r="AN982" s="7">
        <f ca="1">VLOOKUP(AC982,Anslutningspunkt!A:C,3,0)+RANDBETWEEN(-10000,10000)</f>
        <v>265494.438</v>
      </c>
      <c r="AP982" s="7" t="str">
        <f ca="1" t="shared" si="1240"/>
        <v>Nyanslutning</v>
      </c>
      <c r="AQ982" s="7" t="str">
        <f t="shared" si="1241"/>
        <v>Konsumtion/Produktion</v>
      </c>
      <c r="AX982" s="31">
        <f ca="1" t="shared" si="1242"/>
        <v>44389.0599304581</v>
      </c>
      <c r="AZ982" s="31" t="str">
        <f ca="1">IF(SUM(IF({"4.Projekteringsavtal","5.Anslutningsavtal","6.Nätavtal"}=Q982,1,0))&gt;0,EDATE(AX982,RANDBETWEEN(0,6)),"")</f>
        <v/>
      </c>
      <c r="BB982" s="21" t="str">
        <f ca="1">IF(SUM(IF({"5.Anslutningsavtal","6.Nätavtal"}=Q982,1,0))&gt;0,EDATE(AZ982,RANDBETWEEN(0,3)),"")</f>
        <v/>
      </c>
      <c r="BD982" s="21" t="str">
        <f ca="1" t="shared" si="1243"/>
        <v/>
      </c>
    </row>
    <row r="983" spans="1:56">
      <c r="A983" s="33" t="s">
        <v>65</v>
      </c>
      <c r="B983" s="31">
        <f ca="1" t="shared" si="1244"/>
        <v>44518</v>
      </c>
      <c r="C983" s="32">
        <f ca="1" t="shared" si="1230"/>
        <v>44891</v>
      </c>
      <c r="D983" s="30" t="str">
        <f t="shared" si="1231"/>
        <v>Project 4983</v>
      </c>
      <c r="E983" s="30" t="str">
        <f t="shared" si="1232"/>
        <v>Company AB 5983</v>
      </c>
      <c r="F983" s="30" t="str">
        <f ca="1" t="shared" si="1245"/>
        <v>Sala</v>
      </c>
      <c r="G983" s="37">
        <f ca="1" t="shared" si="1246"/>
        <v>30</v>
      </c>
      <c r="H983" s="38" t="str">
        <f ca="1" t="shared" si="1247"/>
        <v>Ja</v>
      </c>
      <c r="I983" s="30" t="str">
        <f ca="1" t="shared" si="1248"/>
        <v>Nyanslutning</v>
      </c>
      <c r="J983" s="30" t="s">
        <v>69</v>
      </c>
      <c r="K983" s="41">
        <f ca="1" t="shared" si="1249"/>
        <v>100</v>
      </c>
      <c r="L983" s="41">
        <f ca="1" t="shared" si="1233"/>
        <v>47</v>
      </c>
      <c r="N983" s="30" t="str">
        <f ca="1" t="shared" si="1234"/>
        <v>Sarah Anderson 983</v>
      </c>
      <c r="O983" s="30" t="str">
        <f ca="1" t="shared" si="1235"/>
        <v>Sarah Anderson 983</v>
      </c>
      <c r="P983" s="30" t="str">
        <f ca="1" t="shared" si="1236"/>
        <v>Lars Johnson 983</v>
      </c>
      <c r="Q983" s="30" t="str">
        <f ca="1" t="shared" si="1250"/>
        <v>1.Anslutningsmöjlighet</v>
      </c>
      <c r="R983" s="45" t="str">
        <f ca="1" t="shared" si="1251"/>
        <v>nej</v>
      </c>
      <c r="S983" s="45" t="str">
        <f ca="1" t="shared" si="1252"/>
        <v>x</v>
      </c>
      <c r="T983" s="45" t="str">
        <f ca="1" t="shared" si="1253"/>
        <v>x</v>
      </c>
      <c r="V983" s="33"/>
      <c r="W983" s="49" t="str">
        <f ca="1" t="shared" si="1254"/>
        <v>Länk</v>
      </c>
      <c r="X983" s="50" t="str">
        <f ca="1" t="shared" si="1255"/>
        <v>Ja</v>
      </c>
      <c r="Y983" s="63">
        <f ca="1" t="shared" si="1237"/>
        <v>45498</v>
      </c>
      <c r="Z983" s="63">
        <f ca="1" t="shared" si="1238"/>
        <v>44960</v>
      </c>
      <c r="AA983" s="67"/>
      <c r="AB983" s="64" t="str">
        <f ca="1" t="shared" si="1239"/>
        <v/>
      </c>
      <c r="AC983" s="73">
        <f ca="1">INDEX(Anslutningspunkt!$A$2:$A$108,RANDBETWEEN(2,108),1)</f>
        <v>73</v>
      </c>
      <c r="AD983" s="30"/>
      <c r="AE983" s="30" t="str">
        <f ca="1" t="shared" si="1256"/>
        <v>Regionnät</v>
      </c>
      <c r="AF983" s="79"/>
      <c r="AG983" s="122"/>
      <c r="AH983" s="123"/>
      <c r="AI983" s="127"/>
      <c r="AL983" s="7"/>
      <c r="AM983" s="7">
        <f ca="1">VLOOKUP(AC983,Anslutningspunkt!A:B,2,0)+RANDBETWEEN(-10000,10000)</f>
        <v>6089175.672</v>
      </c>
      <c r="AN983" s="7">
        <f ca="1">VLOOKUP(AC983,Anslutningspunkt!A:C,3,0)+RANDBETWEEN(-10000,10000)</f>
        <v>392300.438</v>
      </c>
      <c r="AP983" s="7" t="str">
        <f ca="1" t="shared" si="1240"/>
        <v>Nyanslutning</v>
      </c>
      <c r="AQ983" s="7" t="str">
        <f t="shared" si="1241"/>
        <v>Konsumtion/Produktion</v>
      </c>
      <c r="AX983" s="31" t="str">
        <f ca="1" t="shared" si="1242"/>
        <v/>
      </c>
      <c r="AZ983" s="31" t="str">
        <f ca="1">IF(SUM(IF({"4.Projekteringsavtal","5.Anslutningsavtal","6.Nätavtal"}=Q983,1,0))&gt;0,EDATE(AX983,RANDBETWEEN(0,6)),"")</f>
        <v/>
      </c>
      <c r="BB983" s="21" t="str">
        <f ca="1">IF(SUM(IF({"5.Anslutningsavtal","6.Nätavtal"}=Q983,1,0))&gt;0,EDATE(AZ983,RANDBETWEEN(0,3)),"")</f>
        <v/>
      </c>
      <c r="BD983" s="21" t="str">
        <f ca="1" t="shared" si="1243"/>
        <v/>
      </c>
    </row>
    <row r="984" spans="1:56">
      <c r="A984" s="33" t="s">
        <v>65</v>
      </c>
      <c r="B984" s="31">
        <f ca="1" t="shared" si="1244"/>
        <v>43189</v>
      </c>
      <c r="C984" s="32">
        <f ca="1" t="shared" si="1230"/>
        <v>45570</v>
      </c>
      <c r="D984" s="30" t="str">
        <f t="shared" si="1231"/>
        <v>Project 4984</v>
      </c>
      <c r="E984" s="30" t="str">
        <f t="shared" si="1232"/>
        <v>Company AB 5984</v>
      </c>
      <c r="F984" s="30" t="str">
        <f ca="1" t="shared" si="1245"/>
        <v>Botkyrka</v>
      </c>
      <c r="G984" s="37">
        <f ca="1" t="shared" si="1246"/>
        <v>36</v>
      </c>
      <c r="H984" s="38" t="str">
        <f ca="1" t="shared" si="1247"/>
        <v>Ja</v>
      </c>
      <c r="I984" s="30" t="str">
        <f ca="1" t="shared" si="1248"/>
        <v>Utökning</v>
      </c>
      <c r="J984" s="30" t="s">
        <v>69</v>
      </c>
      <c r="K984" s="41">
        <f ca="1" t="shared" si="1249"/>
        <v>220</v>
      </c>
      <c r="L984" s="41">
        <f ca="1" t="shared" si="1233"/>
        <v>192</v>
      </c>
      <c r="N984" s="30" t="str">
        <f ca="1" t="shared" si="1234"/>
        <v>Anders Erikson 984</v>
      </c>
      <c r="O984" s="30" t="str">
        <f ca="1" t="shared" si="1235"/>
        <v>Lars Johnson 984</v>
      </c>
      <c r="P984" s="30" t="str">
        <f ca="1" t="shared" si="1236"/>
        <v>Anders Erikson 984</v>
      </c>
      <c r="Q984" s="30" t="str">
        <f ca="1" t="shared" si="1250"/>
        <v>2.Reservationsavtal</v>
      </c>
      <c r="R984" s="45" t="str">
        <f ca="1" t="shared" si="1251"/>
        <v>Ja</v>
      </c>
      <c r="S984" s="45" t="str">
        <f ca="1" t="shared" si="1252"/>
        <v>x</v>
      </c>
      <c r="T984" s="45" t="str">
        <f ca="1" t="shared" si="1253"/>
        <v/>
      </c>
      <c r="V984" s="33"/>
      <c r="W984" s="49" t="str">
        <f ca="1" t="shared" si="1254"/>
        <v/>
      </c>
      <c r="X984" s="50" t="str">
        <f ca="1" t="shared" si="1255"/>
        <v/>
      </c>
      <c r="Y984" s="63" t="str">
        <f ca="1" t="shared" si="1237"/>
        <v/>
      </c>
      <c r="Z984" s="63" t="str">
        <f ca="1" t="shared" si="1238"/>
        <v/>
      </c>
      <c r="AA984" s="67"/>
      <c r="AB984" s="64" t="str">
        <f ca="1" t="shared" si="1239"/>
        <v/>
      </c>
      <c r="AC984" s="73">
        <f ca="1">INDEX(Anslutningspunkt!$A$2:$A$108,RANDBETWEEN(2,108),1)</f>
        <v>22</v>
      </c>
      <c r="AD984" s="30"/>
      <c r="AE984" s="30" t="str">
        <f ca="1" t="shared" si="1256"/>
        <v>Regionnät</v>
      </c>
      <c r="AF984" s="79"/>
      <c r="AG984" s="122"/>
      <c r="AH984" s="123"/>
      <c r="AI984" s="127"/>
      <c r="AL984" s="7"/>
      <c r="AM984" s="7">
        <f ca="1">VLOOKUP(AC984,Anslutningspunkt!A:B,2,0)+RANDBETWEEN(-10000,10000)</f>
        <v>6040065.672</v>
      </c>
      <c r="AN984" s="7">
        <f ca="1">VLOOKUP(AC984,Anslutningspunkt!A:C,3,0)+RANDBETWEEN(-10000,10000)</f>
        <v>285400.438</v>
      </c>
      <c r="AP984" s="7" t="str">
        <f ca="1" t="shared" si="1240"/>
        <v>Utökning</v>
      </c>
      <c r="AQ984" s="7" t="str">
        <f t="shared" si="1241"/>
        <v>Konsumtion/Produktion</v>
      </c>
      <c r="AX984" s="31">
        <f ca="1" t="shared" si="1242"/>
        <v>44087.9437405285</v>
      </c>
      <c r="AZ984" s="31" t="str">
        <f ca="1">IF(SUM(IF({"4.Projekteringsavtal","5.Anslutningsavtal","6.Nätavtal"}=Q984,1,0))&gt;0,EDATE(AX984,RANDBETWEEN(0,6)),"")</f>
        <v/>
      </c>
      <c r="BB984" s="21" t="str">
        <f ca="1">IF(SUM(IF({"5.Anslutningsavtal","6.Nätavtal"}=Q984,1,0))&gt;0,EDATE(AZ984,RANDBETWEEN(0,3)),"")</f>
        <v/>
      </c>
      <c r="BD984" s="21" t="str">
        <f ca="1" t="shared" si="1243"/>
        <v/>
      </c>
    </row>
    <row r="985" spans="1:56">
      <c r="A985" s="33" t="s">
        <v>65</v>
      </c>
      <c r="B985" s="31">
        <f ca="1" t="shared" si="1244"/>
        <v>44211</v>
      </c>
      <c r="C985" s="32">
        <f ca="1" t="shared" si="1230"/>
        <v>44971</v>
      </c>
      <c r="D985" s="30" t="str">
        <f t="shared" si="1231"/>
        <v>Project 4985</v>
      </c>
      <c r="E985" s="30" t="str">
        <f t="shared" si="1232"/>
        <v>Company AB 5985</v>
      </c>
      <c r="F985" s="30" t="str">
        <f ca="1" t="shared" si="1245"/>
        <v>Västerås</v>
      </c>
      <c r="G985" s="37">
        <f ca="1" t="shared" si="1246"/>
        <v>32</v>
      </c>
      <c r="H985" s="38" t="str">
        <f ca="1" t="shared" si="1247"/>
        <v>Nej</v>
      </c>
      <c r="I985" s="30" t="str">
        <f ca="1" t="shared" si="1248"/>
        <v>Utökning</v>
      </c>
      <c r="J985" s="30" t="s">
        <v>69</v>
      </c>
      <c r="K985" s="41">
        <f ca="1" t="shared" si="1249"/>
        <v>310</v>
      </c>
      <c r="L985" s="41">
        <f ca="1" t="shared" si="1233"/>
        <v>156</v>
      </c>
      <c r="N985" s="30" t="str">
        <f ca="1" t="shared" si="1234"/>
        <v>Erik Johanson 985</v>
      </c>
      <c r="O985" s="30" t="str">
        <f ca="1" t="shared" si="1235"/>
        <v>Erik Johanson 985</v>
      </c>
      <c r="P985" s="30" t="str">
        <f ca="1" t="shared" si="1236"/>
        <v>Sarah Anderson 985</v>
      </c>
      <c r="Q985" s="30" t="str">
        <f ca="1" t="shared" si="1250"/>
        <v>2.Reservationsavtal</v>
      </c>
      <c r="R985" s="45" t="str">
        <f ca="1" t="shared" si="1251"/>
        <v>N/A</v>
      </c>
      <c r="S985" s="45" t="str">
        <f ca="1" t="shared" si="1252"/>
        <v/>
      </c>
      <c r="T985" s="45" t="str">
        <f ca="1" t="shared" si="1253"/>
        <v/>
      </c>
      <c r="V985" s="33"/>
      <c r="W985" s="49" t="str">
        <f ca="1" t="shared" si="1254"/>
        <v/>
      </c>
      <c r="X985" s="50" t="str">
        <f ca="1" t="shared" si="1255"/>
        <v>Nej</v>
      </c>
      <c r="Y985" s="63" t="str">
        <f ca="1" t="shared" si="1237"/>
        <v/>
      </c>
      <c r="Z985" s="63" t="str">
        <f ca="1" t="shared" si="1238"/>
        <v/>
      </c>
      <c r="AA985" s="67"/>
      <c r="AB985" s="64" t="str">
        <f ca="1" t="shared" si="1239"/>
        <v/>
      </c>
      <c r="AC985" s="73">
        <f ca="1">INDEX(Anslutningspunkt!$A$2:$A$108,RANDBETWEEN(2,108),1)</f>
        <v>92</v>
      </c>
      <c r="AD985" s="30"/>
      <c r="AE985" s="30" t="str">
        <f ca="1" t="shared" si="1256"/>
        <v>Regionnät</v>
      </c>
      <c r="AF985" s="79"/>
      <c r="AG985" s="122"/>
      <c r="AH985" s="123"/>
      <c r="AI985" s="127"/>
      <c r="AL985" s="7"/>
      <c r="AM985" s="7">
        <f ca="1">VLOOKUP(AC985,Anslutningspunkt!A:B,2,0)+RANDBETWEEN(-10000,10000)</f>
        <v>6031162.672</v>
      </c>
      <c r="AN985" s="7">
        <f ca="1">VLOOKUP(AC985,Anslutningspunkt!A:C,3,0)+RANDBETWEEN(-10000,10000)</f>
        <v>453559.438</v>
      </c>
      <c r="AP985" s="7" t="str">
        <f ca="1" t="shared" si="1240"/>
        <v>Utökning</v>
      </c>
      <c r="AQ985" s="7" t="str">
        <f t="shared" si="1241"/>
        <v>Konsumtion/Produktion</v>
      </c>
      <c r="AX985" s="31">
        <f ca="1" t="shared" si="1242"/>
        <v>44942.2683785763</v>
      </c>
      <c r="AZ985" s="31" t="str">
        <f ca="1">IF(SUM(IF({"4.Projekteringsavtal","5.Anslutningsavtal","6.Nätavtal"}=Q985,1,0))&gt;0,EDATE(AX985,RANDBETWEEN(0,6)),"")</f>
        <v/>
      </c>
      <c r="BB985" s="21" t="str">
        <f ca="1">IF(SUM(IF({"5.Anslutningsavtal","6.Nätavtal"}=Q985,1,0))&gt;0,EDATE(AZ985,RANDBETWEEN(0,3)),"")</f>
        <v/>
      </c>
      <c r="BD985" s="21" t="str">
        <f ca="1" t="shared" si="1243"/>
        <v/>
      </c>
    </row>
    <row r="986" spans="1:56">
      <c r="A986" s="33" t="s">
        <v>65</v>
      </c>
      <c r="B986" s="31">
        <f ca="1" t="shared" si="1244"/>
        <v>43625</v>
      </c>
      <c r="C986" s="32">
        <f ca="1" t="shared" si="1230"/>
        <v>44589</v>
      </c>
      <c r="D986" s="30" t="str">
        <f t="shared" si="1231"/>
        <v>Project 4986</v>
      </c>
      <c r="E986" s="30" t="str">
        <f t="shared" si="1232"/>
        <v>Company AB 5986</v>
      </c>
      <c r="F986" s="30" t="str">
        <f ca="1" t="shared" si="1245"/>
        <v>Köping</v>
      </c>
      <c r="G986" s="37">
        <f ca="1" t="shared" si="1246"/>
        <v>38</v>
      </c>
      <c r="H986" s="38" t="str">
        <f ca="1" t="shared" si="1247"/>
        <v>Nej</v>
      </c>
      <c r="I986" s="30" t="str">
        <f ca="1" t="shared" si="1248"/>
        <v>Utökning</v>
      </c>
      <c r="J986" s="30" t="s">
        <v>69</v>
      </c>
      <c r="K986" s="41">
        <f ca="1" t="shared" si="1249"/>
        <v>10</v>
      </c>
      <c r="L986" s="41">
        <f ca="1" t="shared" si="1233"/>
        <v>2</v>
      </c>
      <c r="N986" s="30" t="str">
        <f ca="1" t="shared" si="1234"/>
        <v>Anders Erikson 986</v>
      </c>
      <c r="O986" s="30" t="str">
        <f ca="1" t="shared" si="1235"/>
        <v>Erik Johanson 986</v>
      </c>
      <c r="P986" s="30" t="str">
        <f ca="1" t="shared" si="1236"/>
        <v>Anders Erikson 986</v>
      </c>
      <c r="Q986" s="30" t="str">
        <f ca="1" t="shared" si="1250"/>
        <v>1.Anslutningsmöjlighet</v>
      </c>
      <c r="R986" s="45" t="str">
        <f ca="1" t="shared" si="1251"/>
        <v>n</v>
      </c>
      <c r="S986" s="45" t="str">
        <f ca="1" t="shared" si="1252"/>
        <v/>
      </c>
      <c r="T986" s="45" t="str">
        <f ca="1" t="shared" si="1253"/>
        <v/>
      </c>
      <c r="V986" s="33"/>
      <c r="W986" s="49" t="str">
        <f ca="1" t="shared" si="1254"/>
        <v>Ansluts till LN 20 kV</v>
      </c>
      <c r="X986" s="50" t="str">
        <f ca="1" t="shared" si="1255"/>
        <v>Ja</v>
      </c>
      <c r="Y986" s="63">
        <f ca="1" t="shared" si="1237"/>
        <v>45491</v>
      </c>
      <c r="Z986" s="63">
        <f ca="1" t="shared" si="1238"/>
        <v>44816</v>
      </c>
      <c r="AA986" s="67"/>
      <c r="AB986" s="64" t="str">
        <f ca="1" t="shared" si="1239"/>
        <v/>
      </c>
      <c r="AC986" s="73">
        <f ca="1">INDEX(Anslutningspunkt!$A$2:$A$108,RANDBETWEEN(2,108),1)</f>
        <v>13</v>
      </c>
      <c r="AD986" s="30"/>
      <c r="AE986" s="30" t="str">
        <f ca="1" t="shared" si="1256"/>
        <v>Regionnät</v>
      </c>
      <c r="AF986" s="79"/>
      <c r="AG986" s="122"/>
      <c r="AH986" s="123"/>
      <c r="AI986" s="127"/>
      <c r="AL986" s="7"/>
      <c r="AM986" s="7">
        <f ca="1">VLOOKUP(AC986,Anslutningspunkt!A:B,2,0)+RANDBETWEEN(-10000,10000)</f>
        <v>6167876.672</v>
      </c>
      <c r="AN986" s="7">
        <f ca="1">VLOOKUP(AC986,Anslutningspunkt!A:C,3,0)+RANDBETWEEN(-10000,10000)</f>
        <v>383645.438</v>
      </c>
      <c r="AP986" s="7" t="str">
        <f ca="1" t="shared" si="1240"/>
        <v>Utökning</v>
      </c>
      <c r="AQ986" s="7" t="str">
        <f t="shared" si="1241"/>
        <v>Konsumtion/Produktion</v>
      </c>
      <c r="AX986" s="31" t="str">
        <f ca="1" t="shared" si="1242"/>
        <v/>
      </c>
      <c r="AZ986" s="31" t="str">
        <f ca="1">IF(SUM(IF({"4.Projekteringsavtal","5.Anslutningsavtal","6.Nätavtal"}=Q986,1,0))&gt;0,EDATE(AX986,RANDBETWEEN(0,6)),"")</f>
        <v/>
      </c>
      <c r="BB986" s="21" t="str">
        <f ca="1">IF(SUM(IF({"5.Anslutningsavtal","6.Nätavtal"}=Q986,1,0))&gt;0,EDATE(AZ986,RANDBETWEEN(0,3)),"")</f>
        <v/>
      </c>
      <c r="BD986" s="21" t="str">
        <f ca="1" t="shared" si="1243"/>
        <v/>
      </c>
    </row>
    <row r="987" spans="1:56">
      <c r="A987" s="33" t="s">
        <v>65</v>
      </c>
      <c r="B987" s="31">
        <f ca="1" t="shared" si="1244"/>
        <v>43553</v>
      </c>
      <c r="C987" s="32">
        <f ca="1" t="shared" si="1230"/>
        <v>44906</v>
      </c>
      <c r="D987" s="30" t="str">
        <f t="shared" si="1231"/>
        <v>Project 4987</v>
      </c>
      <c r="E987" s="30" t="str">
        <f t="shared" si="1232"/>
        <v>Company AB 5987</v>
      </c>
      <c r="F987" s="30" t="str">
        <f ca="1" t="shared" si="1245"/>
        <v>Trosa</v>
      </c>
      <c r="G987" s="37">
        <f ca="1" t="shared" si="1246"/>
        <v>36</v>
      </c>
      <c r="H987" s="38" t="str">
        <f ca="1" t="shared" si="1247"/>
        <v>Nej</v>
      </c>
      <c r="I987" s="30" t="str">
        <f ca="1" t="shared" si="1248"/>
        <v>Utökning</v>
      </c>
      <c r="J987" s="30" t="s">
        <v>69</v>
      </c>
      <c r="K987" s="41">
        <f ca="1" t="shared" si="1249"/>
        <v>260</v>
      </c>
      <c r="L987" s="41">
        <f ca="1" t="shared" si="1233"/>
        <v>14</v>
      </c>
      <c r="N987" s="30" t="str">
        <f ca="1" t="shared" si="1234"/>
        <v>Lars Johnson 987</v>
      </c>
      <c r="O987" s="30" t="str">
        <f ca="1" t="shared" si="1235"/>
        <v>Lars Johnson 987</v>
      </c>
      <c r="P987" s="30" t="str">
        <f ca="1" t="shared" si="1236"/>
        <v>Sarah Anderson 987</v>
      </c>
      <c r="Q987" s="30" t="str">
        <f ca="1" t="shared" si="1250"/>
        <v>1.Anslutningsmöjlighet</v>
      </c>
      <c r="R987" s="45" t="str">
        <f ca="1" t="shared" si="1251"/>
        <v/>
      </c>
      <c r="S987" s="45" t="str">
        <f ca="1" t="shared" si="1252"/>
        <v/>
      </c>
      <c r="T987" s="45" t="str">
        <f ca="1" t="shared" si="1253"/>
        <v/>
      </c>
      <c r="V987" s="33"/>
      <c r="W987" s="49" t="str">
        <f ca="1" t="shared" si="1254"/>
        <v/>
      </c>
      <c r="X987" s="50" t="str">
        <f ca="1" t="shared" si="1255"/>
        <v>Ja</v>
      </c>
      <c r="Y987" s="63">
        <f ca="1" t="shared" si="1237"/>
        <v>45468</v>
      </c>
      <c r="Z987" s="63">
        <f ca="1" t="shared" si="1238"/>
        <v>45447</v>
      </c>
      <c r="AA987" s="67"/>
      <c r="AB987" s="64">
        <f ca="1" t="shared" si="1239"/>
        <v>43767.879086808</v>
      </c>
      <c r="AC987" s="73">
        <f ca="1">INDEX(Anslutningspunkt!$A$2:$A$108,RANDBETWEEN(2,108),1)</f>
        <v>42</v>
      </c>
      <c r="AD987" s="30"/>
      <c r="AE987" s="30" t="str">
        <f ca="1" t="shared" si="1256"/>
        <v>Stamnät</v>
      </c>
      <c r="AF987" s="79"/>
      <c r="AG987" s="122"/>
      <c r="AH987" s="123"/>
      <c r="AI987" s="127"/>
      <c r="AL987" s="7"/>
      <c r="AM987" s="7">
        <f ca="1">VLOOKUP(AC987,Anslutningspunkt!A:B,2,0)+RANDBETWEEN(-10000,10000)</f>
        <v>6029228.672</v>
      </c>
      <c r="AN987" s="7">
        <f ca="1">VLOOKUP(AC987,Anslutningspunkt!A:C,3,0)+RANDBETWEEN(-10000,10000)</f>
        <v>303845.438</v>
      </c>
      <c r="AP987" s="7" t="str">
        <f ca="1" t="shared" si="1240"/>
        <v>Utökning</v>
      </c>
      <c r="AQ987" s="7" t="str">
        <f t="shared" si="1241"/>
        <v>Konsumtion/Produktion</v>
      </c>
      <c r="AX987" s="31" t="str">
        <f ca="1" t="shared" si="1242"/>
        <v/>
      </c>
      <c r="AZ987" s="31" t="str">
        <f ca="1">IF(SUM(IF({"4.Projekteringsavtal","5.Anslutningsavtal","6.Nätavtal"}=Q987,1,0))&gt;0,EDATE(AX987,RANDBETWEEN(0,6)),"")</f>
        <v/>
      </c>
      <c r="BB987" s="21" t="str">
        <f ca="1">IF(SUM(IF({"5.Anslutningsavtal","6.Nätavtal"}=Q987,1,0))&gt;0,EDATE(AZ987,RANDBETWEEN(0,3)),"")</f>
        <v/>
      </c>
      <c r="BD987" s="21" t="str">
        <f ca="1" t="shared" si="1243"/>
        <v/>
      </c>
    </row>
    <row r="988" spans="1:56">
      <c r="A988" s="33" t="s">
        <v>65</v>
      </c>
      <c r="B988" s="31">
        <f ca="1" t="shared" si="1244"/>
        <v>43822</v>
      </c>
      <c r="C988" s="32">
        <f ca="1" t="shared" si="1230"/>
        <v>45188</v>
      </c>
      <c r="D988" s="30" t="str">
        <f t="shared" si="1231"/>
        <v>Project 4988</v>
      </c>
      <c r="E988" s="30" t="str">
        <f t="shared" si="1232"/>
        <v>Company AB 5988</v>
      </c>
      <c r="F988" s="30" t="str">
        <f ca="1" t="shared" si="1245"/>
        <v>Vallentuna</v>
      </c>
      <c r="G988" s="37">
        <f ca="1" t="shared" si="1246"/>
        <v>34</v>
      </c>
      <c r="H988" s="38" t="str">
        <f ca="1" t="shared" si="1247"/>
        <v>Nej</v>
      </c>
      <c r="I988" s="30" t="str">
        <f ca="1" t="shared" si="1248"/>
        <v>Nyanslutning</v>
      </c>
      <c r="J988" s="30" t="s">
        <v>69</v>
      </c>
      <c r="K988" s="41">
        <f ca="1" t="shared" si="1249"/>
        <v>410</v>
      </c>
      <c r="L988" s="41">
        <f ca="1" t="shared" si="1233"/>
        <v>349</v>
      </c>
      <c r="N988" s="30" t="str">
        <f ca="1" t="shared" si="1234"/>
        <v>Erik Johanson 988</v>
      </c>
      <c r="O988" s="30" t="str">
        <f ca="1" t="shared" si="1235"/>
        <v>Erik Johanson 988</v>
      </c>
      <c r="P988" s="30" t="str">
        <f ca="1" t="shared" si="1236"/>
        <v>Erik Johanson 988</v>
      </c>
      <c r="Q988" s="30" t="str">
        <f ca="1" t="shared" si="1250"/>
        <v>4.Projekteringsavtal</v>
      </c>
      <c r="R988" s="45" t="str">
        <f ca="1" t="shared" si="1251"/>
        <v>nej</v>
      </c>
      <c r="S988" s="45" t="str">
        <f ca="1" t="shared" si="1252"/>
        <v/>
      </c>
      <c r="T988" s="45" t="str">
        <f ca="1" t="shared" si="1253"/>
        <v/>
      </c>
      <c r="V988" s="33"/>
      <c r="W988" s="49" t="str">
        <f ca="1" t="shared" si="1254"/>
        <v/>
      </c>
      <c r="X988" s="50" t="str">
        <f ca="1" t="shared" si="1255"/>
        <v>Nej</v>
      </c>
      <c r="Y988" s="63" t="str">
        <f ca="1" t="shared" si="1237"/>
        <v/>
      </c>
      <c r="Z988" s="63" t="str">
        <f ca="1" t="shared" si="1238"/>
        <v/>
      </c>
      <c r="AA988" s="67"/>
      <c r="AB988" s="64" t="str">
        <f ca="1" t="shared" si="1239"/>
        <v/>
      </c>
      <c r="AC988" s="73">
        <f ca="1">INDEX(Anslutningspunkt!$A$2:$A$108,RANDBETWEEN(2,108),1)</f>
        <v>26</v>
      </c>
      <c r="AD988" s="30"/>
      <c r="AE988" s="30" t="str">
        <f ca="1" t="shared" si="1256"/>
        <v>Stamnät Regionnät</v>
      </c>
      <c r="AF988" s="79"/>
      <c r="AG988" s="122"/>
      <c r="AH988" s="123"/>
      <c r="AI988" s="127"/>
      <c r="AL988" s="7"/>
      <c r="AM988" s="7">
        <f ca="1">VLOOKUP(AC988,Anslutningspunkt!A:B,2,0)+RANDBETWEEN(-10000,10000)</f>
        <v>6115121.672</v>
      </c>
      <c r="AN988" s="7">
        <f ca="1">VLOOKUP(AC988,Anslutningspunkt!A:C,3,0)+RANDBETWEEN(-10000,10000)</f>
        <v>388117.438</v>
      </c>
      <c r="AP988" s="7" t="str">
        <f ca="1" t="shared" si="1240"/>
        <v>Nyanslutning</v>
      </c>
      <c r="AQ988" s="7" t="str">
        <f t="shared" si="1241"/>
        <v>Konsumtion/Produktion</v>
      </c>
      <c r="AX988" s="31">
        <f ca="1" t="shared" si="1242"/>
        <v>44559.3054522977</v>
      </c>
      <c r="AZ988" s="31">
        <f ca="1">IF(SUM(IF({"4.Projekteringsavtal","5.Anslutningsavtal","6.Nätavtal"}=Q988,1,0))&gt;0,EDATE(AX988,RANDBETWEEN(0,6)),"")</f>
        <v>44710</v>
      </c>
      <c r="BB988" s="21" t="str">
        <f ca="1">IF(SUM(IF({"5.Anslutningsavtal","6.Nätavtal"}=Q988,1,0))&gt;0,EDATE(AZ988,RANDBETWEEN(0,3)),"")</f>
        <v/>
      </c>
      <c r="BD988" s="21" t="str">
        <f ca="1" t="shared" si="1243"/>
        <v/>
      </c>
    </row>
    <row r="989" spans="1:56">
      <c r="A989" s="33" t="s">
        <v>65</v>
      </c>
      <c r="B989" s="31">
        <f ca="1" t="shared" si="1244"/>
        <v>44257</v>
      </c>
      <c r="C989" s="32">
        <f ca="1" t="shared" si="1230"/>
        <v>45098</v>
      </c>
      <c r="D989" s="30" t="str">
        <f t="shared" si="1231"/>
        <v>Project 4989</v>
      </c>
      <c r="E989" s="30" t="str">
        <f t="shared" si="1232"/>
        <v>Company AB 5989</v>
      </c>
      <c r="F989" s="30" t="str">
        <f ca="1" t="shared" si="1245"/>
        <v>Enköping</v>
      </c>
      <c r="G989" s="37">
        <f ca="1" t="shared" si="1246"/>
        <v>31</v>
      </c>
      <c r="H989" s="38" t="str">
        <f ca="1" t="shared" si="1247"/>
        <v>Nej</v>
      </c>
      <c r="I989" s="30" t="str">
        <f ca="1" t="shared" si="1248"/>
        <v>Utökning</v>
      </c>
      <c r="J989" s="30" t="s">
        <v>69</v>
      </c>
      <c r="K989" s="41">
        <f ca="1" t="shared" si="1249"/>
        <v>470</v>
      </c>
      <c r="L989" s="41">
        <f ca="1" t="shared" si="1233"/>
        <v>279</v>
      </c>
      <c r="N989" s="30" t="str">
        <f ca="1" t="shared" si="1234"/>
        <v>Sarah Anderson 989</v>
      </c>
      <c r="O989" s="30" t="str">
        <f ca="1" t="shared" si="1235"/>
        <v>Anders Erikson 989</v>
      </c>
      <c r="P989" s="30" t="str">
        <f ca="1" t="shared" si="1236"/>
        <v>Erik Johanson 989</v>
      </c>
      <c r="Q989" s="30" t="str">
        <f ca="1" t="shared" si="1250"/>
        <v>6.Nätavtal</v>
      </c>
      <c r="R989" s="45" t="str">
        <f ca="1" t="shared" si="1251"/>
        <v>nej</v>
      </c>
      <c r="S989" s="45" t="str">
        <f ca="1" t="shared" si="1252"/>
        <v/>
      </c>
      <c r="T989" s="45" t="str">
        <f ca="1" t="shared" si="1253"/>
        <v/>
      </c>
      <c r="V989" s="33"/>
      <c r="W989" s="49" t="str">
        <f ca="1" t="shared" si="1254"/>
        <v/>
      </c>
      <c r="X989" s="50" t="str">
        <f ca="1" t="shared" si="1255"/>
        <v>Ja</v>
      </c>
      <c r="Y989" s="63">
        <f ca="1" t="shared" si="1237"/>
        <v>45552</v>
      </c>
      <c r="Z989" s="63">
        <f ca="1" t="shared" si="1238"/>
        <v>45207</v>
      </c>
      <c r="AA989" s="67"/>
      <c r="AB989" s="64" t="str">
        <f ca="1" t="shared" si="1239"/>
        <v/>
      </c>
      <c r="AC989" s="73">
        <f ca="1">INDEX(Anslutningspunkt!$A$2:$A$108,RANDBETWEEN(2,108),1)</f>
        <v>42</v>
      </c>
      <c r="AD989" s="30"/>
      <c r="AE989" s="30" t="str">
        <f ca="1" t="shared" si="1256"/>
        <v/>
      </c>
      <c r="AF989" s="79"/>
      <c r="AG989" s="122"/>
      <c r="AH989" s="123"/>
      <c r="AI989" s="127"/>
      <c r="AL989" s="7"/>
      <c r="AM989" s="7">
        <f ca="1">VLOOKUP(AC989,Anslutningspunkt!A:B,2,0)+RANDBETWEEN(-10000,10000)</f>
        <v>6018633.672</v>
      </c>
      <c r="AN989" s="7">
        <f ca="1">VLOOKUP(AC989,Anslutningspunkt!A:C,3,0)+RANDBETWEEN(-10000,10000)</f>
        <v>285707.438</v>
      </c>
      <c r="AP989" s="7" t="str">
        <f ca="1" t="shared" si="1240"/>
        <v>Utökning</v>
      </c>
      <c r="AQ989" s="7" t="str">
        <f t="shared" si="1241"/>
        <v>Konsumtion/Produktion</v>
      </c>
      <c r="AX989" s="31">
        <f ca="1" t="shared" si="1242"/>
        <v>44830.8417262516</v>
      </c>
      <c r="AZ989" s="31">
        <f ca="1">IF(SUM(IF({"4.Projekteringsavtal","5.Anslutningsavtal","6.Nätavtal"}=Q989,1,0))&gt;0,EDATE(AX989,RANDBETWEEN(0,6)),"")</f>
        <v>44983</v>
      </c>
      <c r="BB989" s="21">
        <f ca="1">IF(SUM(IF({"5.Anslutningsavtal","6.Nätavtal"}=Q989,1,0))&gt;0,EDATE(AZ989,RANDBETWEEN(0,3)),"")</f>
        <v>45011</v>
      </c>
      <c r="BD989" s="21">
        <f ca="1" t="shared" si="1243"/>
        <v>45042</v>
      </c>
    </row>
    <row r="990" spans="1:56">
      <c r="A990" s="33" t="s">
        <v>65</v>
      </c>
      <c r="B990" s="31">
        <f ca="1" t="shared" si="1244"/>
        <v>44801</v>
      </c>
      <c r="C990" s="32">
        <f ca="1" t="shared" si="1230"/>
        <v>45149</v>
      </c>
      <c r="D990" s="30" t="str">
        <f t="shared" si="1231"/>
        <v>Project 4990</v>
      </c>
      <c r="E990" s="30" t="str">
        <f t="shared" si="1232"/>
        <v>Company AB 5990</v>
      </c>
      <c r="F990" s="30" t="str">
        <f ca="1" t="shared" si="1245"/>
        <v>Vingåker</v>
      </c>
      <c r="G990" s="37">
        <f ca="1" t="shared" si="1246"/>
        <v>31</v>
      </c>
      <c r="H990" s="38" t="str">
        <f ca="1" t="shared" si="1247"/>
        <v>Nej</v>
      </c>
      <c r="I990" s="30" t="str">
        <f ca="1" t="shared" si="1248"/>
        <v>Nyanslutning</v>
      </c>
      <c r="J990" s="30" t="s">
        <v>69</v>
      </c>
      <c r="K990" s="41">
        <f ca="1" t="shared" si="1249"/>
        <v>600</v>
      </c>
      <c r="L990" s="41">
        <f ca="1" t="shared" si="1233"/>
        <v>375</v>
      </c>
      <c r="N990" s="30" t="str">
        <f ca="1" t="shared" si="1234"/>
        <v>Sarah Anderson 990</v>
      </c>
      <c r="O990" s="30" t="str">
        <f ca="1" t="shared" si="1235"/>
        <v>Sarah Anderson 990</v>
      </c>
      <c r="P990" s="30" t="str">
        <f ca="1" t="shared" si="1236"/>
        <v>Lars Johnson 990</v>
      </c>
      <c r="Q990" s="30" t="str">
        <f ca="1" t="shared" si="1250"/>
        <v>2.Reservationsavtal</v>
      </c>
      <c r="R990" s="45" t="str">
        <f ca="1" t="shared" si="1251"/>
        <v/>
      </c>
      <c r="S990" s="45" t="str">
        <f ca="1" t="shared" si="1252"/>
        <v>x</v>
      </c>
      <c r="T990" s="45" t="str">
        <f ca="1" t="shared" si="1253"/>
        <v/>
      </c>
      <c r="V990" s="33"/>
      <c r="W990" s="49" t="str">
        <f ca="1" t="shared" si="1254"/>
        <v/>
      </c>
      <c r="X990" s="50" t="str">
        <f ca="1" t="shared" si="1255"/>
        <v>Ja</v>
      </c>
      <c r="Y990" s="63">
        <f ca="1" t="shared" si="1237"/>
        <v>45511</v>
      </c>
      <c r="Z990" s="63">
        <f ca="1" t="shared" si="1238"/>
        <v>45356</v>
      </c>
      <c r="AA990" s="67"/>
      <c r="AB990" s="64" t="str">
        <f ca="1" t="shared" si="1239"/>
        <v/>
      </c>
      <c r="AC990" s="73">
        <f ca="1">INDEX(Anslutningspunkt!$A$2:$A$108,RANDBETWEEN(2,108),1)</f>
        <v>99</v>
      </c>
      <c r="AD990" s="30"/>
      <c r="AE990" s="30" t="str">
        <f ca="1" t="shared" si="1256"/>
        <v>Stamnät Regionnät</v>
      </c>
      <c r="AF990" s="79"/>
      <c r="AG990" s="122"/>
      <c r="AH990" s="123"/>
      <c r="AI990" s="127"/>
      <c r="AL990" s="7"/>
      <c r="AM990" s="7">
        <f ca="1">VLOOKUP(AC990,Anslutningspunkt!A:B,2,0)+RANDBETWEEN(-10000,10000)</f>
        <v>6118489.672</v>
      </c>
      <c r="AN990" s="7">
        <f ca="1">VLOOKUP(AC990,Anslutningspunkt!A:C,3,0)+RANDBETWEEN(-10000,10000)</f>
        <v>400882.438</v>
      </c>
      <c r="AP990" s="7" t="str">
        <f ca="1" t="shared" si="1240"/>
        <v>Nyanslutning</v>
      </c>
      <c r="AQ990" s="7" t="str">
        <f t="shared" si="1241"/>
        <v>Konsumtion/Produktion</v>
      </c>
      <c r="AX990" s="31">
        <f ca="1" t="shared" si="1242"/>
        <v>45161.0885667818</v>
      </c>
      <c r="AZ990" s="31" t="str">
        <f ca="1">IF(SUM(IF({"4.Projekteringsavtal","5.Anslutningsavtal","6.Nätavtal"}=Q990,1,0))&gt;0,EDATE(AX990,RANDBETWEEN(0,6)),"")</f>
        <v/>
      </c>
      <c r="BB990" s="21" t="str">
        <f ca="1">IF(SUM(IF({"5.Anslutningsavtal","6.Nätavtal"}=Q990,1,0))&gt;0,EDATE(AZ990,RANDBETWEEN(0,3)),"")</f>
        <v/>
      </c>
      <c r="BD990" s="21" t="str">
        <f ca="1" t="shared" si="1243"/>
        <v/>
      </c>
    </row>
    <row r="991" spans="1:56">
      <c r="A991" s="33" t="s">
        <v>65</v>
      </c>
      <c r="B991" s="31">
        <f ca="1" t="shared" ref="B991:B1000" si="1257">RANDBETWEEN(DATE(2018,1,1),DATE(2022,10,20))</f>
        <v>43373</v>
      </c>
      <c r="C991" s="32">
        <f ca="1" t="shared" si="1230"/>
        <v>44434</v>
      </c>
      <c r="D991" s="30" t="str">
        <f t="shared" si="1231"/>
        <v>Project 4991</v>
      </c>
      <c r="E991" s="30" t="str">
        <f t="shared" si="1232"/>
        <v>Company AB 5991</v>
      </c>
      <c r="F991" s="30" t="str">
        <f ca="1" t="shared" ref="F991:F1000" si="125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Hallstahammar</v>
      </c>
      <c r="G991" s="37">
        <f ca="1" t="shared" ref="G991:G1000" si="1259">RANDBETWEEN(30,38)</f>
        <v>30</v>
      </c>
      <c r="H991" s="38" t="str">
        <f ca="1" t="shared" ref="H991:H1000" si="1260">CHOOSE(RANDBETWEEN(1,3),"Ja","Nej","")</f>
        <v/>
      </c>
      <c r="I991" s="30" t="str">
        <f ca="1" t="shared" ref="I991:I1000" si="1261">CHOOSE(RANDBETWEEN(1,3),"Nyanslutning","Utökning","Flytt")</f>
        <v>Flytt</v>
      </c>
      <c r="J991" s="30" t="s">
        <v>69</v>
      </c>
      <c r="K991" s="41">
        <f ca="1" t="shared" ref="K991:K1000" si="1262">RANDBETWEEN(1,60)*10</f>
        <v>550</v>
      </c>
      <c r="L991" s="41">
        <f ca="1" t="shared" si="1233"/>
        <v>468</v>
      </c>
      <c r="N991" s="30" t="str">
        <f ca="1" t="shared" si="1234"/>
        <v>Anders Erikson 991</v>
      </c>
      <c r="O991" s="30" t="str">
        <f ca="1" t="shared" si="1235"/>
        <v>Erik Johanson 991</v>
      </c>
      <c r="P991" s="30" t="str">
        <f ca="1" t="shared" si="1236"/>
        <v>Erik Johanson 991</v>
      </c>
      <c r="Q991" s="30" t="str">
        <f ca="1" t="shared" ref="Q991:Q1000" si="1263">CHOOSE(RANDBETWEEN(1,5),"5.Anslutningsavtal","4.Projekteringsavtal","6.Nätavtal","2.Reservationsavtal","1.Anslutningsmöjlighet")</f>
        <v>5.Anslutningsavtal</v>
      </c>
      <c r="R991" s="45" t="str">
        <f ca="1" t="shared" ref="R991:R1000" si="1264">CHOOSE(RANDBETWEEN(1,8),"Ja","","","","n","nej","?","N/A")</f>
        <v/>
      </c>
      <c r="S991" s="45" t="str">
        <f ca="1" t="shared" ref="S991:S1000" si="1265">CHOOSE(RANDBETWEEN(1,3),"x","","")</f>
        <v/>
      </c>
      <c r="T991" s="45" t="str">
        <f ca="1" t="shared" ref="T991:T1000" si="1266">CHOOSE(RANDBETWEEN(1,4),"x","","","")</f>
        <v/>
      </c>
      <c r="V991" s="33"/>
      <c r="W991" s="49" t="str">
        <f ca="1" t="shared" ref="W991:W1000" si="1267">CHOOSE(RANDBETWEEN(1,7),"Länk","","","","","Ansluts till LN 20 kV","Reservationsavtal ska tecknas")</f>
        <v>Reservationsavtal ska tecknas</v>
      </c>
      <c r="X991" s="50" t="str">
        <f ca="1" t="shared" ref="X991:X1000" si="1268">CHOOSE(RANDBETWEEN(1,4),"Ja","Ja","Nej","")</f>
        <v>Nej</v>
      </c>
      <c r="Y991" s="63" t="str">
        <f ca="1" t="shared" si="1237"/>
        <v/>
      </c>
      <c r="Z991" s="63" t="str">
        <f ca="1" t="shared" si="1238"/>
        <v/>
      </c>
      <c r="AA991" s="67"/>
      <c r="AB991" s="64" t="str">
        <f ca="1" t="shared" si="1239"/>
        <v/>
      </c>
      <c r="AC991" s="73">
        <f ca="1">INDEX(Anslutningspunkt!$A$2:$A$108,RANDBETWEEN(2,108),1)</f>
        <v>79</v>
      </c>
      <c r="AD991" s="30"/>
      <c r="AE991" s="30" t="str">
        <f ca="1" t="shared" ref="AE991:AE1000" si="1269">CHOOSE(RANDBETWEEN(1,4),"Regionnät","Stamnät Regionnät","Stamnät","")</f>
        <v>Regionnät</v>
      </c>
      <c r="AF991" s="79"/>
      <c r="AG991" s="122"/>
      <c r="AH991" s="123"/>
      <c r="AI991" s="127"/>
      <c r="AL991" s="7"/>
      <c r="AM991" s="7">
        <f ca="1">VLOOKUP(AC991,Anslutningspunkt!A:B,2,0)+RANDBETWEEN(-10000,10000)</f>
        <v>6082350.672</v>
      </c>
      <c r="AN991" s="7">
        <f ca="1">VLOOKUP(AC991,Anslutningspunkt!A:C,3,0)+RANDBETWEEN(-10000,10000)</f>
        <v>273422.438</v>
      </c>
      <c r="AP991" s="7" t="str">
        <f ca="1" t="shared" si="1240"/>
        <v>Flytt</v>
      </c>
      <c r="AQ991" s="7" t="str">
        <f t="shared" si="1241"/>
        <v>Konsumtion/Produktion</v>
      </c>
      <c r="AX991" s="31">
        <f ca="1" t="shared" si="1242"/>
        <v>44312.006714275</v>
      </c>
      <c r="AZ991" s="31">
        <f ca="1">IF(SUM(IF({"4.Projekteringsavtal","5.Anslutningsavtal","6.Nätavtal"}=Q991,1,0))&gt;0,EDATE(AX991,RANDBETWEEN(0,6)),"")</f>
        <v>44403</v>
      </c>
      <c r="BB991" s="21">
        <f ca="1">IF(SUM(IF({"5.Anslutningsavtal","6.Nätavtal"}=Q991,1,0))&gt;0,EDATE(AZ991,RANDBETWEEN(0,3)),"")</f>
        <v>44495</v>
      </c>
      <c r="BD991" s="21" t="str">
        <f ca="1" t="shared" si="1243"/>
        <v/>
      </c>
    </row>
    <row r="992" spans="1:56">
      <c r="A992" s="33" t="s">
        <v>65</v>
      </c>
      <c r="B992" s="31">
        <f ca="1" t="shared" si="1257"/>
        <v>44513</v>
      </c>
      <c r="C992" s="32">
        <f ca="1" t="shared" si="1230"/>
        <v>44595</v>
      </c>
      <c r="D992" s="30" t="str">
        <f t="shared" si="1231"/>
        <v>Project 4992</v>
      </c>
      <c r="E992" s="30" t="str">
        <f t="shared" si="1232"/>
        <v>Company AB 5992</v>
      </c>
      <c r="F992" s="30" t="str">
        <f ca="1" t="shared" si="1258"/>
        <v>Hofors</v>
      </c>
      <c r="G992" s="37">
        <f ca="1" t="shared" si="1259"/>
        <v>33</v>
      </c>
      <c r="H992" s="38" t="str">
        <f ca="1" t="shared" si="1260"/>
        <v>Nej</v>
      </c>
      <c r="I992" s="30" t="str">
        <f ca="1" t="shared" si="1261"/>
        <v>Utökning</v>
      </c>
      <c r="J992" s="30" t="s">
        <v>69</v>
      </c>
      <c r="K992" s="41">
        <f ca="1" t="shared" si="1262"/>
        <v>440</v>
      </c>
      <c r="L992" s="41">
        <f ca="1" t="shared" si="1233"/>
        <v>188</v>
      </c>
      <c r="N992" s="30" t="str">
        <f ca="1" t="shared" si="1234"/>
        <v>Anders Erikson 992</v>
      </c>
      <c r="O992" s="30" t="str">
        <f ca="1" t="shared" si="1235"/>
        <v>Lars Johnson 992</v>
      </c>
      <c r="P992" s="30" t="str">
        <f ca="1" t="shared" si="1236"/>
        <v>Sarah Anderson 992</v>
      </c>
      <c r="Q992" s="30" t="str">
        <f ca="1" t="shared" si="1263"/>
        <v>1.Anslutningsmöjlighet</v>
      </c>
      <c r="R992" s="45" t="str">
        <f ca="1" t="shared" si="1264"/>
        <v>Ja</v>
      </c>
      <c r="S992" s="45" t="str">
        <f ca="1" t="shared" si="1265"/>
        <v>x</v>
      </c>
      <c r="T992" s="45" t="str">
        <f ca="1" t="shared" si="1266"/>
        <v/>
      </c>
      <c r="V992" s="33"/>
      <c r="W992" s="49" t="str">
        <f ca="1" t="shared" si="1267"/>
        <v/>
      </c>
      <c r="X992" s="50" t="str">
        <f ca="1" t="shared" si="1268"/>
        <v>Nej</v>
      </c>
      <c r="Y992" s="63" t="str">
        <f ca="1" t="shared" si="1237"/>
        <v/>
      </c>
      <c r="Z992" s="63" t="str">
        <f ca="1" t="shared" si="1238"/>
        <v/>
      </c>
      <c r="AA992" s="67"/>
      <c r="AB992" s="64" t="str">
        <f ca="1" t="shared" si="1239"/>
        <v/>
      </c>
      <c r="AC992" s="73">
        <f ca="1">INDEX(Anslutningspunkt!$A$2:$A$108,RANDBETWEEN(2,108),1)</f>
        <v>52</v>
      </c>
      <c r="AD992" s="30"/>
      <c r="AE992" s="30" t="str">
        <f ca="1" t="shared" si="1269"/>
        <v>Stamnät Regionnät</v>
      </c>
      <c r="AF992" s="79"/>
      <c r="AG992" s="122"/>
      <c r="AH992" s="123"/>
      <c r="AI992" s="127"/>
      <c r="AL992" s="7"/>
      <c r="AM992" s="7">
        <f ca="1">VLOOKUP(AC992,Anslutningspunkt!A:B,2,0)+RANDBETWEEN(-10000,10000)</f>
        <v>6035550.672</v>
      </c>
      <c r="AN992" s="7">
        <f ca="1">VLOOKUP(AC992,Anslutningspunkt!A:C,3,0)+RANDBETWEEN(-10000,10000)</f>
        <v>386535.438</v>
      </c>
      <c r="AP992" s="7" t="str">
        <f ca="1" t="shared" si="1240"/>
        <v>Utökning</v>
      </c>
      <c r="AQ992" s="7" t="str">
        <f t="shared" si="1241"/>
        <v>Konsumtion/Produktion</v>
      </c>
      <c r="AX992" s="31" t="str">
        <f ca="1" t="shared" si="1242"/>
        <v/>
      </c>
      <c r="AZ992" s="31" t="str">
        <f ca="1">IF(SUM(IF({"4.Projekteringsavtal","5.Anslutningsavtal","6.Nätavtal"}=Q992,1,0))&gt;0,EDATE(AX992,RANDBETWEEN(0,6)),"")</f>
        <v/>
      </c>
      <c r="BB992" s="21" t="str">
        <f ca="1">IF(SUM(IF({"5.Anslutningsavtal","6.Nätavtal"}=Q992,1,0))&gt;0,EDATE(AZ992,RANDBETWEEN(0,3)),"")</f>
        <v/>
      </c>
      <c r="BD992" s="21" t="str">
        <f ca="1" t="shared" si="1243"/>
        <v/>
      </c>
    </row>
    <row r="993" spans="1:56">
      <c r="A993" s="33" t="s">
        <v>65</v>
      </c>
      <c r="B993" s="31">
        <f ca="1" t="shared" si="1257"/>
        <v>44268</v>
      </c>
      <c r="C993" s="32">
        <f ca="1" t="shared" si="1230"/>
        <v>44964</v>
      </c>
      <c r="D993" s="30" t="str">
        <f t="shared" si="1231"/>
        <v>Project 4993</v>
      </c>
      <c r="E993" s="30" t="str">
        <f t="shared" si="1232"/>
        <v>Company AB 5993</v>
      </c>
      <c r="F993" s="30" t="str">
        <f ca="1" t="shared" si="1258"/>
        <v>Köping</v>
      </c>
      <c r="G993" s="37">
        <f ca="1" t="shared" si="1259"/>
        <v>31</v>
      </c>
      <c r="H993" s="38" t="str">
        <f ca="1" t="shared" si="1260"/>
        <v/>
      </c>
      <c r="I993" s="30" t="str">
        <f ca="1" t="shared" si="1261"/>
        <v>Utökning</v>
      </c>
      <c r="J993" s="30" t="s">
        <v>69</v>
      </c>
      <c r="K993" s="41">
        <f ca="1" t="shared" si="1262"/>
        <v>380</v>
      </c>
      <c r="L993" s="41">
        <f ca="1" t="shared" si="1233"/>
        <v>134</v>
      </c>
      <c r="N993" s="30" t="str">
        <f ca="1" t="shared" si="1234"/>
        <v>Anders Erikson 993</v>
      </c>
      <c r="O993" s="30" t="str">
        <f ca="1" t="shared" si="1235"/>
        <v>Erik Johanson 993</v>
      </c>
      <c r="P993" s="30" t="str">
        <f ca="1" t="shared" si="1236"/>
        <v>Sarah Anderson 993</v>
      </c>
      <c r="Q993" s="30" t="str">
        <f ca="1" t="shared" si="1263"/>
        <v>5.Anslutningsavtal</v>
      </c>
      <c r="R993" s="45" t="str">
        <f ca="1" t="shared" si="1264"/>
        <v/>
      </c>
      <c r="S993" s="45" t="str">
        <f ca="1" t="shared" si="1265"/>
        <v>x</v>
      </c>
      <c r="T993" s="45" t="str">
        <f ca="1" t="shared" si="1266"/>
        <v/>
      </c>
      <c r="V993" s="33"/>
      <c r="W993" s="49" t="str">
        <f ca="1" t="shared" si="1267"/>
        <v/>
      </c>
      <c r="X993" s="50" t="str">
        <f ca="1" t="shared" si="1268"/>
        <v>Ja</v>
      </c>
      <c r="Y993" s="63">
        <f ca="1" t="shared" si="1237"/>
        <v>45098</v>
      </c>
      <c r="Z993" s="63">
        <f ca="1" t="shared" si="1238"/>
        <v>45079</v>
      </c>
      <c r="AA993" s="67"/>
      <c r="AB993" s="64" t="str">
        <f ca="1" t="shared" si="1239"/>
        <v/>
      </c>
      <c r="AC993" s="73">
        <f ca="1">INDEX(Anslutningspunkt!$A$2:$A$108,RANDBETWEEN(2,108),1)</f>
        <v>26</v>
      </c>
      <c r="AD993" s="30"/>
      <c r="AE993" s="30" t="str">
        <f ca="1" t="shared" si="1269"/>
        <v/>
      </c>
      <c r="AF993" s="79"/>
      <c r="AG993" s="122"/>
      <c r="AH993" s="123"/>
      <c r="AI993" s="127"/>
      <c r="AL993" s="7"/>
      <c r="AM993" s="7">
        <f ca="1">VLOOKUP(AC993,Anslutningspunkt!A:B,2,0)+RANDBETWEEN(-10000,10000)</f>
        <v>6116798.672</v>
      </c>
      <c r="AN993" s="7">
        <f ca="1">VLOOKUP(AC993,Anslutningspunkt!A:C,3,0)+RANDBETWEEN(-10000,10000)</f>
        <v>387276.438</v>
      </c>
      <c r="AP993" s="7" t="str">
        <f ca="1" t="shared" si="1240"/>
        <v>Utökning</v>
      </c>
      <c r="AQ993" s="7" t="str">
        <f t="shared" si="1241"/>
        <v>Konsumtion/Produktion</v>
      </c>
      <c r="AX993" s="31">
        <f ca="1" t="shared" si="1242"/>
        <v>44589.1440624118</v>
      </c>
      <c r="AZ993" s="31">
        <f ca="1">IF(SUM(IF({"4.Projekteringsavtal","5.Anslutningsavtal","6.Nätavtal"}=Q993,1,0))&gt;0,EDATE(AX993,RANDBETWEEN(0,6)),"")</f>
        <v>44679</v>
      </c>
      <c r="BB993" s="21">
        <f ca="1">IF(SUM(IF({"5.Anslutningsavtal","6.Nätavtal"}=Q993,1,0))&gt;0,EDATE(AZ993,RANDBETWEEN(0,3)),"")</f>
        <v>44709</v>
      </c>
      <c r="BD993" s="21" t="str">
        <f ca="1" t="shared" si="1243"/>
        <v/>
      </c>
    </row>
    <row r="994" spans="1:56">
      <c r="A994" s="33" t="s">
        <v>65</v>
      </c>
      <c r="B994" s="31">
        <f ca="1" t="shared" si="1257"/>
        <v>44071</v>
      </c>
      <c r="C994" s="32">
        <f ca="1" t="shared" si="1230"/>
        <v>44716</v>
      </c>
      <c r="D994" s="30" t="str">
        <f t="shared" si="1231"/>
        <v>Project 4994</v>
      </c>
      <c r="E994" s="30" t="str">
        <f t="shared" si="1232"/>
        <v>Company AB 5994</v>
      </c>
      <c r="F994" s="30" t="str">
        <f ca="1" t="shared" si="1258"/>
        <v>Eskiltuna</v>
      </c>
      <c r="G994" s="37">
        <f ca="1" t="shared" si="1259"/>
        <v>33</v>
      </c>
      <c r="H994" s="38" t="str">
        <f ca="1" t="shared" si="1260"/>
        <v>Nej</v>
      </c>
      <c r="I994" s="30" t="str">
        <f ca="1" t="shared" si="1261"/>
        <v>Utökning</v>
      </c>
      <c r="J994" s="30" t="s">
        <v>69</v>
      </c>
      <c r="K994" s="41">
        <f ca="1" t="shared" si="1262"/>
        <v>590</v>
      </c>
      <c r="L994" s="41">
        <f ca="1" t="shared" si="1233"/>
        <v>377</v>
      </c>
      <c r="N994" s="30" t="str">
        <f ca="1" t="shared" si="1234"/>
        <v>Anders Erikson 994</v>
      </c>
      <c r="O994" s="30" t="str">
        <f ca="1" t="shared" si="1235"/>
        <v>Lars Johnson 994</v>
      </c>
      <c r="P994" s="30" t="str">
        <f ca="1" t="shared" si="1236"/>
        <v>Sarah Anderson 994</v>
      </c>
      <c r="Q994" s="30" t="str">
        <f ca="1" t="shared" si="1263"/>
        <v>4.Projekteringsavtal</v>
      </c>
      <c r="R994" s="45" t="str">
        <f ca="1" t="shared" si="1264"/>
        <v/>
      </c>
      <c r="S994" s="45" t="str">
        <f ca="1" t="shared" si="1265"/>
        <v/>
      </c>
      <c r="T994" s="45" t="str">
        <f ca="1" t="shared" si="1266"/>
        <v>x</v>
      </c>
      <c r="V994" s="33"/>
      <c r="W994" s="49" t="str">
        <f ca="1" t="shared" si="1267"/>
        <v/>
      </c>
      <c r="X994" s="50" t="str">
        <f ca="1" t="shared" si="1268"/>
        <v>Nej</v>
      </c>
      <c r="Y994" s="63" t="str">
        <f ca="1" t="shared" si="1237"/>
        <v/>
      </c>
      <c r="Z994" s="63" t="str">
        <f ca="1" t="shared" si="1238"/>
        <v/>
      </c>
      <c r="AA994" s="67"/>
      <c r="AB994" s="64" t="str">
        <f ca="1" t="shared" si="1239"/>
        <v/>
      </c>
      <c r="AC994" s="73">
        <f ca="1">INDEX(Anslutningspunkt!$A$2:$A$108,RANDBETWEEN(2,108),1)</f>
        <v>106</v>
      </c>
      <c r="AD994" s="30"/>
      <c r="AE994" s="30" t="str">
        <f ca="1" t="shared" si="1269"/>
        <v>Regionnät</v>
      </c>
      <c r="AF994" s="79"/>
      <c r="AG994" s="122"/>
      <c r="AH994" s="123"/>
      <c r="AI994" s="127"/>
      <c r="AL994" s="7"/>
      <c r="AM994" s="7">
        <f ca="1">VLOOKUP(AC994,Anslutningspunkt!A:B,2,0)+RANDBETWEEN(-10000,10000)</f>
        <v>6182737.672</v>
      </c>
      <c r="AN994" s="7">
        <f ca="1">VLOOKUP(AC994,Anslutningspunkt!A:C,3,0)+RANDBETWEEN(-10000,10000)</f>
        <v>441217.438</v>
      </c>
      <c r="AP994" s="7" t="str">
        <f ca="1" t="shared" si="1240"/>
        <v>Utökning</v>
      </c>
      <c r="AQ994" s="7" t="str">
        <f t="shared" si="1241"/>
        <v>Konsumtion/Produktion</v>
      </c>
      <c r="AX994" s="31">
        <f ca="1" t="shared" si="1242"/>
        <v>44301.20761883</v>
      </c>
      <c r="AZ994" s="31">
        <f ca="1">IF(SUM(IF({"4.Projekteringsavtal","5.Anslutningsavtal","6.Nätavtal"}=Q994,1,0))&gt;0,EDATE(AX994,RANDBETWEEN(0,6)),"")</f>
        <v>44484</v>
      </c>
      <c r="BB994" s="21" t="str">
        <f ca="1">IF(SUM(IF({"5.Anslutningsavtal","6.Nätavtal"}=Q994,1,0))&gt;0,EDATE(AZ994,RANDBETWEEN(0,3)),"")</f>
        <v/>
      </c>
      <c r="BD994" s="21" t="str">
        <f ca="1" t="shared" si="1243"/>
        <v/>
      </c>
    </row>
    <row r="995" spans="1:56">
      <c r="A995" s="33" t="s">
        <v>65</v>
      </c>
      <c r="B995" s="31">
        <f ca="1" t="shared" si="1257"/>
        <v>43439</v>
      </c>
      <c r="C995" s="32">
        <f ca="1" t="shared" si="1230"/>
        <v>43907</v>
      </c>
      <c r="D995" s="30" t="str">
        <f t="shared" si="1231"/>
        <v>Project 4995</v>
      </c>
      <c r="E995" s="30" t="str">
        <f t="shared" si="1232"/>
        <v>Company AB 5995</v>
      </c>
      <c r="F995" s="30" t="str">
        <f ca="1" t="shared" si="1258"/>
        <v>Tierp</v>
      </c>
      <c r="G995" s="37">
        <f ca="1" t="shared" si="1259"/>
        <v>38</v>
      </c>
      <c r="H995" s="38" t="str">
        <f ca="1" t="shared" si="1260"/>
        <v>Ja</v>
      </c>
      <c r="I995" s="30" t="str">
        <f ca="1" t="shared" si="1261"/>
        <v>Utökning</v>
      </c>
      <c r="J995" s="30" t="s">
        <v>69</v>
      </c>
      <c r="K995" s="41">
        <f ca="1" t="shared" si="1262"/>
        <v>310</v>
      </c>
      <c r="L995" s="41">
        <f ca="1" t="shared" si="1233"/>
        <v>26</v>
      </c>
      <c r="N995" s="30" t="str">
        <f ca="1" t="shared" si="1234"/>
        <v>Erik Johanson 995</v>
      </c>
      <c r="O995" s="30" t="str">
        <f ca="1" t="shared" si="1235"/>
        <v>Lars Johnson 995</v>
      </c>
      <c r="P995" s="30" t="str">
        <f ca="1" t="shared" si="1236"/>
        <v>Erik Johanson 995</v>
      </c>
      <c r="Q995" s="30" t="str">
        <f ca="1" t="shared" si="1263"/>
        <v>2.Reservationsavtal</v>
      </c>
      <c r="R995" s="45" t="str">
        <f ca="1" t="shared" si="1264"/>
        <v>N/A</v>
      </c>
      <c r="S995" s="45" t="str">
        <f ca="1" t="shared" si="1265"/>
        <v/>
      </c>
      <c r="T995" s="45" t="str">
        <f ca="1" t="shared" si="1266"/>
        <v/>
      </c>
      <c r="V995" s="33"/>
      <c r="W995" s="49" t="str">
        <f ca="1" t="shared" si="1267"/>
        <v/>
      </c>
      <c r="X995" s="50" t="str">
        <f ca="1" t="shared" si="1268"/>
        <v>Ja</v>
      </c>
      <c r="Y995" s="63">
        <f ca="1" t="shared" si="1237"/>
        <v>45393</v>
      </c>
      <c r="Z995" s="63">
        <f ca="1" t="shared" si="1238"/>
        <v>44076</v>
      </c>
      <c r="AA995" s="67"/>
      <c r="AB995" s="64" t="str">
        <f ca="1" t="shared" si="1239"/>
        <v/>
      </c>
      <c r="AC995" s="73">
        <f ca="1">INDEX(Anslutningspunkt!$A$2:$A$108,RANDBETWEEN(2,108),1)</f>
        <v>73</v>
      </c>
      <c r="AD995" s="30"/>
      <c r="AE995" s="30" t="str">
        <f ca="1" t="shared" si="1269"/>
        <v>Stamnät</v>
      </c>
      <c r="AF995" s="79"/>
      <c r="AG995" s="122"/>
      <c r="AH995" s="123"/>
      <c r="AI995" s="127"/>
      <c r="AL995" s="7"/>
      <c r="AM995" s="7">
        <f ca="1">VLOOKUP(AC995,Anslutningspunkt!A:B,2,0)+RANDBETWEEN(-10000,10000)</f>
        <v>6095457.672</v>
      </c>
      <c r="AN995" s="7">
        <f ca="1">VLOOKUP(AC995,Anslutningspunkt!A:C,3,0)+RANDBETWEEN(-10000,10000)</f>
        <v>407099.438</v>
      </c>
      <c r="AP995" s="7" t="str">
        <f ca="1" t="shared" si="1240"/>
        <v>Utökning</v>
      </c>
      <c r="AQ995" s="7" t="str">
        <f t="shared" si="1241"/>
        <v>Konsumtion/Produktion</v>
      </c>
      <c r="AX995" s="31">
        <f ca="1" t="shared" si="1242"/>
        <v>43576.1311832718</v>
      </c>
      <c r="AZ995" s="31" t="str">
        <f ca="1">IF(SUM(IF({"4.Projekteringsavtal","5.Anslutningsavtal","6.Nätavtal"}=Q995,1,0))&gt;0,EDATE(AX995,RANDBETWEEN(0,6)),"")</f>
        <v/>
      </c>
      <c r="BB995" s="21" t="str">
        <f ca="1">IF(SUM(IF({"5.Anslutningsavtal","6.Nätavtal"}=Q995,1,0))&gt;0,EDATE(AZ995,RANDBETWEEN(0,3)),"")</f>
        <v/>
      </c>
      <c r="BD995" s="21" t="str">
        <f ca="1" t="shared" si="1243"/>
        <v/>
      </c>
    </row>
    <row r="996" spans="1:56">
      <c r="A996" s="33" t="s">
        <v>65</v>
      </c>
      <c r="B996" s="31">
        <f ca="1" t="shared" si="1257"/>
        <v>44207</v>
      </c>
      <c r="C996" s="32">
        <f ca="1" t="shared" si="1230"/>
        <v>45322</v>
      </c>
      <c r="D996" s="30" t="str">
        <f t="shared" si="1231"/>
        <v>Project 4996</v>
      </c>
      <c r="E996" s="30" t="str">
        <f t="shared" si="1232"/>
        <v>Company AB 5996</v>
      </c>
      <c r="F996" s="30" t="str">
        <f ca="1" t="shared" si="1258"/>
        <v>Sigtuna</v>
      </c>
      <c r="G996" s="37">
        <f ca="1" t="shared" si="1259"/>
        <v>38</v>
      </c>
      <c r="H996" s="38" t="str">
        <f ca="1" t="shared" si="1260"/>
        <v/>
      </c>
      <c r="I996" s="30" t="str">
        <f ca="1" t="shared" si="1261"/>
        <v>Flytt</v>
      </c>
      <c r="J996" s="30" t="s">
        <v>69</v>
      </c>
      <c r="K996" s="41">
        <f ca="1" t="shared" si="1262"/>
        <v>390</v>
      </c>
      <c r="L996" s="41">
        <f ca="1" t="shared" si="1233"/>
        <v>216</v>
      </c>
      <c r="N996" s="30" t="str">
        <f ca="1" t="shared" si="1234"/>
        <v>Erik Johanson 996</v>
      </c>
      <c r="O996" s="30" t="str">
        <f ca="1" t="shared" si="1235"/>
        <v>Lars Johnson 996</v>
      </c>
      <c r="P996" s="30" t="str">
        <f ca="1" t="shared" si="1236"/>
        <v>Anders Erikson 996</v>
      </c>
      <c r="Q996" s="30" t="str">
        <f ca="1" t="shared" si="1263"/>
        <v>4.Projekteringsavtal</v>
      </c>
      <c r="R996" s="45" t="str">
        <f ca="1" t="shared" si="1264"/>
        <v/>
      </c>
      <c r="S996" s="45" t="str">
        <f ca="1" t="shared" si="1265"/>
        <v/>
      </c>
      <c r="T996" s="45" t="str">
        <f ca="1" t="shared" si="1266"/>
        <v/>
      </c>
      <c r="V996" s="33"/>
      <c r="W996" s="49" t="str">
        <f ca="1" t="shared" si="1267"/>
        <v>Reservationsavtal ska tecknas</v>
      </c>
      <c r="X996" s="50" t="str">
        <f ca="1" t="shared" si="1268"/>
        <v>Ja</v>
      </c>
      <c r="Y996" s="63">
        <f ca="1" t="shared" si="1237"/>
        <v>45534</v>
      </c>
      <c r="Z996" s="63">
        <f ca="1" t="shared" si="1238"/>
        <v>45457</v>
      </c>
      <c r="AA996" s="67"/>
      <c r="AB996" s="64" t="str">
        <f ca="1" t="shared" si="1239"/>
        <v/>
      </c>
      <c r="AC996" s="73">
        <f ca="1">INDEX(Anslutningspunkt!$A$2:$A$108,RANDBETWEEN(2,108),1)</f>
        <v>14</v>
      </c>
      <c r="AD996" s="30"/>
      <c r="AE996" s="30" t="str">
        <f ca="1" t="shared" si="1269"/>
        <v>Stamnät Regionnät</v>
      </c>
      <c r="AF996" s="79"/>
      <c r="AG996" s="122"/>
      <c r="AH996" s="123"/>
      <c r="AI996" s="127"/>
      <c r="AL996" s="7"/>
      <c r="AM996" s="7">
        <f ca="1">VLOOKUP(AC996,Anslutningspunkt!A:B,2,0)+RANDBETWEEN(-10000,10000)</f>
        <v>6049252.672</v>
      </c>
      <c r="AN996" s="7">
        <f ca="1">VLOOKUP(AC996,Anslutningspunkt!A:C,3,0)+RANDBETWEEN(-10000,10000)</f>
        <v>307764.438</v>
      </c>
      <c r="AP996" s="7" t="str">
        <f ca="1" t="shared" si="1240"/>
        <v>Flytt</v>
      </c>
      <c r="AQ996" s="7" t="str">
        <f t="shared" si="1241"/>
        <v>Konsumtion/Produktion</v>
      </c>
      <c r="AX996" s="31">
        <f ca="1" t="shared" si="1242"/>
        <v>45101.6656080527</v>
      </c>
      <c r="AZ996" s="31">
        <f ca="1">IF(SUM(IF({"4.Projekteringsavtal","5.Anslutningsavtal","6.Nätavtal"}=Q996,1,0))&gt;0,EDATE(AX996,RANDBETWEEN(0,6)),"")</f>
        <v>45162</v>
      </c>
      <c r="BB996" s="21" t="str">
        <f ca="1">IF(SUM(IF({"5.Anslutningsavtal","6.Nätavtal"}=Q996,1,0))&gt;0,EDATE(AZ996,RANDBETWEEN(0,3)),"")</f>
        <v/>
      </c>
      <c r="BD996" s="21" t="str">
        <f ca="1" t="shared" si="1243"/>
        <v/>
      </c>
    </row>
    <row r="997" spans="1:56">
      <c r="A997" s="33" t="s">
        <v>65</v>
      </c>
      <c r="B997" s="31">
        <f ca="1" t="shared" si="1257"/>
        <v>44332</v>
      </c>
      <c r="C997" s="32">
        <f ca="1" t="shared" si="1230"/>
        <v>45293</v>
      </c>
      <c r="D997" s="30" t="str">
        <f t="shared" si="1231"/>
        <v>Project 4997</v>
      </c>
      <c r="E997" s="30" t="str">
        <f t="shared" si="1232"/>
        <v>Company AB 5997</v>
      </c>
      <c r="F997" s="30" t="str">
        <f ca="1" t="shared" si="1258"/>
        <v>Lindesberg</v>
      </c>
      <c r="G997" s="37">
        <f ca="1" t="shared" si="1259"/>
        <v>33</v>
      </c>
      <c r="H997" s="38" t="str">
        <f ca="1" t="shared" si="1260"/>
        <v/>
      </c>
      <c r="I997" s="30" t="str">
        <f ca="1" t="shared" si="1261"/>
        <v>Flytt</v>
      </c>
      <c r="J997" s="30" t="s">
        <v>69</v>
      </c>
      <c r="K997" s="41">
        <f ca="1" t="shared" si="1262"/>
        <v>100</v>
      </c>
      <c r="L997" s="41">
        <f ca="1" t="shared" si="1233"/>
        <v>38</v>
      </c>
      <c r="N997" s="30" t="str">
        <f ca="1" t="shared" si="1234"/>
        <v>Erik Johanson 997</v>
      </c>
      <c r="O997" s="30" t="str">
        <f ca="1" t="shared" si="1235"/>
        <v>Lars Johnson 997</v>
      </c>
      <c r="P997" s="30" t="str">
        <f ca="1" t="shared" si="1236"/>
        <v>Anders Erikson 997</v>
      </c>
      <c r="Q997" s="30" t="str">
        <f ca="1" t="shared" si="1263"/>
        <v>6.Nätavtal</v>
      </c>
      <c r="R997" s="45" t="str">
        <f ca="1" t="shared" si="1264"/>
        <v/>
      </c>
      <c r="S997" s="45" t="str">
        <f ca="1" t="shared" si="1265"/>
        <v/>
      </c>
      <c r="T997" s="45" t="str">
        <f ca="1" t="shared" si="1266"/>
        <v>x</v>
      </c>
      <c r="V997" s="33"/>
      <c r="W997" s="49" t="str">
        <f ca="1" t="shared" si="1267"/>
        <v>Länk</v>
      </c>
      <c r="X997" s="50" t="str">
        <f ca="1" t="shared" si="1268"/>
        <v>Ja</v>
      </c>
      <c r="Y997" s="63">
        <f ca="1" t="shared" si="1237"/>
        <v>45559</v>
      </c>
      <c r="Z997" s="63">
        <f ca="1" t="shared" si="1238"/>
        <v>45299</v>
      </c>
      <c r="AA997" s="67"/>
      <c r="AB997" s="64" t="str">
        <f ca="1" t="shared" si="1239"/>
        <v/>
      </c>
      <c r="AC997" s="73">
        <f ca="1">INDEX(Anslutningspunkt!$A$2:$A$108,RANDBETWEEN(2,108),1)</f>
        <v>63</v>
      </c>
      <c r="AD997" s="30"/>
      <c r="AE997" s="30" t="str">
        <f ca="1" t="shared" si="1269"/>
        <v>Regionnät</v>
      </c>
      <c r="AF997" s="79"/>
      <c r="AG997" s="122"/>
      <c r="AH997" s="123"/>
      <c r="AI997" s="127"/>
      <c r="AL997" s="7"/>
      <c r="AM997" s="7">
        <f ca="1">VLOOKUP(AC997,Anslutningspunkt!A:B,2,0)+RANDBETWEEN(-10000,10000)</f>
        <v>6182527.672</v>
      </c>
      <c r="AN997" s="7">
        <f ca="1">VLOOKUP(AC997,Anslutningspunkt!A:C,3,0)+RANDBETWEEN(-10000,10000)</f>
        <v>399329.438</v>
      </c>
      <c r="AP997" s="7" t="str">
        <f ca="1" t="shared" si="1240"/>
        <v>Flytt</v>
      </c>
      <c r="AQ997" s="7" t="str">
        <f t="shared" si="1241"/>
        <v>Konsumtion/Produktion</v>
      </c>
      <c r="AX997" s="31">
        <f ca="1" t="shared" si="1242"/>
        <v>44885.9189910216</v>
      </c>
      <c r="AZ997" s="31">
        <f ca="1">IF(SUM(IF({"4.Projekteringsavtal","5.Anslutningsavtal","6.Nätavtal"}=Q997,1,0))&gt;0,EDATE(AX997,RANDBETWEEN(0,6)),"")</f>
        <v>45036</v>
      </c>
      <c r="BB997" s="21">
        <f ca="1">IF(SUM(IF({"5.Anslutningsavtal","6.Nätavtal"}=Q997,1,0))&gt;0,EDATE(AZ997,RANDBETWEEN(0,3)),"")</f>
        <v>45066</v>
      </c>
      <c r="BD997" s="21">
        <f ca="1" t="shared" si="1243"/>
        <v>45097</v>
      </c>
    </row>
    <row r="998" spans="1:56">
      <c r="A998" s="33" t="s">
        <v>65</v>
      </c>
      <c r="B998" s="31">
        <f ca="1" t="shared" si="1257"/>
        <v>44510</v>
      </c>
      <c r="C998" s="32">
        <f ca="1" t="shared" si="1230"/>
        <v>44546</v>
      </c>
      <c r="D998" s="30" t="str">
        <f t="shared" si="1231"/>
        <v>Project 4998</v>
      </c>
      <c r="E998" s="30" t="str">
        <f t="shared" si="1232"/>
        <v>Company AB 5998</v>
      </c>
      <c r="F998" s="30" t="str">
        <f ca="1" t="shared" si="1258"/>
        <v>Vingåker</v>
      </c>
      <c r="G998" s="37">
        <f ca="1" t="shared" si="1259"/>
        <v>31</v>
      </c>
      <c r="H998" s="38" t="str">
        <f ca="1" t="shared" si="1260"/>
        <v>Nej</v>
      </c>
      <c r="I998" s="30" t="str">
        <f ca="1" t="shared" si="1261"/>
        <v>Flytt</v>
      </c>
      <c r="J998" s="30" t="s">
        <v>69</v>
      </c>
      <c r="K998" s="41">
        <f ca="1" t="shared" si="1262"/>
        <v>380</v>
      </c>
      <c r="L998" s="41">
        <f ca="1" t="shared" si="1233"/>
        <v>301</v>
      </c>
      <c r="N998" s="30" t="str">
        <f ca="1" t="shared" si="1234"/>
        <v>Sarah Anderson 998</v>
      </c>
      <c r="O998" s="30" t="str">
        <f ca="1" t="shared" si="1235"/>
        <v>Sarah Anderson 998</v>
      </c>
      <c r="P998" s="30" t="str">
        <f ca="1" t="shared" si="1236"/>
        <v>Lars Johnson 998</v>
      </c>
      <c r="Q998" s="30" t="str">
        <f ca="1" t="shared" si="1263"/>
        <v>2.Reservationsavtal</v>
      </c>
      <c r="R998" s="45" t="str">
        <f ca="1" t="shared" si="1264"/>
        <v>Ja</v>
      </c>
      <c r="S998" s="45" t="str">
        <f ca="1" t="shared" si="1265"/>
        <v>x</v>
      </c>
      <c r="T998" s="45" t="str">
        <f ca="1" t="shared" si="1266"/>
        <v>x</v>
      </c>
      <c r="V998" s="33"/>
      <c r="W998" s="49" t="str">
        <f ca="1" t="shared" si="1267"/>
        <v/>
      </c>
      <c r="X998" s="50" t="str">
        <f ca="1" t="shared" si="1268"/>
        <v/>
      </c>
      <c r="Y998" s="63" t="str">
        <f ca="1" t="shared" si="1237"/>
        <v/>
      </c>
      <c r="Z998" s="63" t="str">
        <f ca="1" t="shared" si="1238"/>
        <v/>
      </c>
      <c r="AA998" s="67"/>
      <c r="AB998" s="64" t="str">
        <f ca="1" t="shared" si="1239"/>
        <v/>
      </c>
      <c r="AC998" s="73">
        <f ca="1">INDEX(Anslutningspunkt!$A$2:$A$108,RANDBETWEEN(2,108),1)</f>
        <v>8</v>
      </c>
      <c r="AD998" s="30"/>
      <c r="AE998" s="30" t="str">
        <f ca="1" t="shared" si="1269"/>
        <v/>
      </c>
      <c r="AF998" s="79"/>
      <c r="AG998" s="122"/>
      <c r="AH998" s="123"/>
      <c r="AI998" s="127"/>
      <c r="AL998" s="7"/>
      <c r="AM998" s="7">
        <f ca="1">VLOOKUP(AC998,Anslutningspunkt!A:B,2,0)+RANDBETWEEN(-10000,10000)</f>
        <v>6043189.672</v>
      </c>
      <c r="AN998" s="7">
        <f ca="1">VLOOKUP(AC998,Anslutningspunkt!A:C,3,0)+RANDBETWEEN(-10000,10000)</f>
        <v>379456.438</v>
      </c>
      <c r="AP998" s="7" t="str">
        <f ca="1" t="shared" si="1240"/>
        <v>Flytt</v>
      </c>
      <c r="AQ998" s="7" t="str">
        <f t="shared" si="1241"/>
        <v>Konsumtion/Produktion</v>
      </c>
      <c r="AX998" s="31">
        <f ca="1" t="shared" si="1242"/>
        <v>44528.1737957044</v>
      </c>
      <c r="AZ998" s="31" t="str">
        <f ca="1">IF(SUM(IF({"4.Projekteringsavtal","5.Anslutningsavtal","6.Nätavtal"}=Q998,1,0))&gt;0,EDATE(AX998,RANDBETWEEN(0,6)),"")</f>
        <v/>
      </c>
      <c r="BB998" s="21" t="str">
        <f ca="1">IF(SUM(IF({"5.Anslutningsavtal","6.Nätavtal"}=Q998,1,0))&gt;0,EDATE(AZ998,RANDBETWEEN(0,3)),"")</f>
        <v/>
      </c>
      <c r="BD998" s="21" t="str">
        <f ca="1" t="shared" si="1243"/>
        <v/>
      </c>
    </row>
    <row r="999" spans="1:56">
      <c r="A999" s="33" t="s">
        <v>65</v>
      </c>
      <c r="B999" s="31">
        <f ca="1" t="shared" si="1257"/>
        <v>43820</v>
      </c>
      <c r="C999" s="32">
        <f ca="1" t="shared" si="1230"/>
        <v>44881</v>
      </c>
      <c r="D999" s="30" t="str">
        <f t="shared" si="1231"/>
        <v>Project 4999</v>
      </c>
      <c r="E999" s="30" t="str">
        <f t="shared" si="1232"/>
        <v>Company AB 5999</v>
      </c>
      <c r="F999" s="30" t="str">
        <f ca="1" t="shared" si="1258"/>
        <v>Västerås</v>
      </c>
      <c r="G999" s="37">
        <f ca="1" t="shared" si="1259"/>
        <v>33</v>
      </c>
      <c r="H999" s="38" t="str">
        <f ca="1" t="shared" si="1260"/>
        <v/>
      </c>
      <c r="I999" s="30" t="str">
        <f ca="1" t="shared" si="1261"/>
        <v>Nyanslutning</v>
      </c>
      <c r="J999" s="30" t="s">
        <v>69</v>
      </c>
      <c r="K999" s="41">
        <f ca="1" t="shared" si="1262"/>
        <v>370</v>
      </c>
      <c r="L999" s="41">
        <f ca="1" t="shared" si="1233"/>
        <v>30</v>
      </c>
      <c r="N999" s="30" t="str">
        <f ca="1" t="shared" si="1234"/>
        <v>Sarah Anderson 999</v>
      </c>
      <c r="O999" s="30" t="str">
        <f ca="1" t="shared" si="1235"/>
        <v>Erik Johanson 999</v>
      </c>
      <c r="P999" s="30" t="str">
        <f ca="1" t="shared" si="1236"/>
        <v>Erik Johanson 999</v>
      </c>
      <c r="Q999" s="30" t="str">
        <f ca="1" t="shared" si="1263"/>
        <v>1.Anslutningsmöjlighet</v>
      </c>
      <c r="R999" s="45" t="str">
        <f ca="1" t="shared" si="1264"/>
        <v>n</v>
      </c>
      <c r="S999" s="45" t="str">
        <f ca="1" t="shared" si="1265"/>
        <v/>
      </c>
      <c r="T999" s="45" t="str">
        <f ca="1" t="shared" si="1266"/>
        <v>x</v>
      </c>
      <c r="V999" s="33"/>
      <c r="W999" s="49" t="str">
        <f ca="1" t="shared" si="1267"/>
        <v/>
      </c>
      <c r="X999" s="50" t="str">
        <f ca="1" t="shared" si="1268"/>
        <v/>
      </c>
      <c r="Y999" s="63" t="str">
        <f ca="1" t="shared" si="1237"/>
        <v/>
      </c>
      <c r="Z999" s="63" t="str">
        <f ca="1" t="shared" si="1238"/>
        <v/>
      </c>
      <c r="AA999" s="67"/>
      <c r="AB999" s="64" t="str">
        <f ca="1" t="shared" si="1239"/>
        <v/>
      </c>
      <c r="AC999" s="73">
        <f ca="1">INDEX(Anslutningspunkt!$A$2:$A$108,RANDBETWEEN(2,108),1)</f>
        <v>63</v>
      </c>
      <c r="AD999" s="30"/>
      <c r="AE999" s="30" t="str">
        <f ca="1" t="shared" si="1269"/>
        <v>Regionnät</v>
      </c>
      <c r="AF999" s="79"/>
      <c r="AG999" s="122"/>
      <c r="AH999" s="123"/>
      <c r="AI999" s="127"/>
      <c r="AL999" s="7"/>
      <c r="AM999" s="7">
        <f ca="1">VLOOKUP(AC999,Anslutningspunkt!A:B,2,0)+RANDBETWEEN(-10000,10000)</f>
        <v>6176935.672</v>
      </c>
      <c r="AN999" s="7">
        <f ca="1">VLOOKUP(AC999,Anslutningspunkt!A:C,3,0)+RANDBETWEEN(-10000,10000)</f>
        <v>396968.438</v>
      </c>
      <c r="AP999" s="7" t="str">
        <f ca="1" t="shared" si="1240"/>
        <v>Nyanslutning</v>
      </c>
      <c r="AQ999" s="7" t="str">
        <f t="shared" si="1241"/>
        <v>Konsumtion/Produktion</v>
      </c>
      <c r="AX999" s="31" t="str">
        <f ca="1" t="shared" si="1242"/>
        <v/>
      </c>
      <c r="AZ999" s="31" t="str">
        <f ca="1">IF(SUM(IF({"4.Projekteringsavtal","5.Anslutningsavtal","6.Nätavtal"}=Q999,1,0))&gt;0,EDATE(AX999,RANDBETWEEN(0,6)),"")</f>
        <v/>
      </c>
      <c r="BB999" s="21" t="str">
        <f ca="1">IF(SUM(IF({"5.Anslutningsavtal","6.Nätavtal"}=Q999,1,0))&gt;0,EDATE(AZ999,RANDBETWEEN(0,3)),"")</f>
        <v/>
      </c>
      <c r="BD999" s="21" t="str">
        <f ca="1" t="shared" si="1243"/>
        <v/>
      </c>
    </row>
    <row r="1000" spans="1:56">
      <c r="A1000" s="33" t="s">
        <v>65</v>
      </c>
      <c r="B1000" s="31">
        <f ca="1" t="shared" si="1257"/>
        <v>43122</v>
      </c>
      <c r="C1000" s="32">
        <f ca="1" t="shared" si="1230"/>
        <v>43499</v>
      </c>
      <c r="D1000" s="30" t="str">
        <f t="shared" si="1231"/>
        <v>Project 41000</v>
      </c>
      <c r="E1000" s="30" t="str">
        <f t="shared" si="1232"/>
        <v>Company AB 51000</v>
      </c>
      <c r="F1000" s="30" t="str">
        <f ca="1" t="shared" si="1258"/>
        <v>Nynäshamn</v>
      </c>
      <c r="G1000" s="37">
        <f ca="1" t="shared" si="1259"/>
        <v>33</v>
      </c>
      <c r="H1000" s="38" t="str">
        <f ca="1" t="shared" si="1260"/>
        <v>Ja</v>
      </c>
      <c r="I1000" s="30" t="str">
        <f ca="1" t="shared" si="1261"/>
        <v>Utökning</v>
      </c>
      <c r="J1000" s="30" t="s">
        <v>69</v>
      </c>
      <c r="K1000" s="41">
        <f ca="1" t="shared" si="1262"/>
        <v>100</v>
      </c>
      <c r="L1000" s="41">
        <f ca="1" t="shared" si="1233"/>
        <v>66</v>
      </c>
      <c r="N1000" s="30" t="str">
        <f ca="1" t="shared" si="1234"/>
        <v>Erik Johanson 1000</v>
      </c>
      <c r="O1000" s="30" t="str">
        <f ca="1" t="shared" si="1235"/>
        <v>Erik Johanson 1000</v>
      </c>
      <c r="P1000" s="30" t="str">
        <f ca="1" t="shared" si="1236"/>
        <v>Erik Johanson 1000</v>
      </c>
      <c r="Q1000" s="30" t="str">
        <f ca="1" t="shared" si="1263"/>
        <v>4.Projekteringsavtal</v>
      </c>
      <c r="R1000" s="45" t="str">
        <f ca="1" t="shared" si="1264"/>
        <v>N/A</v>
      </c>
      <c r="S1000" s="45" t="str">
        <f ca="1" t="shared" si="1265"/>
        <v>x</v>
      </c>
      <c r="T1000" s="45" t="str">
        <f ca="1" t="shared" si="1266"/>
        <v/>
      </c>
      <c r="V1000" s="33"/>
      <c r="W1000" s="49" t="str">
        <f ca="1" t="shared" si="1267"/>
        <v>Ansluts till LN 20 kV</v>
      </c>
      <c r="X1000" s="50" t="str">
        <f ca="1" t="shared" si="1268"/>
        <v/>
      </c>
      <c r="Y1000" s="63" t="str">
        <f ca="1" t="shared" si="1237"/>
        <v/>
      </c>
      <c r="Z1000" s="63" t="str">
        <f ca="1" t="shared" si="1238"/>
        <v/>
      </c>
      <c r="AA1000" s="67"/>
      <c r="AB1000" s="64" t="str">
        <f ca="1" t="shared" si="1239"/>
        <v/>
      </c>
      <c r="AC1000" s="73">
        <f ca="1">INDEX(Anslutningspunkt!$A$2:$A$108,RANDBETWEEN(2,108),1)</f>
        <v>39</v>
      </c>
      <c r="AD1000" s="30"/>
      <c r="AE1000" s="30" t="str">
        <f ca="1" t="shared" si="1269"/>
        <v>Regionnät</v>
      </c>
      <c r="AF1000" s="79"/>
      <c r="AG1000" s="122"/>
      <c r="AH1000" s="123"/>
      <c r="AI1000" s="127"/>
      <c r="AL1000" s="7"/>
      <c r="AM1000" s="7">
        <f ca="1">VLOOKUP(AC1000,Anslutningspunkt!A:B,2,0)+RANDBETWEEN(-10000,10000)</f>
        <v>6015437.672</v>
      </c>
      <c r="AN1000" s="7">
        <f ca="1">VLOOKUP(AC1000,Anslutningspunkt!A:C,3,0)+RANDBETWEEN(-10000,10000)</f>
        <v>355033.438</v>
      </c>
      <c r="AP1000" s="7" t="str">
        <f ca="1" t="shared" si="1240"/>
        <v>Utökning</v>
      </c>
      <c r="AQ1000" s="7" t="str">
        <f t="shared" si="1241"/>
        <v>Konsumtion/Produktion</v>
      </c>
      <c r="AX1000" s="31">
        <f ca="1" t="shared" si="1242"/>
        <v>43336.7598628443</v>
      </c>
      <c r="AZ1000" s="31">
        <f ca="1">IF(SUM(IF({"4.Projekteringsavtal","5.Anslutningsavtal","6.Nätavtal"}=Q1000,1,0))&gt;0,EDATE(AX1000,RANDBETWEEN(0,6)),"")</f>
        <v>43458</v>
      </c>
      <c r="BB1000" s="21" t="str">
        <f ca="1">IF(SUM(IF({"5.Anslutningsavtal","6.Nätavtal"}=Q1000,1,0))&gt;0,EDATE(AZ1000,RANDBETWEEN(0,3)),"")</f>
        <v/>
      </c>
      <c r="BD1000" s="21" t="str">
        <f ca="1" t="shared" si="1243"/>
        <v/>
      </c>
    </row>
    <row r="1001" spans="1:56">
      <c r="A1001" s="33" t="s">
        <v>65</v>
      </c>
      <c r="B1001" s="31">
        <f ca="1" t="shared" ref="B1001:B1010" si="1270">RANDBETWEEN(DATE(2018,1,1),DATE(2022,10,20))</f>
        <v>44475</v>
      </c>
      <c r="C1001" s="32">
        <f ca="1" t="shared" si="1230"/>
        <v>44788</v>
      </c>
      <c r="D1001" s="30" t="str">
        <f t="shared" si="1231"/>
        <v>Project 41001</v>
      </c>
      <c r="E1001" s="30" t="str">
        <f t="shared" si="1232"/>
        <v>Company AB 51001</v>
      </c>
      <c r="F1001" s="30" t="str">
        <f ca="1" t="shared" ref="F1001:F1010" si="127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Norrtälje</v>
      </c>
      <c r="G1001" s="37">
        <f ca="1" t="shared" ref="G1001:G1010" si="1272">RANDBETWEEN(30,38)</f>
        <v>35</v>
      </c>
      <c r="H1001" s="38" t="str">
        <f ca="1" t="shared" ref="H1001:H1010" si="1273">CHOOSE(RANDBETWEEN(1,3),"Ja","Nej","")</f>
        <v/>
      </c>
      <c r="I1001" s="30" t="str">
        <f ca="1" t="shared" ref="I1001:I1010" si="1274">CHOOSE(RANDBETWEEN(1,3),"Nyanslutning","Utökning","Flytt")</f>
        <v>Utökning</v>
      </c>
      <c r="J1001" s="30" t="s">
        <v>69</v>
      </c>
      <c r="K1001" s="41">
        <f ca="1" t="shared" ref="K1001:K1010" si="1275">RANDBETWEEN(1,60)*10</f>
        <v>560</v>
      </c>
      <c r="L1001" s="41">
        <f ca="1" t="shared" si="1233"/>
        <v>482</v>
      </c>
      <c r="N1001" s="30" t="str">
        <f ca="1" t="shared" si="1234"/>
        <v>Erik Johanson 1001</v>
      </c>
      <c r="O1001" s="30" t="str">
        <f ca="1" t="shared" si="1235"/>
        <v>Sarah Anderson 1001</v>
      </c>
      <c r="P1001" s="30" t="str">
        <f ca="1" t="shared" si="1236"/>
        <v>Lars Johnson 1001</v>
      </c>
      <c r="Q1001" s="30" t="str">
        <f ca="1" t="shared" ref="Q1001:Q1010" si="1276">CHOOSE(RANDBETWEEN(1,5),"5.Anslutningsavtal","4.Projekteringsavtal","6.Nätavtal","2.Reservationsavtal","1.Anslutningsmöjlighet")</f>
        <v>5.Anslutningsavtal</v>
      </c>
      <c r="R1001" s="45" t="str">
        <f ca="1" t="shared" ref="R1001:R1010" si="1277">CHOOSE(RANDBETWEEN(1,8),"Ja","","","","n","nej","?","N/A")</f>
        <v>Ja</v>
      </c>
      <c r="S1001" s="45" t="str">
        <f ca="1" t="shared" ref="S1001:S1010" si="1278">CHOOSE(RANDBETWEEN(1,3),"x","","")</f>
        <v>x</v>
      </c>
      <c r="T1001" s="45" t="str">
        <f ca="1" t="shared" ref="T1001:T1010" si="1279">CHOOSE(RANDBETWEEN(1,4),"x","","","")</f>
        <v/>
      </c>
      <c r="V1001" s="33"/>
      <c r="W1001" s="49" t="str">
        <f ca="1" t="shared" ref="W1001:W1010" si="1280">CHOOSE(RANDBETWEEN(1,7),"Länk","","","","","Ansluts till LN 20 kV","Reservationsavtal ska tecknas")</f>
        <v/>
      </c>
      <c r="X1001" s="50" t="str">
        <f ca="1" t="shared" ref="X1001:X1010" si="1281">CHOOSE(RANDBETWEEN(1,4),"Ja","Ja","Nej","")</f>
        <v>Ja</v>
      </c>
      <c r="Y1001" s="63">
        <f ca="1" t="shared" si="1237"/>
        <v>45128</v>
      </c>
      <c r="Z1001" s="63">
        <f ca="1" t="shared" si="1238"/>
        <v>45071</v>
      </c>
      <c r="AA1001" s="67"/>
      <c r="AB1001" s="64" t="str">
        <f ca="1" t="shared" si="1239"/>
        <v/>
      </c>
      <c r="AC1001" s="73">
        <f ca="1">INDEX(Anslutningspunkt!$A$2:$A$108,RANDBETWEEN(2,108),1)</f>
        <v>1</v>
      </c>
      <c r="AD1001" s="30"/>
      <c r="AE1001" s="30" t="str">
        <f ca="1" t="shared" ref="AE1001:AE1010" si="1282">CHOOSE(RANDBETWEEN(1,4),"Regionnät","Stamnät Regionnät","Stamnät","")</f>
        <v/>
      </c>
      <c r="AF1001" s="79"/>
      <c r="AG1001" s="122"/>
      <c r="AH1001" s="123"/>
      <c r="AI1001" s="127"/>
      <c r="AL1001" s="7"/>
      <c r="AM1001" s="7">
        <f ca="1">VLOOKUP(AC1001,Anslutningspunkt!A:B,2,0)+RANDBETWEEN(-10000,10000)</f>
        <v>6024736.672</v>
      </c>
      <c r="AN1001" s="7">
        <f ca="1">VLOOKUP(AC1001,Anslutningspunkt!A:C,3,0)+RANDBETWEEN(-10000,10000)</f>
        <v>279176.438</v>
      </c>
      <c r="AP1001" s="7" t="str">
        <f ca="1" t="shared" si="1240"/>
        <v>Utökning</v>
      </c>
      <c r="AQ1001" s="7" t="str">
        <f t="shared" si="1241"/>
        <v>Konsumtion/Produktion</v>
      </c>
      <c r="AX1001" s="31">
        <f ca="1" t="shared" si="1242"/>
        <v>44678.4318872632</v>
      </c>
      <c r="AZ1001" s="31">
        <f ca="1">IF(SUM(IF({"4.Projekteringsavtal","5.Anslutningsavtal","6.Nätavtal"}=Q1001,1,0))&gt;0,EDATE(AX1001,RANDBETWEEN(0,6)),"")</f>
        <v>44861</v>
      </c>
      <c r="BB1001" s="21">
        <f ca="1">IF(SUM(IF({"5.Anslutningsavtal","6.Nätavtal"}=Q1001,1,0))&gt;0,EDATE(AZ1001,RANDBETWEEN(0,3)),"")</f>
        <v>44922</v>
      </c>
      <c r="BD1001" s="21" t="str">
        <f ca="1" t="shared" si="1243"/>
        <v/>
      </c>
    </row>
    <row r="1002" spans="1:56">
      <c r="A1002" s="33" t="s">
        <v>65</v>
      </c>
      <c r="B1002" s="31">
        <f ca="1" t="shared" si="1270"/>
        <v>43390</v>
      </c>
      <c r="C1002" s="32">
        <f ca="1" t="shared" si="1230"/>
        <v>44837</v>
      </c>
      <c r="D1002" s="30" t="str">
        <f t="shared" si="1231"/>
        <v>Project 41002</v>
      </c>
      <c r="E1002" s="30" t="str">
        <f t="shared" si="1232"/>
        <v>Company AB 51002</v>
      </c>
      <c r="F1002" s="30" t="str">
        <f ca="1" t="shared" si="1271"/>
        <v>Upplands Väsby</v>
      </c>
      <c r="G1002" s="37">
        <f ca="1" t="shared" si="1272"/>
        <v>34</v>
      </c>
      <c r="H1002" s="38" t="str">
        <f ca="1" t="shared" si="1273"/>
        <v>Ja</v>
      </c>
      <c r="I1002" s="30" t="str">
        <f ca="1" t="shared" si="1274"/>
        <v>Nyanslutning</v>
      </c>
      <c r="J1002" s="30" t="s">
        <v>69</v>
      </c>
      <c r="K1002" s="41">
        <f ca="1" t="shared" si="1275"/>
        <v>100</v>
      </c>
      <c r="L1002" s="41">
        <f ca="1" t="shared" si="1233"/>
        <v>17</v>
      </c>
      <c r="N1002" s="30" t="str">
        <f ca="1" t="shared" si="1234"/>
        <v>Erik Johanson 1002</v>
      </c>
      <c r="O1002" s="30" t="str">
        <f ca="1" t="shared" si="1235"/>
        <v>Anders Erikson 1002</v>
      </c>
      <c r="P1002" s="30" t="str">
        <f ca="1" t="shared" si="1236"/>
        <v>Anders Erikson 1002</v>
      </c>
      <c r="Q1002" s="30" t="str">
        <f ca="1" t="shared" si="1276"/>
        <v>1.Anslutningsmöjlighet</v>
      </c>
      <c r="R1002" s="45" t="str">
        <f ca="1" t="shared" si="1277"/>
        <v>nej</v>
      </c>
      <c r="S1002" s="45" t="str">
        <f ca="1" t="shared" si="1278"/>
        <v/>
      </c>
      <c r="T1002" s="45" t="str">
        <f ca="1" t="shared" si="1279"/>
        <v/>
      </c>
      <c r="V1002" s="33"/>
      <c r="W1002" s="49" t="str">
        <f ca="1" t="shared" si="1280"/>
        <v/>
      </c>
      <c r="X1002" s="50" t="str">
        <f ca="1" t="shared" si="1281"/>
        <v>Nej</v>
      </c>
      <c r="Y1002" s="63" t="str">
        <f ca="1" t="shared" si="1237"/>
        <v/>
      </c>
      <c r="Z1002" s="63" t="str">
        <f ca="1" t="shared" si="1238"/>
        <v/>
      </c>
      <c r="AA1002" s="67"/>
      <c r="AB1002" s="64">
        <f ca="1" t="shared" si="1239"/>
        <v>44512.5425250781</v>
      </c>
      <c r="AC1002" s="73">
        <f ca="1">INDEX(Anslutningspunkt!$A$2:$A$108,RANDBETWEEN(2,108),1)</f>
        <v>91</v>
      </c>
      <c r="AD1002" s="30"/>
      <c r="AE1002" s="30" t="str">
        <f ca="1" t="shared" si="1282"/>
        <v>Stamnät</v>
      </c>
      <c r="AF1002" s="79"/>
      <c r="AG1002" s="122"/>
      <c r="AH1002" s="123"/>
      <c r="AI1002" s="127"/>
      <c r="AL1002" s="7"/>
      <c r="AM1002" s="7">
        <f ca="1">VLOOKUP(AC1002,Anslutningspunkt!A:B,2,0)+RANDBETWEEN(-10000,10000)</f>
        <v>6169070.672</v>
      </c>
      <c r="AN1002" s="7">
        <f ca="1">VLOOKUP(AC1002,Anslutningspunkt!A:C,3,0)+RANDBETWEEN(-10000,10000)</f>
        <v>454490.438</v>
      </c>
      <c r="AP1002" s="7" t="str">
        <f ca="1" t="shared" si="1240"/>
        <v>Nyanslutning</v>
      </c>
      <c r="AQ1002" s="7" t="str">
        <f t="shared" si="1241"/>
        <v>Konsumtion/Produktion</v>
      </c>
      <c r="AX1002" s="31" t="str">
        <f ca="1" t="shared" si="1242"/>
        <v/>
      </c>
      <c r="AZ1002" s="31" t="str">
        <f ca="1">IF(SUM(IF({"4.Projekteringsavtal","5.Anslutningsavtal","6.Nätavtal"}=Q1002,1,0))&gt;0,EDATE(AX1002,RANDBETWEEN(0,6)),"")</f>
        <v/>
      </c>
      <c r="BB1002" s="21" t="str">
        <f ca="1">IF(SUM(IF({"5.Anslutningsavtal","6.Nätavtal"}=Q1002,1,0))&gt;0,EDATE(AZ1002,RANDBETWEEN(0,3)),"")</f>
        <v/>
      </c>
      <c r="BD1002" s="21" t="str">
        <f ca="1" t="shared" si="1243"/>
        <v/>
      </c>
    </row>
    <row r="1003" spans="1:56">
      <c r="A1003" s="33" t="s">
        <v>65</v>
      </c>
      <c r="B1003" s="31">
        <f ca="1" t="shared" si="1270"/>
        <v>43314</v>
      </c>
      <c r="C1003" s="32">
        <f ca="1" t="shared" si="1230"/>
        <v>44548</v>
      </c>
      <c r="D1003" s="30" t="str">
        <f t="shared" si="1231"/>
        <v>Project 41003</v>
      </c>
      <c r="E1003" s="30" t="str">
        <f t="shared" si="1232"/>
        <v>Company AB 51003</v>
      </c>
      <c r="F1003" s="30" t="str">
        <f ca="1" t="shared" si="1271"/>
        <v>Upplands Väsby</v>
      </c>
      <c r="G1003" s="37">
        <f ca="1" t="shared" si="1272"/>
        <v>32</v>
      </c>
      <c r="H1003" s="38" t="str">
        <f ca="1" t="shared" si="1273"/>
        <v>Nej</v>
      </c>
      <c r="I1003" s="30" t="str">
        <f ca="1" t="shared" si="1274"/>
        <v>Utökning</v>
      </c>
      <c r="J1003" s="30" t="s">
        <v>69</v>
      </c>
      <c r="K1003" s="41">
        <f ca="1" t="shared" si="1275"/>
        <v>20</v>
      </c>
      <c r="L1003" s="41">
        <f ca="1" t="shared" si="1233"/>
        <v>13</v>
      </c>
      <c r="N1003" s="30" t="str">
        <f ca="1" t="shared" si="1234"/>
        <v>Anders Erikson 1003</v>
      </c>
      <c r="O1003" s="30" t="str">
        <f ca="1" t="shared" si="1235"/>
        <v>Anders Erikson 1003</v>
      </c>
      <c r="P1003" s="30" t="str">
        <f ca="1" t="shared" si="1236"/>
        <v>Anders Erikson 1003</v>
      </c>
      <c r="Q1003" s="30" t="str">
        <f ca="1" t="shared" si="1276"/>
        <v>5.Anslutningsavtal</v>
      </c>
      <c r="R1003" s="45" t="str">
        <f ca="1" t="shared" si="1277"/>
        <v>N/A</v>
      </c>
      <c r="S1003" s="45" t="str">
        <f ca="1" t="shared" si="1278"/>
        <v/>
      </c>
      <c r="T1003" s="45" t="str">
        <f ca="1" t="shared" si="1279"/>
        <v/>
      </c>
      <c r="V1003" s="33"/>
      <c r="W1003" s="49" t="str">
        <f ca="1" t="shared" si="1280"/>
        <v/>
      </c>
      <c r="X1003" s="50" t="str">
        <f ca="1" t="shared" si="1281"/>
        <v/>
      </c>
      <c r="Y1003" s="63" t="str">
        <f ca="1" t="shared" si="1237"/>
        <v/>
      </c>
      <c r="Z1003" s="63" t="str">
        <f ca="1" t="shared" si="1238"/>
        <v/>
      </c>
      <c r="AA1003" s="67"/>
      <c r="AB1003" s="64" t="str">
        <f ca="1" t="shared" si="1239"/>
        <v/>
      </c>
      <c r="AC1003" s="73">
        <f ca="1">INDEX(Anslutningspunkt!$A$2:$A$108,RANDBETWEEN(2,108),1)</f>
        <v>25</v>
      </c>
      <c r="AD1003" s="30"/>
      <c r="AE1003" s="30" t="str">
        <f ca="1" t="shared" si="1282"/>
        <v>Regionnät</v>
      </c>
      <c r="AF1003" s="79"/>
      <c r="AG1003" s="122"/>
      <c r="AH1003" s="123"/>
      <c r="AI1003" s="127"/>
      <c r="AL1003" s="7"/>
      <c r="AM1003" s="7">
        <f ca="1">VLOOKUP(AC1003,Anslutningspunkt!A:B,2,0)+RANDBETWEEN(-10000,10000)</f>
        <v>6190355.672</v>
      </c>
      <c r="AN1003" s="7">
        <f ca="1">VLOOKUP(AC1003,Anslutningspunkt!A:C,3,0)+RANDBETWEEN(-10000,10000)</f>
        <v>351456.438</v>
      </c>
      <c r="AP1003" s="7" t="str">
        <f ca="1" t="shared" si="1240"/>
        <v>Utökning</v>
      </c>
      <c r="AQ1003" s="7" t="str">
        <f t="shared" si="1241"/>
        <v>Konsumtion/Produktion</v>
      </c>
      <c r="AX1003" s="31">
        <f ca="1" t="shared" si="1242"/>
        <v>43789.3609644943</v>
      </c>
      <c r="AZ1003" s="31">
        <f ca="1">IF(SUM(IF({"4.Projekteringsavtal","5.Anslutningsavtal","6.Nätavtal"}=Q1003,1,0))&gt;0,EDATE(AX1003,RANDBETWEEN(0,6)),"")</f>
        <v>43941</v>
      </c>
      <c r="BB1003" s="21">
        <f ca="1">IF(SUM(IF({"5.Anslutningsavtal","6.Nätavtal"}=Q1003,1,0))&gt;0,EDATE(AZ1003,RANDBETWEEN(0,3)),"")</f>
        <v>43941</v>
      </c>
      <c r="BD1003" s="21" t="str">
        <f ca="1" t="shared" si="1243"/>
        <v/>
      </c>
    </row>
    <row r="1004" spans="1:56">
      <c r="A1004" s="33" t="s">
        <v>65</v>
      </c>
      <c r="B1004" s="31">
        <f ca="1" t="shared" si="1270"/>
        <v>43531</v>
      </c>
      <c r="C1004" s="32">
        <f ca="1" t="shared" si="1230"/>
        <v>44377</v>
      </c>
      <c r="D1004" s="30" t="str">
        <f t="shared" si="1231"/>
        <v>Project 41004</v>
      </c>
      <c r="E1004" s="30" t="str">
        <f t="shared" si="1232"/>
        <v>Company AB 51004</v>
      </c>
      <c r="F1004" s="30" t="str">
        <f ca="1" t="shared" si="1271"/>
        <v>Upplands Vsäby</v>
      </c>
      <c r="G1004" s="37">
        <f ca="1" t="shared" si="1272"/>
        <v>34</v>
      </c>
      <c r="H1004" s="38" t="str">
        <f ca="1" t="shared" si="1273"/>
        <v>Nej</v>
      </c>
      <c r="I1004" s="30" t="str">
        <f ca="1" t="shared" si="1274"/>
        <v>Utökning</v>
      </c>
      <c r="J1004" s="30" t="s">
        <v>69</v>
      </c>
      <c r="K1004" s="41">
        <f ca="1" t="shared" si="1275"/>
        <v>260</v>
      </c>
      <c r="L1004" s="41">
        <f ca="1" t="shared" si="1233"/>
        <v>142</v>
      </c>
      <c r="N1004" s="30" t="str">
        <f ca="1" t="shared" si="1234"/>
        <v>Lars Johnson 1004</v>
      </c>
      <c r="O1004" s="30" t="str">
        <f ca="1" t="shared" si="1235"/>
        <v>Anders Erikson 1004</v>
      </c>
      <c r="P1004" s="30" t="str">
        <f ca="1" t="shared" si="1236"/>
        <v>Lars Johnson 1004</v>
      </c>
      <c r="Q1004" s="30" t="str">
        <f ca="1" t="shared" si="1276"/>
        <v>1.Anslutningsmöjlighet</v>
      </c>
      <c r="R1004" s="45" t="str">
        <f ca="1" t="shared" si="1277"/>
        <v>nej</v>
      </c>
      <c r="S1004" s="45" t="str">
        <f ca="1" t="shared" si="1278"/>
        <v/>
      </c>
      <c r="T1004" s="45" t="str">
        <f ca="1" t="shared" si="1279"/>
        <v/>
      </c>
      <c r="V1004" s="33"/>
      <c r="W1004" s="49" t="str">
        <f ca="1" t="shared" si="1280"/>
        <v/>
      </c>
      <c r="X1004" s="50" t="str">
        <f ca="1" t="shared" si="1281"/>
        <v/>
      </c>
      <c r="Y1004" s="63" t="str">
        <f ca="1" t="shared" si="1237"/>
        <v/>
      </c>
      <c r="Z1004" s="63" t="str">
        <f ca="1" t="shared" si="1238"/>
        <v/>
      </c>
      <c r="AA1004" s="67"/>
      <c r="AB1004" s="64" t="str">
        <f ca="1" t="shared" si="1239"/>
        <v/>
      </c>
      <c r="AC1004" s="73">
        <f ca="1">INDEX(Anslutningspunkt!$A$2:$A$108,RANDBETWEEN(2,108),1)</f>
        <v>60</v>
      </c>
      <c r="AD1004" s="30"/>
      <c r="AE1004" s="30" t="str">
        <f ca="1" t="shared" si="1282"/>
        <v>Stamnät</v>
      </c>
      <c r="AF1004" s="79"/>
      <c r="AG1004" s="122"/>
      <c r="AH1004" s="123"/>
      <c r="AI1004" s="127"/>
      <c r="AL1004" s="7"/>
      <c r="AM1004" s="7">
        <f ca="1">VLOOKUP(AC1004,Anslutningspunkt!A:B,2,0)+RANDBETWEEN(-10000,10000)</f>
        <v>6012032.672</v>
      </c>
      <c r="AN1004" s="7">
        <f ca="1">VLOOKUP(AC1004,Anslutningspunkt!A:C,3,0)+RANDBETWEEN(-10000,10000)</f>
        <v>423956.438</v>
      </c>
      <c r="AP1004" s="7" t="str">
        <f ca="1" t="shared" si="1240"/>
        <v>Utökning</v>
      </c>
      <c r="AQ1004" s="7" t="str">
        <f t="shared" si="1241"/>
        <v>Konsumtion/Produktion</v>
      </c>
      <c r="AX1004" s="31" t="str">
        <f ca="1" t="shared" si="1242"/>
        <v/>
      </c>
      <c r="AZ1004" s="31" t="str">
        <f ca="1">IF(SUM(IF({"4.Projekteringsavtal","5.Anslutningsavtal","6.Nätavtal"}=Q1004,1,0))&gt;0,EDATE(AX1004,RANDBETWEEN(0,6)),"")</f>
        <v/>
      </c>
      <c r="BB1004" s="21" t="str">
        <f ca="1">IF(SUM(IF({"5.Anslutningsavtal","6.Nätavtal"}=Q1004,1,0))&gt;0,EDATE(AZ1004,RANDBETWEEN(0,3)),"")</f>
        <v/>
      </c>
      <c r="BD1004" s="21" t="str">
        <f ca="1" t="shared" si="1243"/>
        <v/>
      </c>
    </row>
    <row r="1005" spans="1:56">
      <c r="A1005" s="33" t="s">
        <v>65</v>
      </c>
      <c r="B1005" s="31">
        <f ca="1" t="shared" si="1270"/>
        <v>44257</v>
      </c>
      <c r="C1005" s="32">
        <f ca="1" t="shared" si="1230"/>
        <v>45098</v>
      </c>
      <c r="D1005" s="30" t="str">
        <f t="shared" si="1231"/>
        <v>Project 41005</v>
      </c>
      <c r="E1005" s="30" t="str">
        <f t="shared" si="1232"/>
        <v>Company AB 51005</v>
      </c>
      <c r="F1005" s="30" t="str">
        <f ca="1" t="shared" si="1271"/>
        <v>Nynäshamn</v>
      </c>
      <c r="G1005" s="37">
        <f ca="1" t="shared" si="1272"/>
        <v>34</v>
      </c>
      <c r="H1005" s="38" t="str">
        <f ca="1" t="shared" si="1273"/>
        <v>Ja</v>
      </c>
      <c r="I1005" s="30" t="str">
        <f ca="1" t="shared" si="1274"/>
        <v>Flytt</v>
      </c>
      <c r="J1005" s="30" t="s">
        <v>69</v>
      </c>
      <c r="K1005" s="41">
        <f ca="1" t="shared" si="1275"/>
        <v>220</v>
      </c>
      <c r="L1005" s="41">
        <f ca="1" t="shared" si="1233"/>
        <v>38</v>
      </c>
      <c r="N1005" s="30" t="str">
        <f ca="1" t="shared" si="1234"/>
        <v>Anders Erikson 1005</v>
      </c>
      <c r="O1005" s="30" t="str">
        <f ca="1" t="shared" si="1235"/>
        <v>Anders Erikson 1005</v>
      </c>
      <c r="P1005" s="30" t="str">
        <f ca="1" t="shared" si="1236"/>
        <v>Sarah Anderson 1005</v>
      </c>
      <c r="Q1005" s="30" t="str">
        <f ca="1" t="shared" si="1276"/>
        <v>2.Reservationsavtal</v>
      </c>
      <c r="R1005" s="45" t="str">
        <f ca="1" t="shared" si="1277"/>
        <v/>
      </c>
      <c r="S1005" s="45" t="str">
        <f ca="1" t="shared" si="1278"/>
        <v/>
      </c>
      <c r="T1005" s="45" t="str">
        <f ca="1" t="shared" si="1279"/>
        <v/>
      </c>
      <c r="V1005" s="33"/>
      <c r="W1005" s="49" t="str">
        <f ca="1" t="shared" si="1280"/>
        <v/>
      </c>
      <c r="X1005" s="50" t="str">
        <f ca="1" t="shared" si="1281"/>
        <v>Ja</v>
      </c>
      <c r="Y1005" s="63">
        <f ca="1" t="shared" si="1237"/>
        <v>45514</v>
      </c>
      <c r="Z1005" s="63">
        <f ca="1" t="shared" si="1238"/>
        <v>45196</v>
      </c>
      <c r="AA1005" s="67"/>
      <c r="AB1005" s="64" t="str">
        <f ca="1" t="shared" si="1239"/>
        <v/>
      </c>
      <c r="AC1005" s="73">
        <f ca="1">INDEX(Anslutningspunkt!$A$2:$A$108,RANDBETWEEN(2,108),1)</f>
        <v>42</v>
      </c>
      <c r="AD1005" s="30"/>
      <c r="AE1005" s="30" t="str">
        <f ca="1" t="shared" si="1282"/>
        <v>Stamnät Regionnät</v>
      </c>
      <c r="AF1005" s="79"/>
      <c r="AG1005" s="122"/>
      <c r="AH1005" s="123"/>
      <c r="AI1005" s="127"/>
      <c r="AL1005" s="7"/>
      <c r="AM1005" s="7">
        <f ca="1">VLOOKUP(AC1005,Anslutningspunkt!A:B,2,0)+RANDBETWEEN(-10000,10000)</f>
        <v>6027216.672</v>
      </c>
      <c r="AN1005" s="7">
        <f ca="1">VLOOKUP(AC1005,Anslutningspunkt!A:C,3,0)+RANDBETWEEN(-10000,10000)</f>
        <v>297313.438</v>
      </c>
      <c r="AP1005" s="7" t="str">
        <f ca="1" t="shared" si="1240"/>
        <v>Flytt</v>
      </c>
      <c r="AQ1005" s="7" t="str">
        <f t="shared" si="1241"/>
        <v>Konsumtion/Produktion</v>
      </c>
      <c r="AX1005" s="31">
        <f ca="1" t="shared" si="1242"/>
        <v>44762.2947608161</v>
      </c>
      <c r="AZ1005" s="31" t="str">
        <f ca="1">IF(SUM(IF({"4.Projekteringsavtal","5.Anslutningsavtal","6.Nätavtal"}=Q1005,1,0))&gt;0,EDATE(AX1005,RANDBETWEEN(0,6)),"")</f>
        <v/>
      </c>
      <c r="BB1005" s="21" t="str">
        <f ca="1">IF(SUM(IF({"5.Anslutningsavtal","6.Nätavtal"}=Q1005,1,0))&gt;0,EDATE(AZ1005,RANDBETWEEN(0,3)),"")</f>
        <v/>
      </c>
      <c r="BD1005" s="21" t="str">
        <f ca="1" t="shared" si="1243"/>
        <v/>
      </c>
    </row>
    <row r="1006" spans="1:56">
      <c r="A1006" s="33" t="s">
        <v>65</v>
      </c>
      <c r="B1006" s="31">
        <f ca="1" t="shared" si="1270"/>
        <v>44345</v>
      </c>
      <c r="C1006" s="32">
        <f ca="1" t="shared" si="1230"/>
        <v>44549</v>
      </c>
      <c r="D1006" s="30" t="str">
        <f t="shared" si="1231"/>
        <v>Project 41006</v>
      </c>
      <c r="E1006" s="30" t="str">
        <f t="shared" si="1232"/>
        <v>Company AB 51006</v>
      </c>
      <c r="F1006" s="30" t="str">
        <f ca="1" t="shared" si="1271"/>
        <v>Eskiltuna</v>
      </c>
      <c r="G1006" s="37">
        <f ca="1" t="shared" si="1272"/>
        <v>31</v>
      </c>
      <c r="H1006" s="38" t="str">
        <f ca="1" t="shared" si="1273"/>
        <v>Ja</v>
      </c>
      <c r="I1006" s="30" t="str">
        <f ca="1" t="shared" si="1274"/>
        <v>Utökning</v>
      </c>
      <c r="J1006" s="30" t="s">
        <v>69</v>
      </c>
      <c r="K1006" s="41">
        <f ca="1" t="shared" si="1275"/>
        <v>600</v>
      </c>
      <c r="L1006" s="41">
        <f ca="1" t="shared" si="1233"/>
        <v>338</v>
      </c>
      <c r="N1006" s="30" t="str">
        <f ca="1" t="shared" si="1234"/>
        <v>Erik Johanson 1006</v>
      </c>
      <c r="O1006" s="30" t="str">
        <f ca="1" t="shared" si="1235"/>
        <v>Anders Erikson 1006</v>
      </c>
      <c r="P1006" s="30" t="str">
        <f ca="1" t="shared" si="1236"/>
        <v>Anders Erikson 1006</v>
      </c>
      <c r="Q1006" s="30" t="str">
        <f ca="1" t="shared" si="1276"/>
        <v>1.Anslutningsmöjlighet</v>
      </c>
      <c r="R1006" s="45" t="str">
        <f ca="1" t="shared" si="1277"/>
        <v>nej</v>
      </c>
      <c r="S1006" s="45" t="str">
        <f ca="1" t="shared" si="1278"/>
        <v>x</v>
      </c>
      <c r="T1006" s="45" t="str">
        <f ca="1" t="shared" si="1279"/>
        <v/>
      </c>
      <c r="V1006" s="33"/>
      <c r="W1006" s="49" t="str">
        <f ca="1" t="shared" si="1280"/>
        <v>Reservationsavtal ska tecknas</v>
      </c>
      <c r="X1006" s="50" t="str">
        <f ca="1" t="shared" si="1281"/>
        <v/>
      </c>
      <c r="Y1006" s="63" t="str">
        <f ca="1" t="shared" si="1237"/>
        <v/>
      </c>
      <c r="Z1006" s="63" t="str">
        <f ca="1" t="shared" si="1238"/>
        <v/>
      </c>
      <c r="AA1006" s="67"/>
      <c r="AB1006" s="64" t="str">
        <f ca="1" t="shared" si="1239"/>
        <v/>
      </c>
      <c r="AC1006" s="73">
        <f ca="1">INDEX(Anslutningspunkt!$A$2:$A$108,RANDBETWEEN(2,108),1)</f>
        <v>7</v>
      </c>
      <c r="AD1006" s="30"/>
      <c r="AE1006" s="30" t="str">
        <f ca="1" t="shared" si="1282"/>
        <v>Stamnät Regionnät</v>
      </c>
      <c r="AF1006" s="79"/>
      <c r="AG1006" s="122"/>
      <c r="AH1006" s="123"/>
      <c r="AI1006" s="127"/>
      <c r="AL1006" s="7"/>
      <c r="AM1006" s="7">
        <f ca="1">VLOOKUP(AC1006,Anslutningspunkt!A:B,2,0)+RANDBETWEEN(-10000,10000)</f>
        <v>6190268.672</v>
      </c>
      <c r="AN1006" s="7">
        <f ca="1">VLOOKUP(AC1006,Anslutningspunkt!A:C,3,0)+RANDBETWEEN(-10000,10000)</f>
        <v>314855.438</v>
      </c>
      <c r="AP1006" s="7" t="str">
        <f ca="1" t="shared" si="1240"/>
        <v>Utökning</v>
      </c>
      <c r="AQ1006" s="7" t="str">
        <f t="shared" si="1241"/>
        <v>Konsumtion/Produktion</v>
      </c>
      <c r="AX1006" s="31" t="str">
        <f ca="1" t="shared" si="1242"/>
        <v/>
      </c>
      <c r="AZ1006" s="31" t="str">
        <f ca="1">IF(SUM(IF({"4.Projekteringsavtal","5.Anslutningsavtal","6.Nätavtal"}=Q1006,1,0))&gt;0,EDATE(AX1006,RANDBETWEEN(0,6)),"")</f>
        <v/>
      </c>
      <c r="BB1006" s="21" t="str">
        <f ca="1">IF(SUM(IF({"5.Anslutningsavtal","6.Nätavtal"}=Q1006,1,0))&gt;0,EDATE(AZ1006,RANDBETWEEN(0,3)),"")</f>
        <v/>
      </c>
      <c r="BD1006" s="21" t="str">
        <f ca="1" t="shared" si="1243"/>
        <v/>
      </c>
    </row>
    <row r="1007" spans="1:56">
      <c r="A1007" s="33" t="s">
        <v>65</v>
      </c>
      <c r="B1007" s="31">
        <f ca="1" t="shared" si="1270"/>
        <v>43286</v>
      </c>
      <c r="C1007" s="32">
        <f ca="1" t="shared" si="1230"/>
        <v>45131</v>
      </c>
      <c r="D1007" s="30" t="str">
        <f t="shared" si="1231"/>
        <v>Project 41007</v>
      </c>
      <c r="E1007" s="30" t="str">
        <f t="shared" si="1232"/>
        <v>Company AB 51007</v>
      </c>
      <c r="F1007" s="30" t="str">
        <f ca="1" t="shared" si="1271"/>
        <v>Gävle/Sandviken</v>
      </c>
      <c r="G1007" s="37">
        <f ca="1" t="shared" si="1272"/>
        <v>35</v>
      </c>
      <c r="H1007" s="38" t="str">
        <f ca="1" t="shared" si="1273"/>
        <v/>
      </c>
      <c r="I1007" s="30" t="str">
        <f ca="1" t="shared" si="1274"/>
        <v>Flytt</v>
      </c>
      <c r="J1007" s="30" t="s">
        <v>69</v>
      </c>
      <c r="K1007" s="41">
        <f ca="1" t="shared" si="1275"/>
        <v>250</v>
      </c>
      <c r="L1007" s="41">
        <f ca="1" t="shared" si="1233"/>
        <v>178</v>
      </c>
      <c r="N1007" s="30" t="str">
        <f ca="1" t="shared" si="1234"/>
        <v>Erik Johanson 1007</v>
      </c>
      <c r="O1007" s="30" t="str">
        <f ca="1" t="shared" si="1235"/>
        <v>Lars Johnson 1007</v>
      </c>
      <c r="P1007" s="30" t="str">
        <f ca="1" t="shared" si="1236"/>
        <v>Lars Johnson 1007</v>
      </c>
      <c r="Q1007" s="30" t="str">
        <f ca="1" t="shared" si="1276"/>
        <v>5.Anslutningsavtal</v>
      </c>
      <c r="R1007" s="45" t="str">
        <f ca="1" t="shared" si="1277"/>
        <v/>
      </c>
      <c r="S1007" s="45" t="str">
        <f ca="1" t="shared" si="1278"/>
        <v/>
      </c>
      <c r="T1007" s="45" t="str">
        <f ca="1" t="shared" si="1279"/>
        <v>x</v>
      </c>
      <c r="V1007" s="33"/>
      <c r="W1007" s="49" t="str">
        <f ca="1" t="shared" si="1280"/>
        <v/>
      </c>
      <c r="X1007" s="50" t="str">
        <f ca="1" t="shared" si="1281"/>
        <v/>
      </c>
      <c r="Y1007" s="63" t="str">
        <f ca="1" t="shared" si="1237"/>
        <v/>
      </c>
      <c r="Z1007" s="63" t="str">
        <f ca="1" t="shared" si="1238"/>
        <v/>
      </c>
      <c r="AA1007" s="67"/>
      <c r="AB1007" s="64" t="str">
        <f ca="1" t="shared" si="1239"/>
        <v/>
      </c>
      <c r="AC1007" s="73">
        <f ca="1">INDEX(Anslutningspunkt!$A$2:$A$108,RANDBETWEEN(2,108),1)</f>
        <v>75</v>
      </c>
      <c r="AD1007" s="30"/>
      <c r="AE1007" s="30" t="str">
        <f ca="1" t="shared" si="1282"/>
        <v/>
      </c>
      <c r="AF1007" s="79"/>
      <c r="AG1007" s="122"/>
      <c r="AH1007" s="123"/>
      <c r="AI1007" s="127"/>
      <c r="AL1007" s="7"/>
      <c r="AM1007" s="7">
        <f ca="1">VLOOKUP(AC1007,Anslutningspunkt!A:B,2,0)+RANDBETWEEN(-10000,10000)</f>
        <v>6169670.672</v>
      </c>
      <c r="AN1007" s="7">
        <f ca="1">VLOOKUP(AC1007,Anslutningspunkt!A:C,3,0)+RANDBETWEEN(-10000,10000)</f>
        <v>403939.438</v>
      </c>
      <c r="AP1007" s="7" t="str">
        <f ca="1" t="shared" si="1240"/>
        <v>Flytt</v>
      </c>
      <c r="AQ1007" s="7" t="str">
        <f t="shared" si="1241"/>
        <v>Konsumtion/Produktion</v>
      </c>
      <c r="AX1007" s="31">
        <f ca="1" t="shared" si="1242"/>
        <v>43758.9395419029</v>
      </c>
      <c r="AZ1007" s="31">
        <f ca="1">IF(SUM(IF({"4.Projekteringsavtal","5.Anslutningsavtal","6.Nätavtal"}=Q1007,1,0))&gt;0,EDATE(AX1007,RANDBETWEEN(0,6)),"")</f>
        <v>43941</v>
      </c>
      <c r="BB1007" s="21">
        <f ca="1">IF(SUM(IF({"5.Anslutningsavtal","6.Nätavtal"}=Q1007,1,0))&gt;0,EDATE(AZ1007,RANDBETWEEN(0,3)),"")</f>
        <v>44002</v>
      </c>
      <c r="BD1007" s="21" t="str">
        <f ca="1" t="shared" si="1243"/>
        <v/>
      </c>
    </row>
    <row r="1008" spans="1:56">
      <c r="A1008" s="33" t="s">
        <v>65</v>
      </c>
      <c r="B1008" s="31">
        <f ca="1" t="shared" si="1270"/>
        <v>43435</v>
      </c>
      <c r="C1008" s="32">
        <f ca="1" t="shared" si="1230"/>
        <v>44419</v>
      </c>
      <c r="D1008" s="30" t="str">
        <f t="shared" si="1231"/>
        <v>Project 41008</v>
      </c>
      <c r="E1008" s="30" t="str">
        <f t="shared" si="1232"/>
        <v>Company AB 51008</v>
      </c>
      <c r="F1008" s="30" t="str">
        <f ca="1" t="shared" si="1271"/>
        <v>Gävle</v>
      </c>
      <c r="G1008" s="37">
        <f ca="1" t="shared" si="1272"/>
        <v>38</v>
      </c>
      <c r="H1008" s="38" t="str">
        <f ca="1" t="shared" si="1273"/>
        <v>Nej</v>
      </c>
      <c r="I1008" s="30" t="str">
        <f ca="1" t="shared" si="1274"/>
        <v>Flytt</v>
      </c>
      <c r="J1008" s="30" t="s">
        <v>69</v>
      </c>
      <c r="K1008" s="41">
        <f ca="1" t="shared" si="1275"/>
        <v>310</v>
      </c>
      <c r="L1008" s="41">
        <f ca="1" t="shared" si="1233"/>
        <v>83</v>
      </c>
      <c r="N1008" s="30" t="str">
        <f ca="1" t="shared" si="1234"/>
        <v>Lars Johnson 1008</v>
      </c>
      <c r="O1008" s="30" t="str">
        <f ca="1" t="shared" si="1235"/>
        <v>Anders Erikson 1008</v>
      </c>
      <c r="P1008" s="30" t="str">
        <f ca="1" t="shared" si="1236"/>
        <v>Anders Erikson 1008</v>
      </c>
      <c r="Q1008" s="30" t="str">
        <f ca="1" t="shared" si="1276"/>
        <v>5.Anslutningsavtal</v>
      </c>
      <c r="R1008" s="45" t="str">
        <f ca="1" t="shared" si="1277"/>
        <v>N/A</v>
      </c>
      <c r="S1008" s="45" t="str">
        <f ca="1" t="shared" si="1278"/>
        <v>x</v>
      </c>
      <c r="T1008" s="45" t="str">
        <f ca="1" t="shared" si="1279"/>
        <v/>
      </c>
      <c r="V1008" s="33"/>
      <c r="W1008" s="49" t="str">
        <f ca="1" t="shared" si="1280"/>
        <v>Reservationsavtal ska tecknas</v>
      </c>
      <c r="X1008" s="50" t="str">
        <f ca="1" t="shared" si="1281"/>
        <v>Nej</v>
      </c>
      <c r="Y1008" s="63" t="str">
        <f ca="1" t="shared" si="1237"/>
        <v/>
      </c>
      <c r="Z1008" s="63" t="str">
        <f ca="1" t="shared" si="1238"/>
        <v/>
      </c>
      <c r="AA1008" s="67"/>
      <c r="AB1008" s="64" t="str">
        <f ca="1" t="shared" si="1239"/>
        <v/>
      </c>
      <c r="AC1008" s="73">
        <f ca="1">INDEX(Anslutningspunkt!$A$2:$A$108,RANDBETWEEN(2,108),1)</f>
        <v>43</v>
      </c>
      <c r="AD1008" s="30"/>
      <c r="AE1008" s="30" t="str">
        <f ca="1" t="shared" si="1282"/>
        <v/>
      </c>
      <c r="AF1008" s="79"/>
      <c r="AG1008" s="122"/>
      <c r="AH1008" s="123"/>
      <c r="AI1008" s="127"/>
      <c r="AL1008" s="7"/>
      <c r="AM1008" s="7">
        <f ca="1">VLOOKUP(AC1008,Anslutningspunkt!A:B,2,0)+RANDBETWEEN(-10000,10000)</f>
        <v>6117980.672</v>
      </c>
      <c r="AN1008" s="7">
        <f ca="1">VLOOKUP(AC1008,Anslutningspunkt!A:C,3,0)+RANDBETWEEN(-10000,10000)</f>
        <v>360427.438</v>
      </c>
      <c r="AP1008" s="7" t="str">
        <f ca="1" t="shared" si="1240"/>
        <v>Flytt</v>
      </c>
      <c r="AQ1008" s="7" t="str">
        <f t="shared" si="1241"/>
        <v>Konsumtion/Produktion</v>
      </c>
      <c r="AX1008" s="31">
        <f ca="1" t="shared" si="1242"/>
        <v>43868.2474757525</v>
      </c>
      <c r="AZ1008" s="31">
        <f ca="1">IF(SUM(IF({"4.Projekteringsavtal","5.Anslutningsavtal","6.Nätavtal"}=Q1008,1,0))&gt;0,EDATE(AX1008,RANDBETWEEN(0,6)),"")</f>
        <v>43958</v>
      </c>
      <c r="BB1008" s="21">
        <f ca="1">IF(SUM(IF({"5.Anslutningsavtal","6.Nätavtal"}=Q1008,1,0))&gt;0,EDATE(AZ1008,RANDBETWEEN(0,3)),"")</f>
        <v>43958</v>
      </c>
      <c r="BD1008" s="21" t="str">
        <f ca="1" t="shared" si="1243"/>
        <v/>
      </c>
    </row>
    <row r="1009" spans="1:56">
      <c r="A1009" s="33" t="s">
        <v>65</v>
      </c>
      <c r="B1009" s="31">
        <f ca="1" t="shared" si="1270"/>
        <v>44048</v>
      </c>
      <c r="C1009" s="32">
        <f ca="1" t="shared" si="1230"/>
        <v>44657</v>
      </c>
      <c r="D1009" s="30" t="str">
        <f t="shared" si="1231"/>
        <v>Project 41009</v>
      </c>
      <c r="E1009" s="30" t="str">
        <f t="shared" si="1232"/>
        <v>Company AB 51009</v>
      </c>
      <c r="F1009" s="30" t="str">
        <f ca="1" t="shared" si="1271"/>
        <v>Nykvarn</v>
      </c>
      <c r="G1009" s="37">
        <f ca="1" t="shared" si="1272"/>
        <v>32</v>
      </c>
      <c r="H1009" s="38" t="str">
        <f ca="1" t="shared" si="1273"/>
        <v/>
      </c>
      <c r="I1009" s="30" t="str">
        <f ca="1" t="shared" si="1274"/>
        <v>Flytt</v>
      </c>
      <c r="J1009" s="30" t="s">
        <v>69</v>
      </c>
      <c r="K1009" s="41">
        <f ca="1" t="shared" si="1275"/>
        <v>430</v>
      </c>
      <c r="L1009" s="41">
        <f ca="1" t="shared" si="1233"/>
        <v>181</v>
      </c>
      <c r="N1009" s="30" t="str">
        <f ca="1" t="shared" si="1234"/>
        <v>Sarah Anderson 1009</v>
      </c>
      <c r="O1009" s="30" t="str">
        <f ca="1" t="shared" si="1235"/>
        <v>Lars Johnson 1009</v>
      </c>
      <c r="P1009" s="30" t="str">
        <f ca="1" t="shared" si="1236"/>
        <v>Anders Erikson 1009</v>
      </c>
      <c r="Q1009" s="30" t="str">
        <f ca="1" t="shared" si="1276"/>
        <v>6.Nätavtal</v>
      </c>
      <c r="R1009" s="45" t="str">
        <f ca="1" t="shared" si="1277"/>
        <v>?</v>
      </c>
      <c r="S1009" s="45" t="str">
        <f ca="1" t="shared" si="1278"/>
        <v/>
      </c>
      <c r="T1009" s="45" t="str">
        <f ca="1" t="shared" si="1279"/>
        <v/>
      </c>
      <c r="V1009" s="33"/>
      <c r="W1009" s="49" t="str">
        <f ca="1" t="shared" si="1280"/>
        <v/>
      </c>
      <c r="X1009" s="50" t="str">
        <f ca="1" t="shared" si="1281"/>
        <v>Ja</v>
      </c>
      <c r="Y1009" s="63">
        <f ca="1" t="shared" si="1237"/>
        <v>45584</v>
      </c>
      <c r="Z1009" s="63">
        <f ca="1" t="shared" si="1238"/>
        <v>45570</v>
      </c>
      <c r="AA1009" s="67"/>
      <c r="AB1009" s="64" t="str">
        <f ca="1" t="shared" si="1239"/>
        <v/>
      </c>
      <c r="AC1009" s="73">
        <f ca="1">INDEX(Anslutningspunkt!$A$2:$A$108,RANDBETWEEN(2,108),1)</f>
        <v>55</v>
      </c>
      <c r="AD1009" s="30"/>
      <c r="AE1009" s="30" t="str">
        <f ca="1" t="shared" si="1282"/>
        <v>Stamnät</v>
      </c>
      <c r="AF1009" s="79"/>
      <c r="AG1009" s="122"/>
      <c r="AH1009" s="123"/>
      <c r="AI1009" s="127"/>
      <c r="AL1009" s="7"/>
      <c r="AM1009" s="7">
        <f ca="1">VLOOKUP(AC1009,Anslutningspunkt!A:B,2,0)+RANDBETWEEN(-10000,10000)</f>
        <v>6001552.672</v>
      </c>
      <c r="AN1009" s="7">
        <f ca="1">VLOOKUP(AC1009,Anslutningspunkt!A:C,3,0)+RANDBETWEEN(-10000,10000)</f>
        <v>414618.438</v>
      </c>
      <c r="AP1009" s="7" t="str">
        <f ca="1" t="shared" si="1240"/>
        <v>Flytt</v>
      </c>
      <c r="AQ1009" s="7" t="str">
        <f t="shared" si="1241"/>
        <v>Konsumtion/Produktion</v>
      </c>
      <c r="AX1009" s="31">
        <f ca="1" t="shared" si="1242"/>
        <v>44335.9922659843</v>
      </c>
      <c r="AZ1009" s="31">
        <f ca="1">IF(SUM(IF({"4.Projekteringsavtal","5.Anslutningsavtal","6.Nätavtal"}=Q1009,1,0))&gt;0,EDATE(AX1009,RANDBETWEEN(0,6)),"")</f>
        <v>44396</v>
      </c>
      <c r="BB1009" s="21">
        <f ca="1">IF(SUM(IF({"5.Anslutningsavtal","6.Nätavtal"}=Q1009,1,0))&gt;0,EDATE(AZ1009,RANDBETWEEN(0,3)),"")</f>
        <v>44488</v>
      </c>
      <c r="BD1009" s="21">
        <f ca="1" t="shared" si="1243"/>
        <v>44549</v>
      </c>
    </row>
    <row r="1010" spans="1:56">
      <c r="A1010" s="33" t="s">
        <v>65</v>
      </c>
      <c r="B1010" s="31">
        <f ca="1" t="shared" si="1270"/>
        <v>43806</v>
      </c>
      <c r="C1010" s="32">
        <f ca="1" t="shared" si="1230"/>
        <v>44265</v>
      </c>
      <c r="D1010" s="30" t="str">
        <f t="shared" si="1231"/>
        <v>Project 41010</v>
      </c>
      <c r="E1010" s="30" t="str">
        <f t="shared" si="1232"/>
        <v>Company AB 51010</v>
      </c>
      <c r="F1010" s="30" t="str">
        <f ca="1" t="shared" si="1271"/>
        <v>Norrtälje</v>
      </c>
      <c r="G1010" s="37">
        <f ca="1" t="shared" si="1272"/>
        <v>30</v>
      </c>
      <c r="H1010" s="38" t="str">
        <f ca="1" t="shared" si="1273"/>
        <v/>
      </c>
      <c r="I1010" s="30" t="str">
        <f ca="1" t="shared" si="1274"/>
        <v>Flytt</v>
      </c>
      <c r="J1010" s="30" t="s">
        <v>69</v>
      </c>
      <c r="K1010" s="41">
        <f ca="1" t="shared" si="1275"/>
        <v>420</v>
      </c>
      <c r="L1010" s="41">
        <f ca="1" t="shared" si="1233"/>
        <v>128</v>
      </c>
      <c r="N1010" s="30" t="str">
        <f ca="1" t="shared" si="1234"/>
        <v>Erik Johanson 1010</v>
      </c>
      <c r="O1010" s="30" t="str">
        <f ca="1" t="shared" si="1235"/>
        <v>Anders Erikson 1010</v>
      </c>
      <c r="P1010" s="30" t="str">
        <f ca="1" t="shared" si="1236"/>
        <v>Lars Johnson 1010</v>
      </c>
      <c r="Q1010" s="30" t="str">
        <f ca="1" t="shared" si="1276"/>
        <v>2.Reservationsavtal</v>
      </c>
      <c r="R1010" s="45" t="str">
        <f ca="1" t="shared" si="1277"/>
        <v>nej</v>
      </c>
      <c r="S1010" s="45" t="str">
        <f ca="1" t="shared" si="1278"/>
        <v/>
      </c>
      <c r="T1010" s="45" t="str">
        <f ca="1" t="shared" si="1279"/>
        <v>x</v>
      </c>
      <c r="V1010" s="33"/>
      <c r="W1010" s="49" t="str">
        <f ca="1" t="shared" si="1280"/>
        <v/>
      </c>
      <c r="X1010" s="50" t="str">
        <f ca="1" t="shared" si="1281"/>
        <v>Ja</v>
      </c>
      <c r="Y1010" s="63">
        <f ca="1" t="shared" si="1237"/>
        <v>45219</v>
      </c>
      <c r="Z1010" s="63">
        <f ca="1" t="shared" si="1238"/>
        <v>44850</v>
      </c>
      <c r="AA1010" s="67"/>
      <c r="AB1010" s="64" t="str">
        <f ca="1" t="shared" si="1239"/>
        <v/>
      </c>
      <c r="AC1010" s="73">
        <f ca="1">INDEX(Anslutningspunkt!$A$2:$A$108,RANDBETWEEN(2,108),1)</f>
        <v>88</v>
      </c>
      <c r="AD1010" s="30"/>
      <c r="AE1010" s="30" t="str">
        <f ca="1" t="shared" si="1282"/>
        <v>Stamnät Regionnät</v>
      </c>
      <c r="AF1010" s="79"/>
      <c r="AG1010" s="122"/>
      <c r="AH1010" s="123"/>
      <c r="AI1010" s="127"/>
      <c r="AL1010" s="7"/>
      <c r="AM1010" s="7">
        <f ca="1">VLOOKUP(AC1010,Anslutningspunkt!A:B,2,0)+RANDBETWEEN(-10000,10000)</f>
        <v>6115091.672</v>
      </c>
      <c r="AN1010" s="7">
        <f ca="1">VLOOKUP(AC1010,Anslutningspunkt!A:C,3,0)+RANDBETWEEN(-10000,10000)</f>
        <v>366812.438</v>
      </c>
      <c r="AP1010" s="7" t="str">
        <f ca="1" t="shared" si="1240"/>
        <v>Flytt</v>
      </c>
      <c r="AQ1010" s="7" t="str">
        <f t="shared" si="1241"/>
        <v>Konsumtion/Produktion</v>
      </c>
      <c r="AX1010" s="31">
        <f ca="1" t="shared" si="1242"/>
        <v>44109.9424033993</v>
      </c>
      <c r="AZ1010" s="31" t="str">
        <f ca="1">IF(SUM(IF({"4.Projekteringsavtal","5.Anslutningsavtal","6.Nätavtal"}=Q1010,1,0))&gt;0,EDATE(AX1010,RANDBETWEEN(0,6)),"")</f>
        <v/>
      </c>
      <c r="BB1010" s="21" t="str">
        <f ca="1">IF(SUM(IF({"5.Anslutningsavtal","6.Nätavtal"}=Q1010,1,0))&gt;0,EDATE(AZ1010,RANDBETWEEN(0,3)),"")</f>
        <v/>
      </c>
      <c r="BD1010" s="21" t="str">
        <f ca="1" t="shared" si="1243"/>
        <v/>
      </c>
    </row>
    <row r="1011" spans="1:56">
      <c r="A1011" s="33" t="s">
        <v>65</v>
      </c>
      <c r="B1011" s="31">
        <f ca="1" t="shared" ref="B1011:B1020" si="1283">RANDBETWEEN(DATE(2018,1,1),DATE(2022,10,20))</f>
        <v>43370</v>
      </c>
      <c r="C1011" s="32">
        <f ca="1" t="shared" si="1230"/>
        <v>43727</v>
      </c>
      <c r="D1011" s="30" t="str">
        <f t="shared" si="1231"/>
        <v>Project 41011</v>
      </c>
      <c r="E1011" s="30" t="str">
        <f t="shared" si="1232"/>
        <v>Company AB 51011</v>
      </c>
      <c r="F1011" s="30" t="str">
        <f ca="1" t="shared" ref="F1011:F1020" si="128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Falun</v>
      </c>
      <c r="G1011" s="37">
        <f ca="1" t="shared" ref="G1011:G1020" si="1285">RANDBETWEEN(30,38)</f>
        <v>31</v>
      </c>
      <c r="H1011" s="38" t="str">
        <f ca="1" t="shared" ref="H1011:H1020" si="1286">CHOOSE(RANDBETWEEN(1,3),"Ja","Nej","")</f>
        <v/>
      </c>
      <c r="I1011" s="30" t="str">
        <f ca="1" t="shared" ref="I1011:I1020" si="1287">CHOOSE(RANDBETWEEN(1,3),"Nyanslutning","Utökning","Flytt")</f>
        <v>Flytt</v>
      </c>
      <c r="J1011" s="30" t="s">
        <v>69</v>
      </c>
      <c r="K1011" s="41">
        <f ca="1" t="shared" ref="K1011:K1020" si="1288">RANDBETWEEN(1,60)*10</f>
        <v>220</v>
      </c>
      <c r="L1011" s="41">
        <f ca="1" t="shared" si="1233"/>
        <v>80</v>
      </c>
      <c r="N1011" s="30" t="str">
        <f ca="1" t="shared" si="1234"/>
        <v>Erik Johanson 1011</v>
      </c>
      <c r="O1011" s="30" t="str">
        <f ca="1" t="shared" si="1235"/>
        <v>Lars Johnson 1011</v>
      </c>
      <c r="P1011" s="30" t="str">
        <f ca="1" t="shared" si="1236"/>
        <v>Sarah Anderson 1011</v>
      </c>
      <c r="Q1011" s="30" t="str">
        <f ca="1" t="shared" ref="Q1011:Q1020" si="1289">CHOOSE(RANDBETWEEN(1,5),"5.Anslutningsavtal","4.Projekteringsavtal","6.Nätavtal","2.Reservationsavtal","1.Anslutningsmöjlighet")</f>
        <v>5.Anslutningsavtal</v>
      </c>
      <c r="R1011" s="45" t="str">
        <f ca="1" t="shared" ref="R1011:R1020" si="1290">CHOOSE(RANDBETWEEN(1,8),"Ja","","","","n","nej","?","N/A")</f>
        <v/>
      </c>
      <c r="S1011" s="45" t="str">
        <f ca="1" t="shared" ref="S1011:S1020" si="1291">CHOOSE(RANDBETWEEN(1,3),"x","","")</f>
        <v/>
      </c>
      <c r="T1011" s="45" t="str">
        <f ca="1" t="shared" ref="T1011:T1020" si="1292">CHOOSE(RANDBETWEEN(1,4),"x","","","")</f>
        <v>x</v>
      </c>
      <c r="V1011" s="33"/>
      <c r="W1011" s="49" t="str">
        <f ca="1" t="shared" ref="W1011:W1020" si="1293">CHOOSE(RANDBETWEEN(1,7),"Länk","","","","","Ansluts till LN 20 kV","Reservationsavtal ska tecknas")</f>
        <v/>
      </c>
      <c r="X1011" s="50" t="str">
        <f ca="1" t="shared" ref="X1011:X1020" si="1294">CHOOSE(RANDBETWEEN(1,4),"Ja","Ja","Nej","")</f>
        <v>Ja</v>
      </c>
      <c r="Y1011" s="63">
        <f ca="1" t="shared" si="1237"/>
        <v>44337</v>
      </c>
      <c r="Z1011" s="63">
        <f ca="1" t="shared" si="1238"/>
        <v>44041</v>
      </c>
      <c r="AA1011" s="67"/>
      <c r="AB1011" s="64" t="str">
        <f ca="1" t="shared" si="1239"/>
        <v/>
      </c>
      <c r="AC1011" s="73">
        <f ca="1">INDEX(Anslutningspunkt!$A$2:$A$108,RANDBETWEEN(2,108),1)</f>
        <v>1</v>
      </c>
      <c r="AD1011" s="30"/>
      <c r="AE1011" s="30" t="str">
        <f ca="1" t="shared" ref="AE1011:AE1020" si="1295">CHOOSE(RANDBETWEEN(1,4),"Regionnät","Stamnät Regionnät","Stamnät","")</f>
        <v>Stamnät</v>
      </c>
      <c r="AF1011" s="79"/>
      <c r="AG1011" s="122"/>
      <c r="AH1011" s="123"/>
      <c r="AI1011" s="127"/>
      <c r="AL1011" s="7"/>
      <c r="AM1011" s="7">
        <f ca="1">VLOOKUP(AC1011,Anslutningspunkt!A:B,2,0)+RANDBETWEEN(-10000,10000)</f>
        <v>6012079.672</v>
      </c>
      <c r="AN1011" s="7">
        <f ca="1">VLOOKUP(AC1011,Anslutningspunkt!A:C,3,0)+RANDBETWEEN(-10000,10000)</f>
        <v>288713.438</v>
      </c>
      <c r="AP1011" s="7" t="str">
        <f ca="1" t="shared" si="1240"/>
        <v>Flytt</v>
      </c>
      <c r="AQ1011" s="7" t="str">
        <f t="shared" si="1241"/>
        <v>Konsumtion/Produktion</v>
      </c>
      <c r="AX1011" s="31">
        <f ca="1" t="shared" si="1242"/>
        <v>43664.164070459</v>
      </c>
      <c r="AZ1011" s="31">
        <f ca="1">IF(SUM(IF({"4.Projekteringsavtal","5.Anslutningsavtal","6.Nätavtal"}=Q1011,1,0))&gt;0,EDATE(AX1011,RANDBETWEEN(0,6)),"")</f>
        <v>43756</v>
      </c>
      <c r="BB1011" s="21">
        <f ca="1">IF(SUM(IF({"5.Anslutningsavtal","6.Nätavtal"}=Q1011,1,0))&gt;0,EDATE(AZ1011,RANDBETWEEN(0,3)),"")</f>
        <v>43787</v>
      </c>
      <c r="BD1011" s="21" t="str">
        <f ca="1" t="shared" si="1243"/>
        <v/>
      </c>
    </row>
    <row r="1012" spans="1:56">
      <c r="A1012" s="33" t="s">
        <v>65</v>
      </c>
      <c r="B1012" s="31">
        <f ca="1" t="shared" si="1283"/>
        <v>44652</v>
      </c>
      <c r="C1012" s="32">
        <f ca="1" t="shared" si="1230"/>
        <v>45127</v>
      </c>
      <c r="D1012" s="30" t="str">
        <f t="shared" si="1231"/>
        <v>Project 41012</v>
      </c>
      <c r="E1012" s="30" t="str">
        <f t="shared" si="1232"/>
        <v>Company AB 51012</v>
      </c>
      <c r="F1012" s="30" t="str">
        <f ca="1" t="shared" si="1284"/>
        <v>Södertälje</v>
      </c>
      <c r="G1012" s="37">
        <f ca="1" t="shared" si="1285"/>
        <v>30</v>
      </c>
      <c r="H1012" s="38" t="str">
        <f ca="1" t="shared" si="1286"/>
        <v/>
      </c>
      <c r="I1012" s="30" t="str">
        <f ca="1" t="shared" si="1287"/>
        <v>Utökning</v>
      </c>
      <c r="J1012" s="30" t="s">
        <v>69</v>
      </c>
      <c r="K1012" s="41">
        <f ca="1" t="shared" si="1288"/>
        <v>560</v>
      </c>
      <c r="L1012" s="41">
        <f ca="1" t="shared" si="1233"/>
        <v>346</v>
      </c>
      <c r="N1012" s="30" t="str">
        <f ca="1" t="shared" si="1234"/>
        <v>Erik Johanson 1012</v>
      </c>
      <c r="O1012" s="30" t="str">
        <f ca="1" t="shared" si="1235"/>
        <v>Erik Johanson 1012</v>
      </c>
      <c r="P1012" s="30" t="str">
        <f ca="1" t="shared" si="1236"/>
        <v>Sarah Anderson 1012</v>
      </c>
      <c r="Q1012" s="30" t="str">
        <f ca="1" t="shared" si="1289"/>
        <v>4.Projekteringsavtal</v>
      </c>
      <c r="R1012" s="45" t="str">
        <f ca="1" t="shared" si="1290"/>
        <v>?</v>
      </c>
      <c r="S1012" s="45" t="str">
        <f ca="1" t="shared" si="1291"/>
        <v>x</v>
      </c>
      <c r="T1012" s="45" t="str">
        <f ca="1" t="shared" si="1292"/>
        <v/>
      </c>
      <c r="V1012" s="33"/>
      <c r="W1012" s="49" t="str">
        <f ca="1" t="shared" si="1293"/>
        <v>Länk</v>
      </c>
      <c r="X1012" s="50" t="str">
        <f ca="1" t="shared" si="1294"/>
        <v>Ja</v>
      </c>
      <c r="Y1012" s="63">
        <f ca="1" t="shared" si="1237"/>
        <v>45577</v>
      </c>
      <c r="Z1012" s="63">
        <f ca="1" t="shared" si="1238"/>
        <v>45511</v>
      </c>
      <c r="AA1012" s="67"/>
      <c r="AB1012" s="64" t="str">
        <f ca="1" t="shared" si="1239"/>
        <v/>
      </c>
      <c r="AC1012" s="73">
        <f ca="1">INDEX(Anslutningspunkt!$A$2:$A$108,RANDBETWEEN(2,108),1)</f>
        <v>55</v>
      </c>
      <c r="AD1012" s="30"/>
      <c r="AE1012" s="30" t="str">
        <f ca="1" t="shared" si="1295"/>
        <v>Regionnät</v>
      </c>
      <c r="AF1012" s="79"/>
      <c r="AG1012" s="122"/>
      <c r="AH1012" s="123"/>
      <c r="AI1012" s="127"/>
      <c r="AL1012" s="7"/>
      <c r="AM1012" s="7">
        <f ca="1">VLOOKUP(AC1012,Anslutningspunkt!A:B,2,0)+RANDBETWEEN(-10000,10000)</f>
        <v>6014590.672</v>
      </c>
      <c r="AN1012" s="7">
        <f ca="1">VLOOKUP(AC1012,Anslutningspunkt!A:C,3,0)+RANDBETWEEN(-10000,10000)</f>
        <v>424642.438</v>
      </c>
      <c r="AP1012" s="7" t="str">
        <f ca="1" t="shared" si="1240"/>
        <v>Utökning</v>
      </c>
      <c r="AQ1012" s="7" t="str">
        <f t="shared" si="1241"/>
        <v>Konsumtion/Produktion</v>
      </c>
      <c r="AX1012" s="31">
        <f ca="1" t="shared" si="1242"/>
        <v>44712.0866985541</v>
      </c>
      <c r="AZ1012" s="31">
        <f ca="1">IF(SUM(IF({"4.Projekteringsavtal","5.Anslutningsavtal","6.Nätavtal"}=Q1012,1,0))&gt;0,EDATE(AX1012,RANDBETWEEN(0,6)),"")</f>
        <v>44804</v>
      </c>
      <c r="BB1012" s="21" t="str">
        <f ca="1">IF(SUM(IF({"5.Anslutningsavtal","6.Nätavtal"}=Q1012,1,0))&gt;0,EDATE(AZ1012,RANDBETWEEN(0,3)),"")</f>
        <v/>
      </c>
      <c r="BD1012" s="21" t="str">
        <f ca="1" t="shared" si="1243"/>
        <v/>
      </c>
    </row>
    <row r="1013" spans="1:56">
      <c r="A1013" s="33" t="s">
        <v>65</v>
      </c>
      <c r="B1013" s="31">
        <f ca="1" t="shared" si="1283"/>
        <v>43265</v>
      </c>
      <c r="C1013" s="32">
        <f ca="1" t="shared" si="1230"/>
        <v>44030</v>
      </c>
      <c r="D1013" s="30" t="str">
        <f t="shared" si="1231"/>
        <v>Project 41013</v>
      </c>
      <c r="E1013" s="30" t="str">
        <f t="shared" si="1232"/>
        <v>Company AB 51013</v>
      </c>
      <c r="F1013" s="30" t="str">
        <f ca="1" t="shared" si="1284"/>
        <v>Upplands Bro</v>
      </c>
      <c r="G1013" s="37">
        <f ca="1" t="shared" si="1285"/>
        <v>36</v>
      </c>
      <c r="H1013" s="38" t="str">
        <f ca="1" t="shared" si="1286"/>
        <v>Nej</v>
      </c>
      <c r="I1013" s="30" t="str">
        <f ca="1" t="shared" si="1287"/>
        <v>Utökning</v>
      </c>
      <c r="J1013" s="30" t="s">
        <v>69</v>
      </c>
      <c r="K1013" s="41">
        <f ca="1" t="shared" si="1288"/>
        <v>280</v>
      </c>
      <c r="L1013" s="41">
        <f ca="1" t="shared" si="1233"/>
        <v>83</v>
      </c>
      <c r="N1013" s="30" t="str">
        <f ca="1" t="shared" si="1234"/>
        <v>Sarah Anderson 1013</v>
      </c>
      <c r="O1013" s="30" t="str">
        <f ca="1" t="shared" si="1235"/>
        <v>Sarah Anderson 1013</v>
      </c>
      <c r="P1013" s="30" t="str">
        <f ca="1" t="shared" si="1236"/>
        <v>Sarah Anderson 1013</v>
      </c>
      <c r="Q1013" s="30" t="str">
        <f ca="1" t="shared" si="1289"/>
        <v>5.Anslutningsavtal</v>
      </c>
      <c r="R1013" s="45" t="str">
        <f ca="1" t="shared" si="1290"/>
        <v/>
      </c>
      <c r="S1013" s="45" t="str">
        <f ca="1" t="shared" si="1291"/>
        <v/>
      </c>
      <c r="T1013" s="45" t="str">
        <f ca="1" t="shared" si="1292"/>
        <v>x</v>
      </c>
      <c r="V1013" s="33"/>
      <c r="W1013" s="49" t="str">
        <f ca="1" t="shared" si="1293"/>
        <v>Reservationsavtal ska tecknas</v>
      </c>
      <c r="X1013" s="50" t="str">
        <f ca="1" t="shared" si="1294"/>
        <v>Ja</v>
      </c>
      <c r="Y1013" s="63">
        <f ca="1" t="shared" si="1237"/>
        <v>45130</v>
      </c>
      <c r="Z1013" s="63">
        <f ca="1" t="shared" si="1238"/>
        <v>44757</v>
      </c>
      <c r="AA1013" s="67"/>
      <c r="AB1013" s="64" t="str">
        <f ca="1" t="shared" si="1239"/>
        <v/>
      </c>
      <c r="AC1013" s="73">
        <f ca="1">INDEX(Anslutningspunkt!$A$2:$A$108,RANDBETWEEN(2,108),1)</f>
        <v>8</v>
      </c>
      <c r="AD1013" s="30"/>
      <c r="AE1013" s="30" t="str">
        <f ca="1" t="shared" si="1295"/>
        <v>Stamnät</v>
      </c>
      <c r="AF1013" s="79"/>
      <c r="AG1013" s="122"/>
      <c r="AH1013" s="123"/>
      <c r="AI1013" s="127"/>
      <c r="AL1013" s="7"/>
      <c r="AM1013" s="7">
        <f ca="1">VLOOKUP(AC1013,Anslutningspunkt!A:B,2,0)+RANDBETWEEN(-10000,10000)</f>
        <v>6044930.672</v>
      </c>
      <c r="AN1013" s="7">
        <f ca="1">VLOOKUP(AC1013,Anslutningspunkt!A:C,3,0)+RANDBETWEEN(-10000,10000)</f>
        <v>376494.438</v>
      </c>
      <c r="AP1013" s="7" t="str">
        <f ca="1" t="shared" si="1240"/>
        <v>Utökning</v>
      </c>
      <c r="AQ1013" s="7" t="str">
        <f t="shared" si="1241"/>
        <v>Konsumtion/Produktion</v>
      </c>
      <c r="AX1013" s="31">
        <f ca="1" t="shared" si="1242"/>
        <v>43302.9739034697</v>
      </c>
      <c r="AZ1013" s="31">
        <f ca="1">IF(SUM(IF({"4.Projekteringsavtal","5.Anslutningsavtal","6.Nätavtal"}=Q1013,1,0))&gt;0,EDATE(AX1013,RANDBETWEEN(0,6)),"")</f>
        <v>43364</v>
      </c>
      <c r="BB1013" s="21">
        <f ca="1">IF(SUM(IF({"5.Anslutningsavtal","6.Nätavtal"}=Q1013,1,0))&gt;0,EDATE(AZ1013,RANDBETWEEN(0,3)),"")</f>
        <v>43425</v>
      </c>
      <c r="BD1013" s="21" t="str">
        <f ca="1" t="shared" si="1243"/>
        <v/>
      </c>
    </row>
    <row r="1014" spans="1:56">
      <c r="A1014" s="33" t="s">
        <v>65</v>
      </c>
      <c r="B1014" s="31">
        <f ca="1" t="shared" si="1283"/>
        <v>43102</v>
      </c>
      <c r="C1014" s="32">
        <f ca="1" t="shared" si="1230"/>
        <v>44101</v>
      </c>
      <c r="D1014" s="30" t="str">
        <f t="shared" si="1231"/>
        <v>Project 41014</v>
      </c>
      <c r="E1014" s="30" t="str">
        <f t="shared" si="1232"/>
        <v>Company AB 51014</v>
      </c>
      <c r="F1014" s="30" t="str">
        <f ca="1" t="shared" si="1284"/>
        <v>Österåker</v>
      </c>
      <c r="G1014" s="37">
        <f ca="1" t="shared" si="1285"/>
        <v>36</v>
      </c>
      <c r="H1014" s="38" t="str">
        <f ca="1" t="shared" si="1286"/>
        <v>Ja</v>
      </c>
      <c r="I1014" s="30" t="str">
        <f ca="1" t="shared" si="1287"/>
        <v>Flytt</v>
      </c>
      <c r="J1014" s="30" t="s">
        <v>69</v>
      </c>
      <c r="K1014" s="41">
        <f ca="1" t="shared" si="1288"/>
        <v>350</v>
      </c>
      <c r="L1014" s="41">
        <f ca="1" t="shared" si="1233"/>
        <v>68</v>
      </c>
      <c r="N1014" s="30" t="str">
        <f ca="1" t="shared" si="1234"/>
        <v>Lars Johnson 1014</v>
      </c>
      <c r="O1014" s="30" t="str">
        <f ca="1" t="shared" si="1235"/>
        <v>Lars Johnson 1014</v>
      </c>
      <c r="P1014" s="30" t="str">
        <f ca="1" t="shared" si="1236"/>
        <v>Sarah Anderson 1014</v>
      </c>
      <c r="Q1014" s="30" t="str">
        <f ca="1" t="shared" si="1289"/>
        <v>6.Nätavtal</v>
      </c>
      <c r="R1014" s="45" t="str">
        <f ca="1" t="shared" si="1290"/>
        <v/>
      </c>
      <c r="S1014" s="45" t="str">
        <f ca="1" t="shared" si="1291"/>
        <v/>
      </c>
      <c r="T1014" s="45" t="str">
        <f ca="1" t="shared" si="1292"/>
        <v>x</v>
      </c>
      <c r="V1014" s="33"/>
      <c r="W1014" s="49" t="str">
        <f ca="1" t="shared" si="1293"/>
        <v/>
      </c>
      <c r="X1014" s="50" t="str">
        <f ca="1" t="shared" si="1294"/>
        <v>Nej</v>
      </c>
      <c r="Y1014" s="63" t="str">
        <f ca="1" t="shared" si="1237"/>
        <v/>
      </c>
      <c r="Z1014" s="63" t="str">
        <f ca="1" t="shared" si="1238"/>
        <v/>
      </c>
      <c r="AA1014" s="67"/>
      <c r="AB1014" s="64" t="str">
        <f ca="1" t="shared" si="1239"/>
        <v/>
      </c>
      <c r="AC1014" s="73">
        <f ca="1">INDEX(Anslutningspunkt!$A$2:$A$108,RANDBETWEEN(2,108),1)</f>
        <v>33</v>
      </c>
      <c r="AD1014" s="30"/>
      <c r="AE1014" s="30" t="str">
        <f ca="1" t="shared" si="1295"/>
        <v>Stamnät Regionnät</v>
      </c>
      <c r="AF1014" s="79"/>
      <c r="AG1014" s="122"/>
      <c r="AH1014" s="123"/>
      <c r="AI1014" s="127"/>
      <c r="AL1014" s="7"/>
      <c r="AM1014" s="7">
        <f ca="1">VLOOKUP(AC1014,Anslutningspunkt!A:B,2,0)+RANDBETWEEN(-10000,10000)</f>
        <v>6061659.672</v>
      </c>
      <c r="AN1014" s="7">
        <f ca="1">VLOOKUP(AC1014,Anslutningspunkt!A:C,3,0)+RANDBETWEEN(-10000,10000)</f>
        <v>270787.438</v>
      </c>
      <c r="AP1014" s="7" t="str">
        <f ca="1" t="shared" si="1240"/>
        <v>Flytt</v>
      </c>
      <c r="AQ1014" s="7" t="str">
        <f t="shared" si="1241"/>
        <v>Konsumtion/Produktion</v>
      </c>
      <c r="AX1014" s="31">
        <f ca="1" t="shared" si="1242"/>
        <v>43204.7550149108</v>
      </c>
      <c r="AZ1014" s="31">
        <f ca="1">IF(SUM(IF({"4.Projekteringsavtal","5.Anslutningsavtal","6.Nätavtal"}=Q1014,1,0))&gt;0,EDATE(AX1014,RANDBETWEEN(0,6)),"")</f>
        <v>43387</v>
      </c>
      <c r="BB1014" s="21">
        <f ca="1">IF(SUM(IF({"5.Anslutningsavtal","6.Nätavtal"}=Q1014,1,0))&gt;0,EDATE(AZ1014,RANDBETWEEN(0,3)),"")</f>
        <v>43387</v>
      </c>
      <c r="BD1014" s="21">
        <f ca="1" t="shared" si="1243"/>
        <v>43387</v>
      </c>
    </row>
    <row r="1015" spans="1:56">
      <c r="A1015" s="33" t="s">
        <v>65</v>
      </c>
      <c r="B1015" s="31">
        <f ca="1" t="shared" si="1283"/>
        <v>43649</v>
      </c>
      <c r="C1015" s="32">
        <f ca="1" t="shared" si="1230"/>
        <v>44289</v>
      </c>
      <c r="D1015" s="30" t="str">
        <f t="shared" si="1231"/>
        <v>Project 41015</v>
      </c>
      <c r="E1015" s="30" t="str">
        <f t="shared" si="1232"/>
        <v>Company AB 51015</v>
      </c>
      <c r="F1015" s="30" t="str">
        <f ca="1" t="shared" si="1284"/>
        <v>Äkers Styckebruk</v>
      </c>
      <c r="G1015" s="37">
        <f ca="1" t="shared" si="1285"/>
        <v>38</v>
      </c>
      <c r="H1015" s="38" t="str">
        <f ca="1" t="shared" si="1286"/>
        <v>Ja</v>
      </c>
      <c r="I1015" s="30" t="str">
        <f ca="1" t="shared" si="1287"/>
        <v>Flytt</v>
      </c>
      <c r="J1015" s="30" t="s">
        <v>69</v>
      </c>
      <c r="K1015" s="41">
        <f ca="1" t="shared" si="1288"/>
        <v>150</v>
      </c>
      <c r="L1015" s="41">
        <f ca="1" t="shared" si="1233"/>
        <v>52</v>
      </c>
      <c r="N1015" s="30" t="str">
        <f ca="1" t="shared" si="1234"/>
        <v>Erik Johanson 1015</v>
      </c>
      <c r="O1015" s="30" t="str">
        <f ca="1" t="shared" si="1235"/>
        <v>Sarah Anderson 1015</v>
      </c>
      <c r="P1015" s="30" t="str">
        <f ca="1" t="shared" si="1236"/>
        <v>Erik Johanson 1015</v>
      </c>
      <c r="Q1015" s="30" t="str">
        <f ca="1" t="shared" si="1289"/>
        <v>6.Nätavtal</v>
      </c>
      <c r="R1015" s="45" t="str">
        <f ca="1" t="shared" si="1290"/>
        <v/>
      </c>
      <c r="S1015" s="45" t="str">
        <f ca="1" t="shared" si="1291"/>
        <v>x</v>
      </c>
      <c r="T1015" s="45" t="str">
        <f ca="1" t="shared" si="1292"/>
        <v/>
      </c>
      <c r="V1015" s="33"/>
      <c r="W1015" s="49" t="str">
        <f ca="1" t="shared" si="1293"/>
        <v>Reservationsavtal ska tecknas</v>
      </c>
      <c r="X1015" s="50" t="str">
        <f ca="1" t="shared" si="1294"/>
        <v>Ja</v>
      </c>
      <c r="Y1015" s="63">
        <f ca="1" t="shared" si="1237"/>
        <v>45235</v>
      </c>
      <c r="Z1015" s="63">
        <f ca="1" t="shared" si="1238"/>
        <v>44749</v>
      </c>
      <c r="AA1015" s="67"/>
      <c r="AB1015" s="64" t="str">
        <f ca="1" t="shared" si="1239"/>
        <v/>
      </c>
      <c r="AC1015" s="73">
        <f ca="1">INDEX(Anslutningspunkt!$A$2:$A$108,RANDBETWEEN(2,108),1)</f>
        <v>58</v>
      </c>
      <c r="AD1015" s="30"/>
      <c r="AE1015" s="30" t="str">
        <f ca="1" t="shared" si="1295"/>
        <v>Regionnät</v>
      </c>
      <c r="AF1015" s="79"/>
      <c r="AG1015" s="122"/>
      <c r="AH1015" s="123"/>
      <c r="AI1015" s="127"/>
      <c r="AL1015" s="7"/>
      <c r="AM1015" s="7">
        <f ca="1">VLOOKUP(AC1015,Anslutningspunkt!A:B,2,0)+RANDBETWEEN(-10000,10000)</f>
        <v>6090632.672</v>
      </c>
      <c r="AN1015" s="7">
        <f ca="1">VLOOKUP(AC1015,Anslutningspunkt!A:C,3,0)+RANDBETWEEN(-10000,10000)</f>
        <v>339434.438</v>
      </c>
      <c r="AP1015" s="7" t="str">
        <f ca="1" t="shared" si="1240"/>
        <v>Flytt</v>
      </c>
      <c r="AQ1015" s="7" t="str">
        <f t="shared" si="1241"/>
        <v>Konsumtion/Produktion</v>
      </c>
      <c r="AX1015" s="31">
        <f ca="1" t="shared" si="1242"/>
        <v>44306.0707258309</v>
      </c>
      <c r="AZ1015" s="31">
        <f ca="1">IF(SUM(IF({"4.Projekteringsavtal","5.Anslutningsavtal","6.Nätavtal"}=Q1015,1,0))&gt;0,EDATE(AX1015,RANDBETWEEN(0,6)),"")</f>
        <v>44367</v>
      </c>
      <c r="BB1015" s="21">
        <f ca="1">IF(SUM(IF({"5.Anslutningsavtal","6.Nätavtal"}=Q1015,1,0))&gt;0,EDATE(AZ1015,RANDBETWEEN(0,3)),"")</f>
        <v>44367</v>
      </c>
      <c r="BD1015" s="21">
        <f ca="1" t="shared" si="1243"/>
        <v>44428</v>
      </c>
    </row>
    <row r="1016" spans="1:56">
      <c r="A1016" s="33" t="s">
        <v>65</v>
      </c>
      <c r="B1016" s="31">
        <f ca="1" t="shared" si="1283"/>
        <v>43903</v>
      </c>
      <c r="C1016" s="32">
        <f ca="1" t="shared" si="1230"/>
        <v>44767</v>
      </c>
      <c r="D1016" s="30" t="str">
        <f t="shared" si="1231"/>
        <v>Project 41016</v>
      </c>
      <c r="E1016" s="30" t="str">
        <f t="shared" si="1232"/>
        <v>Company AB 51016</v>
      </c>
      <c r="F1016" s="30" t="str">
        <f ca="1" t="shared" si="1284"/>
        <v>Nykvarn</v>
      </c>
      <c r="G1016" s="37">
        <f ca="1" t="shared" si="1285"/>
        <v>35</v>
      </c>
      <c r="H1016" s="38" t="str">
        <f ca="1" t="shared" si="1286"/>
        <v>Nej</v>
      </c>
      <c r="I1016" s="30" t="str">
        <f ca="1" t="shared" si="1287"/>
        <v>Flytt</v>
      </c>
      <c r="J1016" s="30" t="s">
        <v>69</v>
      </c>
      <c r="K1016" s="41">
        <f ca="1" t="shared" si="1288"/>
        <v>550</v>
      </c>
      <c r="L1016" s="41">
        <f ca="1" t="shared" si="1233"/>
        <v>184</v>
      </c>
      <c r="N1016" s="30" t="str">
        <f ca="1" t="shared" si="1234"/>
        <v>Anders Erikson 1016</v>
      </c>
      <c r="O1016" s="30" t="str">
        <f ca="1" t="shared" si="1235"/>
        <v>Erik Johanson 1016</v>
      </c>
      <c r="P1016" s="30" t="str">
        <f ca="1" t="shared" si="1236"/>
        <v>Erik Johanson 1016</v>
      </c>
      <c r="Q1016" s="30" t="str">
        <f ca="1" t="shared" si="1289"/>
        <v>1.Anslutningsmöjlighet</v>
      </c>
      <c r="R1016" s="45" t="str">
        <f ca="1" t="shared" si="1290"/>
        <v>nej</v>
      </c>
      <c r="S1016" s="45" t="str">
        <f ca="1" t="shared" si="1291"/>
        <v>x</v>
      </c>
      <c r="T1016" s="45" t="str">
        <f ca="1" t="shared" si="1292"/>
        <v/>
      </c>
      <c r="V1016" s="33"/>
      <c r="W1016" s="49" t="str">
        <f ca="1" t="shared" si="1293"/>
        <v>Länk</v>
      </c>
      <c r="X1016" s="50" t="str">
        <f ca="1" t="shared" si="1294"/>
        <v>Ja</v>
      </c>
      <c r="Y1016" s="63">
        <f ca="1" t="shared" si="1237"/>
        <v>45287</v>
      </c>
      <c r="Z1016" s="63">
        <f ca="1" t="shared" si="1238"/>
        <v>45038</v>
      </c>
      <c r="AA1016" s="67"/>
      <c r="AB1016" s="64" t="str">
        <f ca="1" t="shared" si="1239"/>
        <v/>
      </c>
      <c r="AC1016" s="73">
        <f ca="1">INDEX(Anslutningspunkt!$A$2:$A$108,RANDBETWEEN(2,108),1)</f>
        <v>51</v>
      </c>
      <c r="AD1016" s="30"/>
      <c r="AE1016" s="30" t="str">
        <f ca="1" t="shared" si="1295"/>
        <v>Regionnät</v>
      </c>
      <c r="AF1016" s="79"/>
      <c r="AG1016" s="122"/>
      <c r="AH1016" s="123"/>
      <c r="AI1016" s="127"/>
      <c r="AL1016" s="7"/>
      <c r="AM1016" s="7">
        <f ca="1">VLOOKUP(AC1016,Anslutningspunkt!A:B,2,0)+RANDBETWEEN(-10000,10000)</f>
        <v>6129482.672</v>
      </c>
      <c r="AN1016" s="7">
        <f ca="1">VLOOKUP(AC1016,Anslutningspunkt!A:C,3,0)+RANDBETWEEN(-10000,10000)</f>
        <v>420767.438</v>
      </c>
      <c r="AP1016" s="7" t="str">
        <f ca="1" t="shared" si="1240"/>
        <v>Flytt</v>
      </c>
      <c r="AQ1016" s="7" t="str">
        <f t="shared" si="1241"/>
        <v>Konsumtion/Produktion</v>
      </c>
      <c r="AX1016" s="31" t="str">
        <f ca="1" t="shared" si="1242"/>
        <v/>
      </c>
      <c r="AZ1016" s="31" t="str">
        <f ca="1">IF(SUM(IF({"4.Projekteringsavtal","5.Anslutningsavtal","6.Nätavtal"}=Q1016,1,0))&gt;0,EDATE(AX1016,RANDBETWEEN(0,6)),"")</f>
        <v/>
      </c>
      <c r="BB1016" s="21" t="str">
        <f ca="1">IF(SUM(IF({"5.Anslutningsavtal","6.Nätavtal"}=Q1016,1,0))&gt;0,EDATE(AZ1016,RANDBETWEEN(0,3)),"")</f>
        <v/>
      </c>
      <c r="BD1016" s="21" t="str">
        <f ca="1" t="shared" si="1243"/>
        <v/>
      </c>
    </row>
    <row r="1017" spans="1:56">
      <c r="A1017" s="33" t="s">
        <v>65</v>
      </c>
      <c r="B1017" s="31">
        <f ca="1" t="shared" si="1283"/>
        <v>43831</v>
      </c>
      <c r="C1017" s="32">
        <f ca="1" t="shared" si="1230"/>
        <v>45076</v>
      </c>
      <c r="D1017" s="30" t="str">
        <f t="shared" si="1231"/>
        <v>Project 41017</v>
      </c>
      <c r="E1017" s="30" t="str">
        <f t="shared" si="1232"/>
        <v>Company AB 51017</v>
      </c>
      <c r="F1017" s="30" t="str">
        <f ca="1" t="shared" si="1284"/>
        <v>Upplans Bro</v>
      </c>
      <c r="G1017" s="37">
        <f ca="1" t="shared" si="1285"/>
        <v>38</v>
      </c>
      <c r="H1017" s="38" t="str">
        <f ca="1" t="shared" si="1286"/>
        <v>Nej</v>
      </c>
      <c r="I1017" s="30" t="str">
        <f ca="1" t="shared" si="1287"/>
        <v>Utökning</v>
      </c>
      <c r="J1017" s="30" t="s">
        <v>69</v>
      </c>
      <c r="K1017" s="41">
        <f ca="1" t="shared" si="1288"/>
        <v>220</v>
      </c>
      <c r="L1017" s="41">
        <f ca="1" t="shared" si="1233"/>
        <v>99</v>
      </c>
      <c r="N1017" s="30" t="str">
        <f ca="1" t="shared" si="1234"/>
        <v>Anders Erikson 1017</v>
      </c>
      <c r="O1017" s="30" t="str">
        <f ca="1" t="shared" si="1235"/>
        <v>Sarah Anderson 1017</v>
      </c>
      <c r="P1017" s="30" t="str">
        <f ca="1" t="shared" si="1236"/>
        <v>Sarah Anderson 1017</v>
      </c>
      <c r="Q1017" s="30" t="str">
        <f ca="1" t="shared" si="1289"/>
        <v>1.Anslutningsmöjlighet</v>
      </c>
      <c r="R1017" s="45" t="str">
        <f ca="1" t="shared" si="1290"/>
        <v/>
      </c>
      <c r="S1017" s="45" t="str">
        <f ca="1" t="shared" si="1291"/>
        <v/>
      </c>
      <c r="T1017" s="45" t="str">
        <f ca="1" t="shared" si="1292"/>
        <v/>
      </c>
      <c r="V1017" s="33"/>
      <c r="W1017" s="49" t="str">
        <f ca="1" t="shared" si="1293"/>
        <v>Reservationsavtal ska tecknas</v>
      </c>
      <c r="X1017" s="50" t="str">
        <f ca="1" t="shared" si="1294"/>
        <v>Nej</v>
      </c>
      <c r="Y1017" s="63" t="str">
        <f ca="1" t="shared" si="1237"/>
        <v/>
      </c>
      <c r="Z1017" s="63" t="str">
        <f ca="1" t="shared" si="1238"/>
        <v/>
      </c>
      <c r="AA1017" s="67"/>
      <c r="AB1017" s="64" t="str">
        <f ca="1" t="shared" si="1239"/>
        <v/>
      </c>
      <c r="AC1017" s="73">
        <f ca="1">INDEX(Anslutningspunkt!$A$2:$A$108,RANDBETWEEN(2,108),1)</f>
        <v>85</v>
      </c>
      <c r="AD1017" s="30"/>
      <c r="AE1017" s="30" t="str">
        <f ca="1" t="shared" si="1295"/>
        <v>Stamnät</v>
      </c>
      <c r="AF1017" s="79"/>
      <c r="AG1017" s="122"/>
      <c r="AH1017" s="123"/>
      <c r="AI1017" s="127"/>
      <c r="AL1017" s="7"/>
      <c r="AM1017" s="7">
        <f ca="1">VLOOKUP(AC1017,Anslutningspunkt!A:B,2,0)+RANDBETWEEN(-10000,10000)</f>
        <v>6202337.672</v>
      </c>
      <c r="AN1017" s="7">
        <f ca="1">VLOOKUP(AC1017,Anslutningspunkt!A:C,3,0)+RANDBETWEEN(-10000,10000)</f>
        <v>346836.438</v>
      </c>
      <c r="AP1017" s="7" t="str">
        <f ca="1" t="shared" si="1240"/>
        <v>Utökning</v>
      </c>
      <c r="AQ1017" s="7" t="str">
        <f t="shared" si="1241"/>
        <v>Konsumtion/Produktion</v>
      </c>
      <c r="AX1017" s="31" t="str">
        <f ca="1" t="shared" si="1242"/>
        <v/>
      </c>
      <c r="AZ1017" s="31" t="str">
        <f ca="1">IF(SUM(IF({"4.Projekteringsavtal","5.Anslutningsavtal","6.Nätavtal"}=Q1017,1,0))&gt;0,EDATE(AX1017,RANDBETWEEN(0,6)),"")</f>
        <v/>
      </c>
      <c r="BB1017" s="21" t="str">
        <f ca="1">IF(SUM(IF({"5.Anslutningsavtal","6.Nätavtal"}=Q1017,1,0))&gt;0,EDATE(AZ1017,RANDBETWEEN(0,3)),"")</f>
        <v/>
      </c>
      <c r="BD1017" s="21" t="str">
        <f ca="1" t="shared" si="1243"/>
        <v/>
      </c>
    </row>
    <row r="1018" spans="1:56">
      <c r="A1018" s="33" t="s">
        <v>65</v>
      </c>
      <c r="B1018" s="31">
        <f ca="1" t="shared" si="1283"/>
        <v>43403</v>
      </c>
      <c r="C1018" s="32">
        <f ca="1" t="shared" si="1230"/>
        <v>44890</v>
      </c>
      <c r="D1018" s="30" t="str">
        <f t="shared" si="1231"/>
        <v>Project 41018</v>
      </c>
      <c r="E1018" s="30" t="str">
        <f t="shared" si="1232"/>
        <v>Company AB 51018</v>
      </c>
      <c r="F1018" s="30" t="str">
        <f ca="1" t="shared" si="1284"/>
        <v>Upplans Bro</v>
      </c>
      <c r="G1018" s="37">
        <f ca="1" t="shared" si="1285"/>
        <v>38</v>
      </c>
      <c r="H1018" s="38" t="str">
        <f ca="1" t="shared" si="1286"/>
        <v>Nej</v>
      </c>
      <c r="I1018" s="30" t="str">
        <f ca="1" t="shared" si="1287"/>
        <v>Utökning</v>
      </c>
      <c r="J1018" s="30" t="s">
        <v>69</v>
      </c>
      <c r="K1018" s="41">
        <f ca="1" t="shared" si="1288"/>
        <v>550</v>
      </c>
      <c r="L1018" s="41">
        <f ca="1" t="shared" si="1233"/>
        <v>74</v>
      </c>
      <c r="N1018" s="30" t="str">
        <f ca="1" t="shared" si="1234"/>
        <v>Anders Erikson 1018</v>
      </c>
      <c r="O1018" s="30" t="str">
        <f ca="1" t="shared" si="1235"/>
        <v>Anders Erikson 1018</v>
      </c>
      <c r="P1018" s="30" t="str">
        <f ca="1" t="shared" si="1236"/>
        <v>Sarah Anderson 1018</v>
      </c>
      <c r="Q1018" s="30" t="str">
        <f ca="1" t="shared" si="1289"/>
        <v>6.Nätavtal</v>
      </c>
      <c r="R1018" s="45" t="str">
        <f ca="1" t="shared" si="1290"/>
        <v>n</v>
      </c>
      <c r="S1018" s="45" t="str">
        <f ca="1" t="shared" si="1291"/>
        <v/>
      </c>
      <c r="T1018" s="45" t="str">
        <f ca="1" t="shared" si="1292"/>
        <v>x</v>
      </c>
      <c r="V1018" s="33"/>
      <c r="W1018" s="49" t="str">
        <f ca="1" t="shared" si="1293"/>
        <v/>
      </c>
      <c r="X1018" s="50" t="str">
        <f ca="1" t="shared" si="1294"/>
        <v>Ja</v>
      </c>
      <c r="Y1018" s="63">
        <f ca="1" t="shared" si="1237"/>
        <v>45558</v>
      </c>
      <c r="Z1018" s="63">
        <f ca="1" t="shared" si="1238"/>
        <v>45552</v>
      </c>
      <c r="AA1018" s="67"/>
      <c r="AB1018" s="64" t="str">
        <f ca="1" t="shared" si="1239"/>
        <v/>
      </c>
      <c r="AC1018" s="73">
        <f ca="1">INDEX(Anslutningspunkt!$A$2:$A$108,RANDBETWEEN(2,108),1)</f>
        <v>82</v>
      </c>
      <c r="AD1018" s="30"/>
      <c r="AE1018" s="30" t="str">
        <f ca="1" t="shared" si="1295"/>
        <v>Stamnät Regionnät</v>
      </c>
      <c r="AF1018" s="79"/>
      <c r="AG1018" s="122"/>
      <c r="AH1018" s="123"/>
      <c r="AI1018" s="127"/>
      <c r="AL1018" s="7"/>
      <c r="AM1018" s="7">
        <f ca="1">VLOOKUP(AC1018,Anslutningspunkt!A:B,2,0)+RANDBETWEEN(-10000,10000)</f>
        <v>6151890.672</v>
      </c>
      <c r="AN1018" s="7">
        <f ca="1">VLOOKUP(AC1018,Anslutningspunkt!A:C,3,0)+RANDBETWEEN(-10000,10000)</f>
        <v>298368.438</v>
      </c>
      <c r="AP1018" s="7" t="str">
        <f ca="1" t="shared" si="1240"/>
        <v>Utökning</v>
      </c>
      <c r="AQ1018" s="7" t="str">
        <f t="shared" si="1241"/>
        <v>Konsumtion/Produktion</v>
      </c>
      <c r="AX1018" s="31">
        <f ca="1" t="shared" si="1242"/>
        <v>44013.3342041506</v>
      </c>
      <c r="AZ1018" s="31">
        <f ca="1">IF(SUM(IF({"4.Projekteringsavtal","5.Anslutningsavtal","6.Nätavtal"}=Q1018,1,0))&gt;0,EDATE(AX1018,RANDBETWEEN(0,6)),"")</f>
        <v>44044</v>
      </c>
      <c r="BB1018" s="21">
        <f ca="1">IF(SUM(IF({"5.Anslutningsavtal","6.Nätavtal"}=Q1018,1,0))&gt;0,EDATE(AZ1018,RANDBETWEEN(0,3)),"")</f>
        <v>44105</v>
      </c>
      <c r="BD1018" s="21">
        <f ca="1" t="shared" si="1243"/>
        <v>44136</v>
      </c>
    </row>
    <row r="1019" spans="1:56">
      <c r="A1019" s="33" t="s">
        <v>65</v>
      </c>
      <c r="B1019" s="31">
        <f ca="1" t="shared" si="1283"/>
        <v>44820</v>
      </c>
      <c r="C1019" s="32">
        <f ca="1" t="shared" si="1230"/>
        <v>45435</v>
      </c>
      <c r="D1019" s="30" t="str">
        <f t="shared" si="1231"/>
        <v>Project 41019</v>
      </c>
      <c r="E1019" s="30" t="str">
        <f t="shared" si="1232"/>
        <v>Company AB 51019</v>
      </c>
      <c r="F1019" s="30" t="str">
        <f ca="1" t="shared" si="1284"/>
        <v>Hallstahammar</v>
      </c>
      <c r="G1019" s="37">
        <f ca="1" t="shared" si="1285"/>
        <v>33</v>
      </c>
      <c r="H1019" s="38" t="str">
        <f ca="1" t="shared" si="1286"/>
        <v/>
      </c>
      <c r="I1019" s="30" t="str">
        <f ca="1" t="shared" si="1287"/>
        <v>Flytt</v>
      </c>
      <c r="J1019" s="30" t="s">
        <v>69</v>
      </c>
      <c r="K1019" s="41">
        <f ca="1" t="shared" si="1288"/>
        <v>390</v>
      </c>
      <c r="L1019" s="41">
        <f ca="1" t="shared" si="1233"/>
        <v>122</v>
      </c>
      <c r="N1019" s="30" t="str">
        <f ca="1" t="shared" si="1234"/>
        <v>Sarah Anderson 1019</v>
      </c>
      <c r="O1019" s="30" t="str">
        <f ca="1" t="shared" si="1235"/>
        <v>Anders Erikson 1019</v>
      </c>
      <c r="P1019" s="30" t="str">
        <f ca="1" t="shared" si="1236"/>
        <v>Erik Johanson 1019</v>
      </c>
      <c r="Q1019" s="30" t="str">
        <f ca="1" t="shared" si="1289"/>
        <v>4.Projekteringsavtal</v>
      </c>
      <c r="R1019" s="45" t="str">
        <f ca="1" t="shared" si="1290"/>
        <v>N/A</v>
      </c>
      <c r="S1019" s="45" t="str">
        <f ca="1" t="shared" si="1291"/>
        <v/>
      </c>
      <c r="T1019" s="45" t="str">
        <f ca="1" t="shared" si="1292"/>
        <v/>
      </c>
      <c r="V1019" s="33"/>
      <c r="W1019" s="49" t="str">
        <f ca="1" t="shared" si="1293"/>
        <v>Reservationsavtal ska tecknas</v>
      </c>
      <c r="X1019" s="50" t="str">
        <f ca="1" t="shared" si="1294"/>
        <v>Ja</v>
      </c>
      <c r="Y1019" s="63">
        <f ca="1" t="shared" si="1237"/>
        <v>45537</v>
      </c>
      <c r="Z1019" s="63">
        <f ca="1" t="shared" si="1238"/>
        <v>45506</v>
      </c>
      <c r="AA1019" s="67"/>
      <c r="AB1019" s="64" t="str">
        <f ca="1" t="shared" si="1239"/>
        <v/>
      </c>
      <c r="AC1019" s="73">
        <f ca="1">INDEX(Anslutningspunkt!$A$2:$A$108,RANDBETWEEN(2,108),1)</f>
        <v>64</v>
      </c>
      <c r="AD1019" s="30"/>
      <c r="AE1019" s="30" t="str">
        <f ca="1" t="shared" si="1295"/>
        <v>Stamnät</v>
      </c>
      <c r="AF1019" s="79"/>
      <c r="AG1019" s="122"/>
      <c r="AH1019" s="123"/>
      <c r="AI1019" s="127"/>
      <c r="AL1019" s="7"/>
      <c r="AM1019" s="7">
        <f ca="1">VLOOKUP(AC1019,Anslutningspunkt!A:B,2,0)+RANDBETWEEN(-10000,10000)</f>
        <v>6071496.672</v>
      </c>
      <c r="AN1019" s="7">
        <f ca="1">VLOOKUP(AC1019,Anslutningspunkt!A:C,3,0)+RANDBETWEEN(-10000,10000)</f>
        <v>394610.438</v>
      </c>
      <c r="AP1019" s="7" t="str">
        <f ca="1" t="shared" si="1240"/>
        <v>Flytt</v>
      </c>
      <c r="AQ1019" s="7" t="str">
        <f t="shared" si="1241"/>
        <v>Konsumtion/Produktion</v>
      </c>
      <c r="AX1019" s="31">
        <f ca="1" t="shared" si="1242"/>
        <v>44981.1732923468</v>
      </c>
      <c r="AZ1019" s="31">
        <f ca="1">IF(SUM(IF({"4.Projekteringsavtal","5.Anslutningsavtal","6.Nätavtal"}=Q1019,1,0))&gt;0,EDATE(AX1019,RANDBETWEEN(0,6)),"")</f>
        <v>45070</v>
      </c>
      <c r="BB1019" s="21" t="str">
        <f ca="1">IF(SUM(IF({"5.Anslutningsavtal","6.Nätavtal"}=Q1019,1,0))&gt;0,EDATE(AZ1019,RANDBETWEEN(0,3)),"")</f>
        <v/>
      </c>
      <c r="BD1019" s="21" t="str">
        <f ca="1" t="shared" si="1243"/>
        <v/>
      </c>
    </row>
    <row r="1020" spans="1:56">
      <c r="A1020" s="33" t="s">
        <v>65</v>
      </c>
      <c r="B1020" s="31">
        <f ca="1" t="shared" si="1283"/>
        <v>44481</v>
      </c>
      <c r="C1020" s="32">
        <f ca="1" t="shared" si="1230"/>
        <v>44908</v>
      </c>
      <c r="D1020" s="30" t="str">
        <f t="shared" si="1231"/>
        <v>Project 41020</v>
      </c>
      <c r="E1020" s="30" t="str">
        <f t="shared" si="1232"/>
        <v>Company AB 51020</v>
      </c>
      <c r="F1020" s="30" t="str">
        <f ca="1" t="shared" si="1284"/>
        <v>Heby</v>
      </c>
      <c r="G1020" s="37">
        <f ca="1" t="shared" si="1285"/>
        <v>35</v>
      </c>
      <c r="H1020" s="38" t="str">
        <f ca="1" t="shared" si="1286"/>
        <v/>
      </c>
      <c r="I1020" s="30" t="str">
        <f ca="1" t="shared" si="1287"/>
        <v>Utökning</v>
      </c>
      <c r="J1020" s="30" t="s">
        <v>69</v>
      </c>
      <c r="K1020" s="41">
        <f ca="1" t="shared" si="1288"/>
        <v>40</v>
      </c>
      <c r="L1020" s="41">
        <f ca="1" t="shared" si="1233"/>
        <v>13</v>
      </c>
      <c r="N1020" s="30" t="str">
        <f ca="1" t="shared" si="1234"/>
        <v>Anders Erikson 1020</v>
      </c>
      <c r="O1020" s="30" t="str">
        <f ca="1" t="shared" si="1235"/>
        <v>Erik Johanson 1020</v>
      </c>
      <c r="P1020" s="30" t="str">
        <f ca="1" t="shared" si="1236"/>
        <v>Sarah Anderson 1020</v>
      </c>
      <c r="Q1020" s="30" t="str">
        <f ca="1" t="shared" si="1289"/>
        <v>2.Reservationsavtal</v>
      </c>
      <c r="R1020" s="45" t="str">
        <f ca="1" t="shared" si="1290"/>
        <v>Ja</v>
      </c>
      <c r="S1020" s="45" t="str">
        <f ca="1" t="shared" si="1291"/>
        <v>x</v>
      </c>
      <c r="T1020" s="45" t="str">
        <f ca="1" t="shared" si="1292"/>
        <v>x</v>
      </c>
      <c r="V1020" s="33"/>
      <c r="W1020" s="49" t="str">
        <f ca="1" t="shared" si="1293"/>
        <v/>
      </c>
      <c r="X1020" s="50" t="str">
        <f ca="1" t="shared" si="1294"/>
        <v/>
      </c>
      <c r="Y1020" s="63" t="str">
        <f ca="1" t="shared" si="1237"/>
        <v/>
      </c>
      <c r="Z1020" s="63" t="str">
        <f ca="1" t="shared" si="1238"/>
        <v/>
      </c>
      <c r="AA1020" s="67"/>
      <c r="AB1020" s="64" t="str">
        <f ca="1" t="shared" si="1239"/>
        <v/>
      </c>
      <c r="AC1020" s="73">
        <f ca="1">INDEX(Anslutningspunkt!$A$2:$A$108,RANDBETWEEN(2,108),1)</f>
        <v>7</v>
      </c>
      <c r="AD1020" s="30"/>
      <c r="AE1020" s="30" t="str">
        <f ca="1" t="shared" si="1295"/>
        <v>Stamnät Regionnät</v>
      </c>
      <c r="AF1020" s="79"/>
      <c r="AG1020" s="122"/>
      <c r="AH1020" s="123"/>
      <c r="AI1020" s="127"/>
      <c r="AL1020" s="7"/>
      <c r="AM1020" s="7">
        <f ca="1">VLOOKUP(AC1020,Anslutningspunkt!A:B,2,0)+RANDBETWEEN(-10000,10000)</f>
        <v>6196814.672</v>
      </c>
      <c r="AN1020" s="7">
        <f ca="1">VLOOKUP(AC1020,Anslutningspunkt!A:C,3,0)+RANDBETWEEN(-10000,10000)</f>
        <v>324501.438</v>
      </c>
      <c r="AP1020" s="7" t="str">
        <f ca="1" t="shared" si="1240"/>
        <v>Utökning</v>
      </c>
      <c r="AQ1020" s="7" t="str">
        <f t="shared" si="1241"/>
        <v>Konsumtion/Produktion</v>
      </c>
      <c r="AX1020" s="31">
        <f ca="1" t="shared" si="1242"/>
        <v>44500.1604535359</v>
      </c>
      <c r="AZ1020" s="31" t="str">
        <f ca="1">IF(SUM(IF({"4.Projekteringsavtal","5.Anslutningsavtal","6.Nätavtal"}=Q1020,1,0))&gt;0,EDATE(AX1020,RANDBETWEEN(0,6)),"")</f>
        <v/>
      </c>
      <c r="BB1020" s="21" t="str">
        <f ca="1">IF(SUM(IF({"5.Anslutningsavtal","6.Nätavtal"}=Q1020,1,0))&gt;0,EDATE(AZ1020,RANDBETWEEN(0,3)),"")</f>
        <v/>
      </c>
      <c r="BD1020" s="21" t="str">
        <f ca="1" t="shared" si="1243"/>
        <v/>
      </c>
    </row>
    <row r="1021" spans="1:56">
      <c r="A1021" s="33" t="s">
        <v>65</v>
      </c>
      <c r="B1021" s="31">
        <f ca="1" t="shared" ref="B1021:B1030" si="1296">RANDBETWEEN(DATE(2018,1,1),DATE(2022,10,20))</f>
        <v>43191</v>
      </c>
      <c r="C1021" s="32">
        <f ca="1" t="shared" si="1230"/>
        <v>45008</v>
      </c>
      <c r="D1021" s="30" t="str">
        <f t="shared" si="1231"/>
        <v>Project 41021</v>
      </c>
      <c r="E1021" s="30" t="str">
        <f t="shared" si="1232"/>
        <v>Company AB 51021</v>
      </c>
      <c r="F1021" s="30" t="str">
        <f ca="1" t="shared" ref="F1021:F1030" si="129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Västerås</v>
      </c>
      <c r="G1021" s="37">
        <f ca="1" t="shared" ref="G1021:G1030" si="1298">RANDBETWEEN(30,38)</f>
        <v>31</v>
      </c>
      <c r="H1021" s="38" t="str">
        <f ca="1" t="shared" ref="H1021:H1030" si="1299">CHOOSE(RANDBETWEEN(1,3),"Ja","Nej","")</f>
        <v>Nej</v>
      </c>
      <c r="I1021" s="30" t="str">
        <f ca="1" t="shared" ref="I1021:I1030" si="1300">CHOOSE(RANDBETWEEN(1,3),"Nyanslutning","Utökning","Flytt")</f>
        <v>Flytt</v>
      </c>
      <c r="J1021" s="30" t="s">
        <v>69</v>
      </c>
      <c r="K1021" s="41">
        <f ca="1" t="shared" ref="K1021:K1030" si="1301">RANDBETWEEN(1,60)*10</f>
        <v>510</v>
      </c>
      <c r="L1021" s="41">
        <f ca="1" t="shared" si="1233"/>
        <v>115</v>
      </c>
      <c r="N1021" s="30" t="str">
        <f ca="1" t="shared" si="1234"/>
        <v>Lars Johnson 1021</v>
      </c>
      <c r="O1021" s="30" t="str">
        <f ca="1" t="shared" si="1235"/>
        <v>Sarah Anderson 1021</v>
      </c>
      <c r="P1021" s="30" t="str">
        <f ca="1" t="shared" si="1236"/>
        <v>Sarah Anderson 1021</v>
      </c>
      <c r="Q1021" s="30" t="str">
        <f ca="1" t="shared" ref="Q1021:Q1030" si="1302">CHOOSE(RANDBETWEEN(1,5),"5.Anslutningsavtal","4.Projekteringsavtal","6.Nätavtal","2.Reservationsavtal","1.Anslutningsmöjlighet")</f>
        <v>4.Projekteringsavtal</v>
      </c>
      <c r="R1021" s="45" t="str">
        <f ca="1" t="shared" ref="R1021:R1030" si="1303">CHOOSE(RANDBETWEEN(1,8),"Ja","","","","n","nej","?","N/A")</f>
        <v>nej</v>
      </c>
      <c r="S1021" s="45" t="str">
        <f ca="1" t="shared" ref="S1021:S1030" si="1304">CHOOSE(RANDBETWEEN(1,3),"x","","")</f>
        <v/>
      </c>
      <c r="T1021" s="45" t="str">
        <f ca="1" t="shared" ref="T1021:T1030" si="1305">CHOOSE(RANDBETWEEN(1,4),"x","","","")</f>
        <v/>
      </c>
      <c r="V1021" s="33"/>
      <c r="W1021" s="49" t="str">
        <f ca="1" t="shared" ref="W1021:W1030" si="1306">CHOOSE(RANDBETWEEN(1,7),"Länk","","","","","Ansluts till LN 20 kV","Reservationsavtal ska tecknas")</f>
        <v/>
      </c>
      <c r="X1021" s="50" t="str">
        <f ca="1" t="shared" ref="X1021:X1030" si="1307">CHOOSE(RANDBETWEEN(1,4),"Ja","Ja","Nej","")</f>
        <v>Ja</v>
      </c>
      <c r="Y1021" s="63">
        <f ca="1" t="shared" si="1237"/>
        <v>45509</v>
      </c>
      <c r="Z1021" s="63">
        <f ca="1" t="shared" si="1238"/>
        <v>45470</v>
      </c>
      <c r="AA1021" s="67"/>
      <c r="AB1021" s="64" t="str">
        <f ca="1" t="shared" si="1239"/>
        <v/>
      </c>
      <c r="AC1021" s="73">
        <f ca="1">INDEX(Anslutningspunkt!$A$2:$A$108,RANDBETWEEN(2,108),1)</f>
        <v>63</v>
      </c>
      <c r="AD1021" s="30"/>
      <c r="AE1021" s="30" t="str">
        <f ca="1" t="shared" ref="AE1021:AE1030" si="1308">CHOOSE(RANDBETWEEN(1,4),"Regionnät","Stamnät Regionnät","Stamnät","")</f>
        <v>Stamnät</v>
      </c>
      <c r="AF1021" s="79"/>
      <c r="AG1021" s="122"/>
      <c r="AH1021" s="123"/>
      <c r="AI1021" s="127"/>
      <c r="AL1021" s="7"/>
      <c r="AM1021" s="7">
        <f ca="1">VLOOKUP(AC1021,Anslutningspunkt!A:B,2,0)+RANDBETWEEN(-10000,10000)</f>
        <v>6168643.672</v>
      </c>
      <c r="AN1021" s="7">
        <f ca="1">VLOOKUP(AC1021,Anslutningspunkt!A:C,3,0)+RANDBETWEEN(-10000,10000)</f>
        <v>414405.438</v>
      </c>
      <c r="AP1021" s="7" t="str">
        <f ca="1" t="shared" si="1240"/>
        <v>Flytt</v>
      </c>
      <c r="AQ1021" s="7" t="str">
        <f t="shared" si="1241"/>
        <v>Konsumtion/Produktion</v>
      </c>
      <c r="AX1021" s="31">
        <f ca="1" t="shared" si="1242"/>
        <v>44982.2820316488</v>
      </c>
      <c r="AZ1021" s="31">
        <f ca="1">IF(SUM(IF({"4.Projekteringsavtal","5.Anslutningsavtal","6.Nätavtal"}=Q1021,1,0))&gt;0,EDATE(AX1021,RANDBETWEEN(0,6)),"")</f>
        <v>44982</v>
      </c>
      <c r="BB1021" s="21" t="str">
        <f ca="1">IF(SUM(IF({"5.Anslutningsavtal","6.Nätavtal"}=Q1021,1,0))&gt;0,EDATE(AZ1021,RANDBETWEEN(0,3)),"")</f>
        <v/>
      </c>
      <c r="BD1021" s="21" t="str">
        <f ca="1" t="shared" si="1243"/>
        <v/>
      </c>
    </row>
    <row r="1022" spans="1:56">
      <c r="A1022" s="33" t="s">
        <v>65</v>
      </c>
      <c r="B1022" s="31">
        <f ca="1" t="shared" si="1296"/>
        <v>43460</v>
      </c>
      <c r="C1022" s="32">
        <f ca="1" t="shared" si="1230"/>
        <v>43579</v>
      </c>
      <c r="D1022" s="30" t="str">
        <f t="shared" si="1231"/>
        <v>Project 41022</v>
      </c>
      <c r="E1022" s="30" t="str">
        <f t="shared" si="1232"/>
        <v>Company AB 51022</v>
      </c>
      <c r="F1022" s="30" t="str">
        <f ca="1" t="shared" si="1297"/>
        <v>Ludvika</v>
      </c>
      <c r="G1022" s="37">
        <f ca="1" t="shared" si="1298"/>
        <v>31</v>
      </c>
      <c r="H1022" s="38" t="str">
        <f ca="1" t="shared" si="1299"/>
        <v>Ja</v>
      </c>
      <c r="I1022" s="30" t="str">
        <f ca="1" t="shared" si="1300"/>
        <v>Flytt</v>
      </c>
      <c r="J1022" s="30" t="s">
        <v>69</v>
      </c>
      <c r="K1022" s="41">
        <f ca="1" t="shared" si="1301"/>
        <v>420</v>
      </c>
      <c r="L1022" s="41">
        <f ca="1" t="shared" si="1233"/>
        <v>105</v>
      </c>
      <c r="N1022" s="30" t="str">
        <f ca="1" t="shared" si="1234"/>
        <v>Sarah Anderson 1022</v>
      </c>
      <c r="O1022" s="30" t="str">
        <f ca="1" t="shared" si="1235"/>
        <v>Sarah Anderson 1022</v>
      </c>
      <c r="P1022" s="30" t="str">
        <f ca="1" t="shared" si="1236"/>
        <v>Anders Erikson 1022</v>
      </c>
      <c r="Q1022" s="30" t="str">
        <f ca="1" t="shared" si="1302"/>
        <v>2.Reservationsavtal</v>
      </c>
      <c r="R1022" s="45" t="str">
        <f ca="1" t="shared" si="1303"/>
        <v/>
      </c>
      <c r="S1022" s="45" t="str">
        <f ca="1" t="shared" si="1304"/>
        <v/>
      </c>
      <c r="T1022" s="45" t="str">
        <f ca="1" t="shared" si="1305"/>
        <v>x</v>
      </c>
      <c r="V1022" s="33"/>
      <c r="W1022" s="49" t="str">
        <f ca="1" t="shared" si="1306"/>
        <v>Länk</v>
      </c>
      <c r="X1022" s="50" t="str">
        <f ca="1" t="shared" si="1307"/>
        <v>Ja</v>
      </c>
      <c r="Y1022" s="63">
        <f ca="1" t="shared" si="1237"/>
        <v>44471</v>
      </c>
      <c r="Z1022" s="63">
        <f ca="1" t="shared" si="1238"/>
        <v>43738</v>
      </c>
      <c r="AA1022" s="67"/>
      <c r="AB1022" s="64" t="str">
        <f ca="1" t="shared" si="1239"/>
        <v/>
      </c>
      <c r="AC1022" s="73">
        <f ca="1">INDEX(Anslutningspunkt!$A$2:$A$108,RANDBETWEEN(2,108),1)</f>
        <v>85</v>
      </c>
      <c r="AD1022" s="30"/>
      <c r="AE1022" s="30" t="str">
        <f ca="1" t="shared" si="1308"/>
        <v>Regionnät</v>
      </c>
      <c r="AF1022" s="79"/>
      <c r="AG1022" s="122"/>
      <c r="AH1022" s="123"/>
      <c r="AI1022" s="127"/>
      <c r="AL1022" s="7"/>
      <c r="AM1022" s="7">
        <f ca="1">VLOOKUP(AC1022,Anslutningspunkt!A:B,2,0)+RANDBETWEEN(-10000,10000)</f>
        <v>6194101.672</v>
      </c>
      <c r="AN1022" s="7">
        <f ca="1">VLOOKUP(AC1022,Anslutningspunkt!A:C,3,0)+RANDBETWEEN(-10000,10000)</f>
        <v>338559.438</v>
      </c>
      <c r="AP1022" s="7" t="str">
        <f ca="1" t="shared" si="1240"/>
        <v>Flytt</v>
      </c>
      <c r="AQ1022" s="7" t="str">
        <f t="shared" si="1241"/>
        <v>Konsumtion/Produktion</v>
      </c>
      <c r="AX1022" s="31">
        <f ca="1" t="shared" si="1242"/>
        <v>43592.1748107186</v>
      </c>
      <c r="AZ1022" s="31" t="str">
        <f ca="1">IF(SUM(IF({"4.Projekteringsavtal","5.Anslutningsavtal","6.Nätavtal"}=Q1022,1,0))&gt;0,EDATE(AX1022,RANDBETWEEN(0,6)),"")</f>
        <v/>
      </c>
      <c r="BB1022" s="21" t="str">
        <f ca="1">IF(SUM(IF({"5.Anslutningsavtal","6.Nätavtal"}=Q1022,1,0))&gt;0,EDATE(AZ1022,RANDBETWEEN(0,3)),"")</f>
        <v/>
      </c>
      <c r="BD1022" s="21" t="str">
        <f ca="1" t="shared" si="1243"/>
        <v/>
      </c>
    </row>
    <row r="1023" spans="1:56">
      <c r="A1023" s="33" t="s">
        <v>65</v>
      </c>
      <c r="B1023" s="31">
        <f ca="1" t="shared" si="1296"/>
        <v>44345</v>
      </c>
      <c r="C1023" s="32">
        <f ca="1" t="shared" si="1230"/>
        <v>44549</v>
      </c>
      <c r="D1023" s="30" t="str">
        <f t="shared" si="1231"/>
        <v>Project 41023</v>
      </c>
      <c r="E1023" s="30" t="str">
        <f t="shared" si="1232"/>
        <v>Company AB 51023</v>
      </c>
      <c r="F1023" s="30" t="str">
        <f ca="1" t="shared" si="1297"/>
        <v>Nykvarn</v>
      </c>
      <c r="G1023" s="37">
        <f ca="1" t="shared" si="1298"/>
        <v>38</v>
      </c>
      <c r="H1023" s="38" t="str">
        <f ca="1" t="shared" si="1299"/>
        <v/>
      </c>
      <c r="I1023" s="30" t="str">
        <f ca="1" t="shared" si="1300"/>
        <v>Utökning</v>
      </c>
      <c r="J1023" s="30" t="s">
        <v>69</v>
      </c>
      <c r="K1023" s="41">
        <f ca="1" t="shared" si="1301"/>
        <v>420</v>
      </c>
      <c r="L1023" s="41">
        <f ca="1" t="shared" si="1233"/>
        <v>200</v>
      </c>
      <c r="N1023" s="30" t="str">
        <f ca="1" t="shared" si="1234"/>
        <v>Sarah Anderson 1023</v>
      </c>
      <c r="O1023" s="30" t="str">
        <f ca="1" t="shared" si="1235"/>
        <v>Sarah Anderson 1023</v>
      </c>
      <c r="P1023" s="30" t="str">
        <f ca="1" t="shared" si="1236"/>
        <v>Erik Johanson 1023</v>
      </c>
      <c r="Q1023" s="30" t="str">
        <f ca="1" t="shared" si="1302"/>
        <v>1.Anslutningsmöjlighet</v>
      </c>
      <c r="R1023" s="45" t="str">
        <f ca="1" t="shared" si="1303"/>
        <v>nej</v>
      </c>
      <c r="S1023" s="45" t="str">
        <f ca="1" t="shared" si="1304"/>
        <v/>
      </c>
      <c r="T1023" s="45" t="str">
        <f ca="1" t="shared" si="1305"/>
        <v/>
      </c>
      <c r="V1023" s="33"/>
      <c r="W1023" s="49" t="str">
        <f ca="1" t="shared" si="1306"/>
        <v/>
      </c>
      <c r="X1023" s="50" t="str">
        <f ca="1" t="shared" si="1307"/>
        <v>Nej</v>
      </c>
      <c r="Y1023" s="63" t="str">
        <f ca="1" t="shared" si="1237"/>
        <v/>
      </c>
      <c r="Z1023" s="63" t="str">
        <f ca="1" t="shared" si="1238"/>
        <v/>
      </c>
      <c r="AA1023" s="67"/>
      <c r="AB1023" s="64" t="str">
        <f ca="1" t="shared" si="1239"/>
        <v/>
      </c>
      <c r="AC1023" s="73">
        <f ca="1">INDEX(Anslutningspunkt!$A$2:$A$108,RANDBETWEEN(2,108),1)</f>
        <v>20</v>
      </c>
      <c r="AD1023" s="30"/>
      <c r="AE1023" s="30" t="str">
        <f ca="1" t="shared" si="1308"/>
        <v>Regionnät</v>
      </c>
      <c r="AF1023" s="79"/>
      <c r="AG1023" s="122"/>
      <c r="AH1023" s="123"/>
      <c r="AI1023" s="127"/>
      <c r="AL1023" s="7"/>
      <c r="AM1023" s="7">
        <f ca="1">VLOOKUP(AC1023,Anslutningspunkt!A:B,2,0)+RANDBETWEEN(-10000,10000)</f>
        <v>6009079.672</v>
      </c>
      <c r="AN1023" s="7">
        <f ca="1">VLOOKUP(AC1023,Anslutningspunkt!A:C,3,0)+RANDBETWEEN(-10000,10000)</f>
        <v>407969.438</v>
      </c>
      <c r="AP1023" s="7" t="str">
        <f ca="1" t="shared" si="1240"/>
        <v>Utökning</v>
      </c>
      <c r="AQ1023" s="7" t="str">
        <f t="shared" si="1241"/>
        <v>Konsumtion/Produktion</v>
      </c>
      <c r="AX1023" s="31" t="str">
        <f ca="1" t="shared" si="1242"/>
        <v/>
      </c>
      <c r="AZ1023" s="31" t="str">
        <f ca="1">IF(SUM(IF({"4.Projekteringsavtal","5.Anslutningsavtal","6.Nätavtal"}=Q1023,1,0))&gt;0,EDATE(AX1023,RANDBETWEEN(0,6)),"")</f>
        <v/>
      </c>
      <c r="BB1023" s="21" t="str">
        <f ca="1">IF(SUM(IF({"5.Anslutningsavtal","6.Nätavtal"}=Q1023,1,0))&gt;0,EDATE(AZ1023,RANDBETWEEN(0,3)),"")</f>
        <v/>
      </c>
      <c r="BD1023" s="21" t="str">
        <f ca="1" t="shared" si="1243"/>
        <v/>
      </c>
    </row>
    <row r="1024" spans="1:56">
      <c r="A1024" s="33" t="s">
        <v>65</v>
      </c>
      <c r="B1024" s="31">
        <f ca="1" t="shared" si="1296"/>
        <v>44761</v>
      </c>
      <c r="C1024" s="32">
        <f ca="1" t="shared" si="1230"/>
        <v>45115</v>
      </c>
      <c r="D1024" s="30" t="str">
        <f t="shared" si="1231"/>
        <v>Project 41024</v>
      </c>
      <c r="E1024" s="30" t="str">
        <f t="shared" si="1232"/>
        <v>Company AB 51024</v>
      </c>
      <c r="F1024" s="30" t="str">
        <f ca="1" t="shared" si="1297"/>
        <v>Enköping</v>
      </c>
      <c r="G1024" s="37">
        <f ca="1" t="shared" si="1298"/>
        <v>33</v>
      </c>
      <c r="H1024" s="38" t="str">
        <f ca="1" t="shared" si="1299"/>
        <v>Nej</v>
      </c>
      <c r="I1024" s="30" t="str">
        <f ca="1" t="shared" si="1300"/>
        <v>Flytt</v>
      </c>
      <c r="J1024" s="30" t="s">
        <v>69</v>
      </c>
      <c r="K1024" s="41">
        <f ca="1" t="shared" si="1301"/>
        <v>380</v>
      </c>
      <c r="L1024" s="41">
        <f ca="1" t="shared" si="1233"/>
        <v>60</v>
      </c>
      <c r="N1024" s="30" t="str">
        <f ca="1" t="shared" si="1234"/>
        <v>Lars Johnson 1024</v>
      </c>
      <c r="O1024" s="30" t="str">
        <f ca="1" t="shared" si="1235"/>
        <v>Lars Johnson 1024</v>
      </c>
      <c r="P1024" s="30" t="str">
        <f ca="1" t="shared" si="1236"/>
        <v>Sarah Anderson 1024</v>
      </c>
      <c r="Q1024" s="30" t="str">
        <f ca="1" t="shared" si="1302"/>
        <v>2.Reservationsavtal</v>
      </c>
      <c r="R1024" s="45" t="str">
        <f ca="1" t="shared" si="1303"/>
        <v/>
      </c>
      <c r="S1024" s="45" t="str">
        <f ca="1" t="shared" si="1304"/>
        <v>x</v>
      </c>
      <c r="T1024" s="45" t="str">
        <f ca="1" t="shared" si="1305"/>
        <v>x</v>
      </c>
      <c r="V1024" s="33"/>
      <c r="W1024" s="49" t="str">
        <f ca="1" t="shared" si="1306"/>
        <v>Länk</v>
      </c>
      <c r="X1024" s="50" t="str">
        <f ca="1" t="shared" si="1307"/>
        <v>Nej</v>
      </c>
      <c r="Y1024" s="63" t="str">
        <f ca="1" t="shared" si="1237"/>
        <v/>
      </c>
      <c r="Z1024" s="63" t="str">
        <f ca="1" t="shared" si="1238"/>
        <v/>
      </c>
      <c r="AA1024" s="67"/>
      <c r="AB1024" s="64" t="str">
        <f ca="1" t="shared" si="1239"/>
        <v/>
      </c>
      <c r="AC1024" s="73">
        <f ca="1">INDEX(Anslutningspunkt!$A$2:$A$108,RANDBETWEEN(2,108),1)</f>
        <v>100</v>
      </c>
      <c r="AD1024" s="30"/>
      <c r="AE1024" s="30" t="str">
        <f ca="1" t="shared" si="1308"/>
        <v>Stamnät</v>
      </c>
      <c r="AF1024" s="79"/>
      <c r="AG1024" s="122"/>
      <c r="AH1024" s="123"/>
      <c r="AI1024" s="127"/>
      <c r="AL1024" s="7"/>
      <c r="AM1024" s="7">
        <f ca="1">VLOOKUP(AC1024,Anslutningspunkt!A:B,2,0)+RANDBETWEEN(-10000,10000)</f>
        <v>6161296.672</v>
      </c>
      <c r="AN1024" s="7">
        <f ca="1">VLOOKUP(AC1024,Anslutningspunkt!A:C,3,0)+RANDBETWEEN(-10000,10000)</f>
        <v>402658.438</v>
      </c>
      <c r="AP1024" s="7" t="str">
        <f ca="1" t="shared" si="1240"/>
        <v>Flytt</v>
      </c>
      <c r="AQ1024" s="7" t="str">
        <f t="shared" si="1241"/>
        <v>Konsumtion/Produktion</v>
      </c>
      <c r="AX1024" s="31">
        <f ca="1" t="shared" si="1242"/>
        <v>45035.8043742696</v>
      </c>
      <c r="AZ1024" s="31" t="str">
        <f ca="1">IF(SUM(IF({"4.Projekteringsavtal","5.Anslutningsavtal","6.Nätavtal"}=Q1024,1,0))&gt;0,EDATE(AX1024,RANDBETWEEN(0,6)),"")</f>
        <v/>
      </c>
      <c r="BB1024" s="21" t="str">
        <f ca="1">IF(SUM(IF({"5.Anslutningsavtal","6.Nätavtal"}=Q1024,1,0))&gt;0,EDATE(AZ1024,RANDBETWEEN(0,3)),"")</f>
        <v/>
      </c>
      <c r="BD1024" s="21" t="str">
        <f ca="1" t="shared" si="1243"/>
        <v/>
      </c>
    </row>
    <row r="1025" spans="1:56">
      <c r="A1025" s="33" t="s">
        <v>65</v>
      </c>
      <c r="B1025" s="31">
        <f ca="1" t="shared" si="1296"/>
        <v>44273</v>
      </c>
      <c r="C1025" s="32">
        <f ca="1" t="shared" si="1230"/>
        <v>44691</v>
      </c>
      <c r="D1025" s="30" t="str">
        <f t="shared" si="1231"/>
        <v>Project 41025</v>
      </c>
      <c r="E1025" s="30" t="str">
        <f t="shared" si="1232"/>
        <v>Company AB 51025</v>
      </c>
      <c r="F1025" s="30" t="str">
        <f ca="1" t="shared" si="1297"/>
        <v>Eskilstuna</v>
      </c>
      <c r="G1025" s="37">
        <f ca="1" t="shared" si="1298"/>
        <v>31</v>
      </c>
      <c r="H1025" s="38" t="str">
        <f ca="1" t="shared" si="1299"/>
        <v>Nej</v>
      </c>
      <c r="I1025" s="30" t="str">
        <f ca="1" t="shared" si="1300"/>
        <v>Utökning</v>
      </c>
      <c r="J1025" s="30" t="s">
        <v>69</v>
      </c>
      <c r="K1025" s="41">
        <f ca="1" t="shared" si="1301"/>
        <v>290</v>
      </c>
      <c r="L1025" s="41">
        <f ca="1" t="shared" si="1233"/>
        <v>210</v>
      </c>
      <c r="N1025" s="30" t="str">
        <f ca="1" t="shared" si="1234"/>
        <v>Anders Erikson 1025</v>
      </c>
      <c r="O1025" s="30" t="str">
        <f ca="1" t="shared" si="1235"/>
        <v>Lars Johnson 1025</v>
      </c>
      <c r="P1025" s="30" t="str">
        <f ca="1" t="shared" si="1236"/>
        <v>Sarah Anderson 1025</v>
      </c>
      <c r="Q1025" s="30" t="str">
        <f ca="1" t="shared" si="1302"/>
        <v>4.Projekteringsavtal</v>
      </c>
      <c r="R1025" s="45" t="str">
        <f ca="1" t="shared" si="1303"/>
        <v>N/A</v>
      </c>
      <c r="S1025" s="45" t="str">
        <f ca="1" t="shared" si="1304"/>
        <v/>
      </c>
      <c r="T1025" s="45" t="str">
        <f ca="1" t="shared" si="1305"/>
        <v/>
      </c>
      <c r="V1025" s="33"/>
      <c r="W1025" s="49" t="str">
        <f ca="1" t="shared" si="1306"/>
        <v>Reservationsavtal ska tecknas</v>
      </c>
      <c r="X1025" s="50" t="str">
        <f ca="1" t="shared" si="1307"/>
        <v/>
      </c>
      <c r="Y1025" s="63" t="str">
        <f ca="1" t="shared" si="1237"/>
        <v/>
      </c>
      <c r="Z1025" s="63" t="str">
        <f ca="1" t="shared" si="1238"/>
        <v/>
      </c>
      <c r="AA1025" s="67"/>
      <c r="AB1025" s="64" t="str">
        <f ca="1" t="shared" si="1239"/>
        <v/>
      </c>
      <c r="AC1025" s="73">
        <f ca="1">INDEX(Anslutningspunkt!$A$2:$A$108,RANDBETWEEN(2,108),1)</f>
        <v>88</v>
      </c>
      <c r="AD1025" s="30"/>
      <c r="AE1025" s="30" t="str">
        <f ca="1" t="shared" si="1308"/>
        <v>Stamnät</v>
      </c>
      <c r="AF1025" s="79"/>
      <c r="AG1025" s="122"/>
      <c r="AH1025" s="123"/>
      <c r="AI1025" s="127"/>
      <c r="AL1025" s="7"/>
      <c r="AM1025" s="7">
        <f ca="1">VLOOKUP(AC1025,Anslutningspunkt!A:B,2,0)+RANDBETWEEN(-10000,10000)</f>
        <v>6132586.672</v>
      </c>
      <c r="AN1025" s="7">
        <f ca="1">VLOOKUP(AC1025,Anslutningspunkt!A:C,3,0)+RANDBETWEEN(-10000,10000)</f>
        <v>353090.438</v>
      </c>
      <c r="AP1025" s="7" t="str">
        <f ca="1" t="shared" si="1240"/>
        <v>Utökning</v>
      </c>
      <c r="AQ1025" s="7" t="str">
        <f t="shared" si="1241"/>
        <v>Konsumtion/Produktion</v>
      </c>
      <c r="AX1025" s="31">
        <f ca="1" t="shared" si="1242"/>
        <v>44460.481563264</v>
      </c>
      <c r="AZ1025" s="31">
        <f ca="1">IF(SUM(IF({"4.Projekteringsavtal","5.Anslutningsavtal","6.Nätavtal"}=Q1025,1,0))&gt;0,EDATE(AX1025,RANDBETWEEN(0,6)),"")</f>
        <v>44551</v>
      </c>
      <c r="BB1025" s="21" t="str">
        <f ca="1">IF(SUM(IF({"5.Anslutningsavtal","6.Nätavtal"}=Q1025,1,0))&gt;0,EDATE(AZ1025,RANDBETWEEN(0,3)),"")</f>
        <v/>
      </c>
      <c r="BD1025" s="21" t="str">
        <f ca="1" t="shared" si="1243"/>
        <v/>
      </c>
    </row>
    <row r="1026" spans="1:56">
      <c r="A1026" s="33" t="s">
        <v>65</v>
      </c>
      <c r="B1026" s="31">
        <f ca="1" t="shared" si="1296"/>
        <v>44040</v>
      </c>
      <c r="C1026" s="32">
        <f ca="1" t="shared" si="1230"/>
        <v>45350</v>
      </c>
      <c r="D1026" s="30" t="str">
        <f t="shared" si="1231"/>
        <v>Project 41026</v>
      </c>
      <c r="E1026" s="30" t="str">
        <f t="shared" si="1232"/>
        <v>Company AB 51026</v>
      </c>
      <c r="F1026" s="30" t="str">
        <f ca="1" t="shared" si="1297"/>
        <v>Kungsör</v>
      </c>
      <c r="G1026" s="37">
        <f ca="1" t="shared" si="1298"/>
        <v>33</v>
      </c>
      <c r="H1026" s="38" t="str">
        <f ca="1" t="shared" si="1299"/>
        <v>Nej</v>
      </c>
      <c r="I1026" s="30" t="str">
        <f ca="1" t="shared" si="1300"/>
        <v>Utökning</v>
      </c>
      <c r="J1026" s="30" t="s">
        <v>69</v>
      </c>
      <c r="K1026" s="41">
        <f ca="1" t="shared" si="1301"/>
        <v>60</v>
      </c>
      <c r="L1026" s="41">
        <f ca="1" t="shared" si="1233"/>
        <v>59</v>
      </c>
      <c r="N1026" s="30" t="str">
        <f ca="1" t="shared" si="1234"/>
        <v>Sarah Anderson 1026</v>
      </c>
      <c r="O1026" s="30" t="str">
        <f ca="1" t="shared" si="1235"/>
        <v>Erik Johanson 1026</v>
      </c>
      <c r="P1026" s="30" t="str">
        <f ca="1" t="shared" si="1236"/>
        <v>Erik Johanson 1026</v>
      </c>
      <c r="Q1026" s="30" t="str">
        <f ca="1" t="shared" si="1302"/>
        <v>4.Projekteringsavtal</v>
      </c>
      <c r="R1026" s="45" t="str">
        <f ca="1" t="shared" si="1303"/>
        <v>Ja</v>
      </c>
      <c r="S1026" s="45" t="str">
        <f ca="1" t="shared" si="1304"/>
        <v>x</v>
      </c>
      <c r="T1026" s="45" t="str">
        <f ca="1" t="shared" si="1305"/>
        <v/>
      </c>
      <c r="V1026" s="33"/>
      <c r="W1026" s="49" t="str">
        <f ca="1" t="shared" si="1306"/>
        <v/>
      </c>
      <c r="X1026" s="50" t="str">
        <f ca="1" t="shared" si="1307"/>
        <v/>
      </c>
      <c r="Y1026" s="63" t="str">
        <f ca="1" t="shared" si="1237"/>
        <v/>
      </c>
      <c r="Z1026" s="63" t="str">
        <f ca="1" t="shared" si="1238"/>
        <v/>
      </c>
      <c r="AA1026" s="67"/>
      <c r="AB1026" s="64" t="str">
        <f ca="1" t="shared" si="1239"/>
        <v/>
      </c>
      <c r="AC1026" s="73">
        <f ca="1">INDEX(Anslutningspunkt!$A$2:$A$108,RANDBETWEEN(2,108),1)</f>
        <v>73</v>
      </c>
      <c r="AD1026" s="30"/>
      <c r="AE1026" s="30" t="str">
        <f ca="1" t="shared" si="1308"/>
        <v>Stamnät</v>
      </c>
      <c r="AF1026" s="79"/>
      <c r="AG1026" s="122"/>
      <c r="AH1026" s="123"/>
      <c r="AI1026" s="127"/>
      <c r="AL1026" s="7"/>
      <c r="AM1026" s="7">
        <f ca="1">VLOOKUP(AC1026,Anslutningspunkt!A:B,2,0)+RANDBETWEEN(-10000,10000)</f>
        <v>6079968.672</v>
      </c>
      <c r="AN1026" s="7">
        <f ca="1">VLOOKUP(AC1026,Anslutningspunkt!A:C,3,0)+RANDBETWEEN(-10000,10000)</f>
        <v>401327.438</v>
      </c>
      <c r="AP1026" s="7" t="str">
        <f ca="1" t="shared" si="1240"/>
        <v>Utökning</v>
      </c>
      <c r="AQ1026" s="7" t="str">
        <f t="shared" si="1241"/>
        <v>Konsumtion/Produktion</v>
      </c>
      <c r="AX1026" s="31">
        <f ca="1" t="shared" si="1242"/>
        <v>45336.5184703223</v>
      </c>
      <c r="AZ1026" s="31">
        <f ca="1">IF(SUM(IF({"4.Projekteringsavtal","5.Anslutningsavtal","6.Nätavtal"}=Q1026,1,0))&gt;0,EDATE(AX1026,RANDBETWEEN(0,6)),"")</f>
        <v>45426</v>
      </c>
      <c r="BB1026" s="21" t="str">
        <f ca="1">IF(SUM(IF({"5.Anslutningsavtal","6.Nätavtal"}=Q1026,1,0))&gt;0,EDATE(AZ1026,RANDBETWEEN(0,3)),"")</f>
        <v/>
      </c>
      <c r="BD1026" s="21" t="str">
        <f ca="1" t="shared" si="1243"/>
        <v/>
      </c>
    </row>
    <row r="1027" spans="1:56">
      <c r="A1027" s="33" t="s">
        <v>65</v>
      </c>
      <c r="B1027" s="31">
        <f ca="1" t="shared" si="1296"/>
        <v>44700</v>
      </c>
      <c r="C1027" s="32">
        <f ca="1" t="shared" si="1230"/>
        <v>45068</v>
      </c>
      <c r="D1027" s="30" t="str">
        <f t="shared" si="1231"/>
        <v>Project 41027</v>
      </c>
      <c r="E1027" s="30" t="str">
        <f t="shared" si="1232"/>
        <v>Company AB 51027</v>
      </c>
      <c r="F1027" s="30" t="str">
        <f ca="1" t="shared" si="1297"/>
        <v>Östhammar</v>
      </c>
      <c r="G1027" s="37">
        <f ca="1" t="shared" si="1298"/>
        <v>33</v>
      </c>
      <c r="H1027" s="38" t="str">
        <f ca="1" t="shared" si="1299"/>
        <v/>
      </c>
      <c r="I1027" s="30" t="str">
        <f ca="1" t="shared" si="1300"/>
        <v>Utökning</v>
      </c>
      <c r="J1027" s="30" t="s">
        <v>69</v>
      </c>
      <c r="K1027" s="41">
        <f ca="1" t="shared" si="1301"/>
        <v>550</v>
      </c>
      <c r="L1027" s="41">
        <f ca="1" t="shared" si="1233"/>
        <v>116</v>
      </c>
      <c r="N1027" s="30" t="str">
        <f ca="1" t="shared" si="1234"/>
        <v>Anders Erikson 1027</v>
      </c>
      <c r="O1027" s="30" t="str">
        <f ca="1" t="shared" si="1235"/>
        <v>Lars Johnson 1027</v>
      </c>
      <c r="P1027" s="30" t="str">
        <f ca="1" t="shared" si="1236"/>
        <v>Erik Johanson 1027</v>
      </c>
      <c r="Q1027" s="30" t="str">
        <f ca="1" t="shared" si="1302"/>
        <v>1.Anslutningsmöjlighet</v>
      </c>
      <c r="R1027" s="45" t="str">
        <f ca="1" t="shared" si="1303"/>
        <v>nej</v>
      </c>
      <c r="S1027" s="45" t="str">
        <f ca="1" t="shared" si="1304"/>
        <v/>
      </c>
      <c r="T1027" s="45" t="str">
        <f ca="1" t="shared" si="1305"/>
        <v/>
      </c>
      <c r="V1027" s="33"/>
      <c r="W1027" s="49" t="str">
        <f ca="1" t="shared" si="1306"/>
        <v>Reservationsavtal ska tecknas</v>
      </c>
      <c r="X1027" s="50" t="str">
        <f ca="1" t="shared" si="1307"/>
        <v>Ja</v>
      </c>
      <c r="Y1027" s="63">
        <f ca="1" t="shared" si="1237"/>
        <v>45514</v>
      </c>
      <c r="Z1027" s="63">
        <f ca="1" t="shared" si="1238"/>
        <v>45497</v>
      </c>
      <c r="AA1027" s="67"/>
      <c r="AB1027" s="64" t="str">
        <f ca="1" t="shared" si="1239"/>
        <v/>
      </c>
      <c r="AC1027" s="73">
        <f ca="1">INDEX(Anslutningspunkt!$A$2:$A$108,RANDBETWEEN(2,108),1)</f>
        <v>74</v>
      </c>
      <c r="AD1027" s="30"/>
      <c r="AE1027" s="30" t="str">
        <f ca="1" t="shared" si="1308"/>
        <v/>
      </c>
      <c r="AF1027" s="79"/>
      <c r="AG1027" s="122"/>
      <c r="AH1027" s="123"/>
      <c r="AI1027" s="127"/>
      <c r="AL1027" s="7"/>
      <c r="AM1027" s="7">
        <f ca="1">VLOOKUP(AC1027,Anslutningspunkt!A:B,2,0)+RANDBETWEEN(-10000,10000)</f>
        <v>6111497.672</v>
      </c>
      <c r="AN1027" s="7">
        <f ca="1">VLOOKUP(AC1027,Anslutningspunkt!A:C,3,0)+RANDBETWEEN(-10000,10000)</f>
        <v>397167.438</v>
      </c>
      <c r="AP1027" s="7" t="str">
        <f ca="1" t="shared" si="1240"/>
        <v>Utökning</v>
      </c>
      <c r="AQ1027" s="7" t="str">
        <f t="shared" si="1241"/>
        <v>Konsumtion/Produktion</v>
      </c>
      <c r="AX1027" s="31" t="str">
        <f ca="1" t="shared" si="1242"/>
        <v/>
      </c>
      <c r="AZ1027" s="31" t="str">
        <f ca="1">IF(SUM(IF({"4.Projekteringsavtal","5.Anslutningsavtal","6.Nätavtal"}=Q1027,1,0))&gt;0,EDATE(AX1027,RANDBETWEEN(0,6)),"")</f>
        <v/>
      </c>
      <c r="BB1027" s="21" t="str">
        <f ca="1">IF(SUM(IF({"5.Anslutningsavtal","6.Nätavtal"}=Q1027,1,0))&gt;0,EDATE(AZ1027,RANDBETWEEN(0,3)),"")</f>
        <v/>
      </c>
      <c r="BD1027" s="21" t="str">
        <f ca="1" t="shared" si="1243"/>
        <v/>
      </c>
    </row>
    <row r="1028" spans="1:56">
      <c r="A1028" s="33" t="s">
        <v>65</v>
      </c>
      <c r="B1028" s="31">
        <f ca="1" t="shared" si="1296"/>
        <v>44224</v>
      </c>
      <c r="C1028" s="32">
        <f ca="1" t="shared" si="1230"/>
        <v>45466</v>
      </c>
      <c r="D1028" s="30" t="str">
        <f t="shared" si="1231"/>
        <v>Project 41028</v>
      </c>
      <c r="E1028" s="30" t="str">
        <f t="shared" si="1232"/>
        <v>Company AB 51028</v>
      </c>
      <c r="F1028" s="30" t="str">
        <f ca="1" t="shared" si="1297"/>
        <v>Botkyrka</v>
      </c>
      <c r="G1028" s="37">
        <f ca="1" t="shared" si="1298"/>
        <v>32</v>
      </c>
      <c r="H1028" s="38" t="str">
        <f ca="1" t="shared" si="1299"/>
        <v/>
      </c>
      <c r="I1028" s="30" t="str">
        <f ca="1" t="shared" si="1300"/>
        <v>Flytt</v>
      </c>
      <c r="J1028" s="30" t="s">
        <v>69</v>
      </c>
      <c r="K1028" s="41">
        <f ca="1" t="shared" si="1301"/>
        <v>70</v>
      </c>
      <c r="L1028" s="41">
        <f ca="1" t="shared" si="1233"/>
        <v>54</v>
      </c>
      <c r="N1028" s="30" t="str">
        <f ca="1" t="shared" si="1234"/>
        <v>Erik Johanson 1028</v>
      </c>
      <c r="O1028" s="30" t="str">
        <f ca="1" t="shared" si="1235"/>
        <v>Lars Johnson 1028</v>
      </c>
      <c r="P1028" s="30" t="str">
        <f ca="1" t="shared" si="1236"/>
        <v>Erik Johanson 1028</v>
      </c>
      <c r="Q1028" s="30" t="str">
        <f ca="1" t="shared" si="1302"/>
        <v>6.Nätavtal</v>
      </c>
      <c r="R1028" s="45" t="str">
        <f ca="1" t="shared" si="1303"/>
        <v>?</v>
      </c>
      <c r="S1028" s="45" t="str">
        <f ca="1" t="shared" si="1304"/>
        <v/>
      </c>
      <c r="T1028" s="45" t="str">
        <f ca="1" t="shared" si="1305"/>
        <v/>
      </c>
      <c r="V1028" s="33"/>
      <c r="W1028" s="49" t="str">
        <f ca="1" t="shared" si="1306"/>
        <v>Reservationsavtal ska tecknas</v>
      </c>
      <c r="X1028" s="50" t="str">
        <f ca="1" t="shared" si="1307"/>
        <v>Nej</v>
      </c>
      <c r="Y1028" s="63" t="str">
        <f ca="1" t="shared" si="1237"/>
        <v/>
      </c>
      <c r="Z1028" s="63" t="str">
        <f ca="1" t="shared" si="1238"/>
        <v/>
      </c>
      <c r="AA1028" s="67"/>
      <c r="AB1028" s="64" t="str">
        <f ca="1" t="shared" si="1239"/>
        <v/>
      </c>
      <c r="AC1028" s="73">
        <f ca="1">INDEX(Anslutningspunkt!$A$2:$A$108,RANDBETWEEN(2,108),1)</f>
        <v>70</v>
      </c>
      <c r="AD1028" s="30"/>
      <c r="AE1028" s="30" t="str">
        <f ca="1" t="shared" si="1308"/>
        <v/>
      </c>
      <c r="AF1028" s="79"/>
      <c r="AG1028" s="122"/>
      <c r="AH1028" s="123"/>
      <c r="AI1028" s="127"/>
      <c r="AL1028" s="7"/>
      <c r="AM1028" s="7">
        <f ca="1">VLOOKUP(AC1028,Anslutningspunkt!A:B,2,0)+RANDBETWEEN(-10000,10000)</f>
        <v>5998953.672</v>
      </c>
      <c r="AN1028" s="7">
        <f ca="1">VLOOKUP(AC1028,Anslutningspunkt!A:C,3,0)+RANDBETWEEN(-10000,10000)</f>
        <v>314634.438</v>
      </c>
      <c r="AP1028" s="7" t="str">
        <f ca="1" t="shared" si="1240"/>
        <v>Flytt</v>
      </c>
      <c r="AQ1028" s="7" t="str">
        <f t="shared" si="1241"/>
        <v>Konsumtion/Produktion</v>
      </c>
      <c r="AX1028" s="31">
        <f ca="1" t="shared" si="1242"/>
        <v>44868.1173570133</v>
      </c>
      <c r="AZ1028" s="31">
        <f ca="1">IF(SUM(IF({"4.Projekteringsavtal","5.Anslutningsavtal","6.Nätavtal"}=Q1028,1,0))&gt;0,EDATE(AX1028,RANDBETWEEN(0,6)),"")</f>
        <v>45049</v>
      </c>
      <c r="BB1028" s="21">
        <f ca="1">IF(SUM(IF({"5.Anslutningsavtal","6.Nätavtal"}=Q1028,1,0))&gt;0,EDATE(AZ1028,RANDBETWEEN(0,3)),"")</f>
        <v>45141</v>
      </c>
      <c r="BD1028" s="21">
        <f ca="1" t="shared" si="1243"/>
        <v>45141</v>
      </c>
    </row>
    <row r="1029" spans="1:56">
      <c r="A1029" s="33" t="s">
        <v>65</v>
      </c>
      <c r="B1029" s="31">
        <f ca="1" t="shared" si="1296"/>
        <v>43182</v>
      </c>
      <c r="C1029" s="32">
        <f ca="1" t="shared" si="1230"/>
        <v>44331</v>
      </c>
      <c r="D1029" s="30" t="str">
        <f t="shared" si="1231"/>
        <v>Project 41029</v>
      </c>
      <c r="E1029" s="30" t="str">
        <f t="shared" si="1232"/>
        <v>Company AB 51029</v>
      </c>
      <c r="F1029" s="30" t="str">
        <f ca="1" t="shared" si="1297"/>
        <v>Upplans Bro</v>
      </c>
      <c r="G1029" s="37">
        <f ca="1" t="shared" si="1298"/>
        <v>34</v>
      </c>
      <c r="H1029" s="38" t="str">
        <f ca="1" t="shared" si="1299"/>
        <v>Ja</v>
      </c>
      <c r="I1029" s="30" t="str">
        <f ca="1" t="shared" si="1300"/>
        <v>Nyanslutning</v>
      </c>
      <c r="J1029" s="30" t="s">
        <v>69</v>
      </c>
      <c r="K1029" s="41">
        <f ca="1" t="shared" si="1301"/>
        <v>140</v>
      </c>
      <c r="L1029" s="41">
        <f ca="1" t="shared" si="1233"/>
        <v>109</v>
      </c>
      <c r="N1029" s="30" t="str">
        <f ca="1" t="shared" si="1234"/>
        <v>Lars Johnson 1029</v>
      </c>
      <c r="O1029" s="30" t="str">
        <f ca="1" t="shared" si="1235"/>
        <v>Lars Johnson 1029</v>
      </c>
      <c r="P1029" s="30" t="str">
        <f ca="1" t="shared" si="1236"/>
        <v>Lars Johnson 1029</v>
      </c>
      <c r="Q1029" s="30" t="str">
        <f ca="1" t="shared" si="1302"/>
        <v>4.Projekteringsavtal</v>
      </c>
      <c r="R1029" s="45" t="str">
        <f ca="1" t="shared" si="1303"/>
        <v>Ja</v>
      </c>
      <c r="S1029" s="45" t="str">
        <f ca="1" t="shared" si="1304"/>
        <v>x</v>
      </c>
      <c r="T1029" s="45" t="str">
        <f ca="1" t="shared" si="1305"/>
        <v/>
      </c>
      <c r="V1029" s="33"/>
      <c r="W1029" s="49" t="str">
        <f ca="1" t="shared" si="1306"/>
        <v>Ansluts till LN 20 kV</v>
      </c>
      <c r="X1029" s="50" t="str">
        <f ca="1" t="shared" si="1307"/>
        <v>Ja</v>
      </c>
      <c r="Y1029" s="63">
        <f ca="1" t="shared" si="1237"/>
        <v>45578</v>
      </c>
      <c r="Z1029" s="63">
        <f ca="1" t="shared" si="1238"/>
        <v>45442</v>
      </c>
      <c r="AA1029" s="67"/>
      <c r="AB1029" s="64" t="str">
        <f ca="1" t="shared" si="1239"/>
        <v/>
      </c>
      <c r="AC1029" s="73">
        <f ca="1">INDEX(Anslutningspunkt!$A$2:$A$108,RANDBETWEEN(2,108),1)</f>
        <v>3</v>
      </c>
      <c r="AD1029" s="30"/>
      <c r="AE1029" s="30" t="str">
        <f ca="1" t="shared" si="1308"/>
        <v>Stamnät Regionnät</v>
      </c>
      <c r="AF1029" s="79"/>
      <c r="AG1029" s="122"/>
      <c r="AH1029" s="123"/>
      <c r="AI1029" s="127"/>
      <c r="AL1029" s="7"/>
      <c r="AM1029" s="7">
        <f ca="1">VLOOKUP(AC1029,Anslutningspunkt!A:B,2,0)+RANDBETWEEN(-10000,10000)</f>
        <v>6186090.672</v>
      </c>
      <c r="AN1029" s="7">
        <f ca="1">VLOOKUP(AC1029,Anslutningspunkt!A:C,3,0)+RANDBETWEEN(-10000,10000)</f>
        <v>386087.438</v>
      </c>
      <c r="AP1029" s="7" t="str">
        <f ca="1" t="shared" si="1240"/>
        <v>Nyanslutning</v>
      </c>
      <c r="AQ1029" s="7" t="str">
        <f t="shared" si="1241"/>
        <v>Konsumtion/Produktion</v>
      </c>
      <c r="AX1029" s="31">
        <f ca="1" t="shared" si="1242"/>
        <v>44182.475573519</v>
      </c>
      <c r="AZ1029" s="31">
        <f ca="1">IF(SUM(IF({"4.Projekteringsavtal","5.Anslutningsavtal","6.Nätavtal"}=Q1029,1,0))&gt;0,EDATE(AX1029,RANDBETWEEN(0,6)),"")</f>
        <v>44182</v>
      </c>
      <c r="BB1029" s="21" t="str">
        <f ca="1">IF(SUM(IF({"5.Anslutningsavtal","6.Nätavtal"}=Q1029,1,0))&gt;0,EDATE(AZ1029,RANDBETWEEN(0,3)),"")</f>
        <v/>
      </c>
      <c r="BD1029" s="21" t="str">
        <f ca="1" t="shared" si="1243"/>
        <v/>
      </c>
    </row>
    <row r="1030" spans="1:56">
      <c r="A1030" s="33" t="s">
        <v>65</v>
      </c>
      <c r="B1030" s="31">
        <f ca="1" t="shared" si="1296"/>
        <v>43873</v>
      </c>
      <c r="C1030" s="32">
        <f ca="1" t="shared" si="1230"/>
        <v>44486</v>
      </c>
      <c r="D1030" s="30" t="str">
        <f t="shared" si="1231"/>
        <v>Project 41030</v>
      </c>
      <c r="E1030" s="30" t="str">
        <f t="shared" si="1232"/>
        <v>Company AB 51030</v>
      </c>
      <c r="F1030" s="30" t="str">
        <f ca="1" t="shared" si="1297"/>
        <v>Österåker</v>
      </c>
      <c r="G1030" s="37">
        <f ca="1" t="shared" si="1298"/>
        <v>32</v>
      </c>
      <c r="H1030" s="38" t="str">
        <f ca="1" t="shared" si="1299"/>
        <v>Ja</v>
      </c>
      <c r="I1030" s="30" t="str">
        <f ca="1" t="shared" si="1300"/>
        <v>Utökning</v>
      </c>
      <c r="J1030" s="30" t="s">
        <v>69</v>
      </c>
      <c r="K1030" s="41">
        <f ca="1" t="shared" si="1301"/>
        <v>370</v>
      </c>
      <c r="L1030" s="41">
        <f ca="1" t="shared" si="1233"/>
        <v>280</v>
      </c>
      <c r="N1030" s="30" t="str">
        <f ca="1" t="shared" si="1234"/>
        <v>Lars Johnson 1030</v>
      </c>
      <c r="O1030" s="30" t="str">
        <f ca="1" t="shared" si="1235"/>
        <v>Erik Johanson 1030</v>
      </c>
      <c r="P1030" s="30" t="str">
        <f ca="1" t="shared" si="1236"/>
        <v>Anders Erikson 1030</v>
      </c>
      <c r="Q1030" s="30" t="str">
        <f ca="1" t="shared" si="1302"/>
        <v>4.Projekteringsavtal</v>
      </c>
      <c r="R1030" s="45" t="str">
        <f ca="1" t="shared" si="1303"/>
        <v>N/A</v>
      </c>
      <c r="S1030" s="45" t="str">
        <f ca="1" t="shared" si="1304"/>
        <v/>
      </c>
      <c r="T1030" s="45" t="str">
        <f ca="1" t="shared" si="1305"/>
        <v/>
      </c>
      <c r="V1030" s="33"/>
      <c r="W1030" s="49" t="str">
        <f ca="1" t="shared" si="1306"/>
        <v/>
      </c>
      <c r="X1030" s="50" t="str">
        <f ca="1" t="shared" si="1307"/>
        <v>Nej</v>
      </c>
      <c r="Y1030" s="63" t="str">
        <f ca="1" t="shared" si="1237"/>
        <v/>
      </c>
      <c r="Z1030" s="63" t="str">
        <f ca="1" t="shared" si="1238"/>
        <v/>
      </c>
      <c r="AA1030" s="67"/>
      <c r="AB1030" s="64" t="str">
        <f ca="1" t="shared" si="1239"/>
        <v/>
      </c>
      <c r="AC1030" s="73">
        <f ca="1">INDEX(Anslutningspunkt!$A$2:$A$108,RANDBETWEEN(2,108),1)</f>
        <v>18</v>
      </c>
      <c r="AD1030" s="30"/>
      <c r="AE1030" s="30" t="str">
        <f ca="1" t="shared" si="1308"/>
        <v>Regionnät</v>
      </c>
      <c r="AF1030" s="79"/>
      <c r="AG1030" s="122"/>
      <c r="AH1030" s="123"/>
      <c r="AI1030" s="127"/>
      <c r="AL1030" s="7"/>
      <c r="AM1030" s="7">
        <f ca="1">VLOOKUP(AC1030,Anslutningspunkt!A:B,2,0)+RANDBETWEEN(-10000,10000)</f>
        <v>6165126.672</v>
      </c>
      <c r="AN1030" s="7">
        <f ca="1">VLOOKUP(AC1030,Anslutningspunkt!A:C,3,0)+RANDBETWEEN(-10000,10000)</f>
        <v>313757.438</v>
      </c>
      <c r="AP1030" s="7" t="str">
        <f ca="1" t="shared" si="1240"/>
        <v>Utökning</v>
      </c>
      <c r="AQ1030" s="7" t="str">
        <f t="shared" si="1241"/>
        <v>Konsumtion/Produktion</v>
      </c>
      <c r="AX1030" s="31">
        <f ca="1" t="shared" si="1242"/>
        <v>44203.8654527874</v>
      </c>
      <c r="AZ1030" s="31">
        <f ca="1">IF(SUM(IF({"4.Projekteringsavtal","5.Anslutningsavtal","6.Nätavtal"}=Q1030,1,0))&gt;0,EDATE(AX1030,RANDBETWEEN(0,6)),"")</f>
        <v>44384</v>
      </c>
      <c r="BB1030" s="21" t="str">
        <f ca="1">IF(SUM(IF({"5.Anslutningsavtal","6.Nätavtal"}=Q1030,1,0))&gt;0,EDATE(AZ1030,RANDBETWEEN(0,3)),"")</f>
        <v/>
      </c>
      <c r="BD1030" s="21" t="str">
        <f ca="1" t="shared" si="1243"/>
        <v/>
      </c>
    </row>
    <row r="1031" spans="1:56">
      <c r="A1031" s="33" t="s">
        <v>65</v>
      </c>
      <c r="B1031" s="31">
        <f ca="1" t="shared" ref="B1031:B1040" si="1309">RANDBETWEEN(DATE(2018,1,1),DATE(2022,10,20))</f>
        <v>43985</v>
      </c>
      <c r="C1031" s="32">
        <f ca="1" t="shared" si="1230"/>
        <v>44462</v>
      </c>
      <c r="D1031" s="30" t="str">
        <f t="shared" si="1231"/>
        <v>Project 41031</v>
      </c>
      <c r="E1031" s="30" t="str">
        <f t="shared" si="1232"/>
        <v>Company AB 51031</v>
      </c>
      <c r="F1031" s="30" t="str">
        <f ca="1" t="shared" ref="F1031:F1040" si="131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Gnesta</v>
      </c>
      <c r="G1031" s="37">
        <f ca="1" t="shared" ref="G1031:G1040" si="1311">RANDBETWEEN(30,38)</f>
        <v>35</v>
      </c>
      <c r="H1031" s="38" t="str">
        <f ca="1" t="shared" ref="H1031:H1040" si="1312">CHOOSE(RANDBETWEEN(1,3),"Ja","Nej","")</f>
        <v/>
      </c>
      <c r="I1031" s="30" t="str">
        <f ca="1" t="shared" ref="I1031:I1040" si="1313">CHOOSE(RANDBETWEEN(1,3),"Nyanslutning","Utökning","Flytt")</f>
        <v>Flytt</v>
      </c>
      <c r="J1031" s="30" t="s">
        <v>69</v>
      </c>
      <c r="K1031" s="41">
        <f ca="1" t="shared" ref="K1031:K1040" si="1314">RANDBETWEEN(1,60)*10</f>
        <v>450</v>
      </c>
      <c r="L1031" s="41">
        <f ca="1" t="shared" si="1233"/>
        <v>309</v>
      </c>
      <c r="N1031" s="30" t="str">
        <f ca="1" t="shared" si="1234"/>
        <v>Erik Johanson 1031</v>
      </c>
      <c r="O1031" s="30" t="str">
        <f ca="1" t="shared" si="1235"/>
        <v>Lars Johnson 1031</v>
      </c>
      <c r="P1031" s="30" t="str">
        <f ca="1" t="shared" si="1236"/>
        <v>Anders Erikson 1031</v>
      </c>
      <c r="Q1031" s="30" t="str">
        <f ca="1" t="shared" ref="Q1031:Q1040" si="1315">CHOOSE(RANDBETWEEN(1,5),"5.Anslutningsavtal","4.Projekteringsavtal","6.Nätavtal","2.Reservationsavtal","1.Anslutningsmöjlighet")</f>
        <v>5.Anslutningsavtal</v>
      </c>
      <c r="R1031" s="45" t="str">
        <f ca="1" t="shared" ref="R1031:R1040" si="1316">CHOOSE(RANDBETWEEN(1,8),"Ja","","","","n","nej","?","N/A")</f>
        <v/>
      </c>
      <c r="S1031" s="45" t="str">
        <f ca="1" t="shared" ref="S1031:S1040" si="1317">CHOOSE(RANDBETWEEN(1,3),"x","","")</f>
        <v/>
      </c>
      <c r="T1031" s="45" t="str">
        <f ca="1" t="shared" ref="T1031:T1040" si="1318">CHOOSE(RANDBETWEEN(1,4),"x","","","")</f>
        <v/>
      </c>
      <c r="V1031" s="33"/>
      <c r="W1031" s="49" t="str">
        <f ca="1" t="shared" ref="W1031:W1040" si="1319">CHOOSE(RANDBETWEEN(1,7),"Länk","","","","","Ansluts till LN 20 kV","Reservationsavtal ska tecknas")</f>
        <v>Länk</v>
      </c>
      <c r="X1031" s="50" t="str">
        <f ca="1" t="shared" ref="X1031:X1040" si="1320">CHOOSE(RANDBETWEEN(1,4),"Ja","Ja","Nej","")</f>
        <v>Ja</v>
      </c>
      <c r="Y1031" s="63">
        <f ca="1" t="shared" si="1237"/>
        <v>45557</v>
      </c>
      <c r="Z1031" s="63">
        <f ca="1" t="shared" si="1238"/>
        <v>44634</v>
      </c>
      <c r="AA1031" s="67"/>
      <c r="AB1031" s="64" t="str">
        <f ca="1" t="shared" si="1239"/>
        <v/>
      </c>
      <c r="AC1031" s="73">
        <f ca="1">INDEX(Anslutningspunkt!$A$2:$A$108,RANDBETWEEN(2,108),1)</f>
        <v>25</v>
      </c>
      <c r="AD1031" s="30"/>
      <c r="AE1031" s="30" t="str">
        <f ca="1" t="shared" ref="AE1031:AE1040" si="1321">CHOOSE(RANDBETWEEN(1,4),"Regionnät","Stamnät Regionnät","Stamnät","")</f>
        <v>Stamnät Regionnät</v>
      </c>
      <c r="AF1031" s="79"/>
      <c r="AG1031" s="122"/>
      <c r="AH1031" s="123"/>
      <c r="AI1031" s="127"/>
      <c r="AL1031" s="7"/>
      <c r="AM1031" s="7">
        <f ca="1">VLOOKUP(AC1031,Anslutningspunkt!A:B,2,0)+RANDBETWEEN(-10000,10000)</f>
        <v>6190737.672</v>
      </c>
      <c r="AN1031" s="7">
        <f ca="1">VLOOKUP(AC1031,Anslutningspunkt!A:C,3,0)+RANDBETWEEN(-10000,10000)</f>
        <v>351328.438</v>
      </c>
      <c r="AP1031" s="7" t="str">
        <f ca="1" t="shared" si="1240"/>
        <v>Flytt</v>
      </c>
      <c r="AQ1031" s="7" t="str">
        <f t="shared" si="1241"/>
        <v>Konsumtion/Produktion</v>
      </c>
      <c r="AX1031" s="31">
        <f ca="1" t="shared" si="1242"/>
        <v>44239.6389315926</v>
      </c>
      <c r="AZ1031" s="31">
        <f ca="1">IF(SUM(IF({"4.Projekteringsavtal","5.Anslutningsavtal","6.Nätavtal"}=Q1031,1,0))&gt;0,EDATE(AX1031,RANDBETWEEN(0,6)),"")</f>
        <v>44420</v>
      </c>
      <c r="BB1031" s="21">
        <f ca="1">IF(SUM(IF({"5.Anslutningsavtal","6.Nätavtal"}=Q1031,1,0))&gt;0,EDATE(AZ1031,RANDBETWEEN(0,3)),"")</f>
        <v>44420</v>
      </c>
      <c r="BD1031" s="21" t="str">
        <f ca="1" t="shared" si="1243"/>
        <v/>
      </c>
    </row>
    <row r="1032" spans="1:56">
      <c r="A1032" s="33" t="s">
        <v>65</v>
      </c>
      <c r="B1032" s="31">
        <f ca="1" t="shared" si="1309"/>
        <v>44652</v>
      </c>
      <c r="C1032" s="32">
        <f ca="1" t="shared" si="1230"/>
        <v>45127</v>
      </c>
      <c r="D1032" s="30" t="str">
        <f t="shared" si="1231"/>
        <v>Project 41032</v>
      </c>
      <c r="E1032" s="30" t="str">
        <f t="shared" si="1232"/>
        <v>Company AB 51032</v>
      </c>
      <c r="F1032" s="30" t="str">
        <f ca="1" t="shared" si="1310"/>
        <v>Lindesberg</v>
      </c>
      <c r="G1032" s="37">
        <f ca="1" t="shared" si="1311"/>
        <v>33</v>
      </c>
      <c r="H1032" s="38" t="str">
        <f ca="1" t="shared" si="1312"/>
        <v/>
      </c>
      <c r="I1032" s="30" t="str">
        <f ca="1" t="shared" si="1313"/>
        <v>Flytt</v>
      </c>
      <c r="J1032" s="30" t="s">
        <v>69</v>
      </c>
      <c r="K1032" s="41">
        <f ca="1" t="shared" si="1314"/>
        <v>120</v>
      </c>
      <c r="L1032" s="41">
        <f ca="1" t="shared" si="1233"/>
        <v>5</v>
      </c>
      <c r="N1032" s="30" t="str">
        <f ca="1" t="shared" si="1234"/>
        <v>Lars Johnson 1032</v>
      </c>
      <c r="O1032" s="30" t="str">
        <f ca="1" t="shared" si="1235"/>
        <v>Sarah Anderson 1032</v>
      </c>
      <c r="P1032" s="30" t="str">
        <f ca="1" t="shared" si="1236"/>
        <v>Lars Johnson 1032</v>
      </c>
      <c r="Q1032" s="30" t="str">
        <f ca="1" t="shared" si="1315"/>
        <v>6.Nätavtal</v>
      </c>
      <c r="R1032" s="45" t="str">
        <f ca="1" t="shared" si="1316"/>
        <v/>
      </c>
      <c r="S1032" s="45" t="str">
        <f ca="1" t="shared" si="1317"/>
        <v>x</v>
      </c>
      <c r="T1032" s="45" t="str">
        <f ca="1" t="shared" si="1318"/>
        <v/>
      </c>
      <c r="V1032" s="33"/>
      <c r="W1032" s="49" t="str">
        <f ca="1" t="shared" si="1319"/>
        <v>Ansluts till LN 20 kV</v>
      </c>
      <c r="X1032" s="50" t="str">
        <f ca="1" t="shared" si="1320"/>
        <v/>
      </c>
      <c r="Y1032" s="63" t="str">
        <f ca="1" t="shared" si="1237"/>
        <v/>
      </c>
      <c r="Z1032" s="63" t="str">
        <f ca="1" t="shared" si="1238"/>
        <v/>
      </c>
      <c r="AA1032" s="67"/>
      <c r="AB1032" s="64" t="str">
        <f ca="1" t="shared" si="1239"/>
        <v/>
      </c>
      <c r="AC1032" s="73">
        <f ca="1">INDEX(Anslutningspunkt!$A$2:$A$108,RANDBETWEEN(2,108),1)</f>
        <v>48</v>
      </c>
      <c r="AD1032" s="30"/>
      <c r="AE1032" s="30" t="str">
        <f ca="1" t="shared" si="1321"/>
        <v>Stamnät</v>
      </c>
      <c r="AF1032" s="79"/>
      <c r="AG1032" s="122"/>
      <c r="AH1032" s="123"/>
      <c r="AI1032" s="127"/>
      <c r="AL1032" s="7"/>
      <c r="AM1032" s="7">
        <f ca="1">VLOOKUP(AC1032,Anslutningspunkt!A:B,2,0)+RANDBETWEEN(-10000,10000)</f>
        <v>6146917.672</v>
      </c>
      <c r="AN1032" s="7">
        <f ca="1">VLOOKUP(AC1032,Anslutningspunkt!A:C,3,0)+RANDBETWEEN(-10000,10000)</f>
        <v>279326.438</v>
      </c>
      <c r="AP1032" s="7" t="str">
        <f ca="1" t="shared" si="1240"/>
        <v>Flytt</v>
      </c>
      <c r="AQ1032" s="7" t="str">
        <f t="shared" si="1241"/>
        <v>Konsumtion/Produktion</v>
      </c>
      <c r="AX1032" s="31">
        <f ca="1" t="shared" si="1242"/>
        <v>45084.9049825136</v>
      </c>
      <c r="AZ1032" s="31">
        <f ca="1">IF(SUM(IF({"4.Projekteringsavtal","5.Anslutningsavtal","6.Nätavtal"}=Q1032,1,0))&gt;0,EDATE(AX1032,RANDBETWEEN(0,6)),"")</f>
        <v>45267</v>
      </c>
      <c r="BB1032" s="21">
        <f ca="1">IF(SUM(IF({"5.Anslutningsavtal","6.Nätavtal"}=Q1032,1,0))&gt;0,EDATE(AZ1032,RANDBETWEEN(0,3)),"")</f>
        <v>45298</v>
      </c>
      <c r="BD1032" s="21">
        <f ca="1" t="shared" si="1243"/>
        <v>45389</v>
      </c>
    </row>
    <row r="1033" spans="1:56">
      <c r="A1033" s="33" t="s">
        <v>65</v>
      </c>
      <c r="B1033" s="31">
        <f ca="1" t="shared" si="1309"/>
        <v>44824</v>
      </c>
      <c r="C1033" s="32">
        <f ca="1" t="shared" si="1230"/>
        <v>44976</v>
      </c>
      <c r="D1033" s="30" t="str">
        <f t="shared" si="1231"/>
        <v>Project 41033</v>
      </c>
      <c r="E1033" s="30" t="str">
        <f t="shared" si="1232"/>
        <v>Company AB 51033</v>
      </c>
      <c r="F1033" s="30" t="str">
        <f ca="1" t="shared" si="1310"/>
        <v>Upplands Vsäby</v>
      </c>
      <c r="G1033" s="37">
        <f ca="1" t="shared" si="1311"/>
        <v>33</v>
      </c>
      <c r="H1033" s="38" t="str">
        <f ca="1" t="shared" si="1312"/>
        <v>Nej</v>
      </c>
      <c r="I1033" s="30" t="str">
        <f ca="1" t="shared" si="1313"/>
        <v>Flytt</v>
      </c>
      <c r="J1033" s="30" t="s">
        <v>69</v>
      </c>
      <c r="K1033" s="41">
        <f ca="1" t="shared" si="1314"/>
        <v>230</v>
      </c>
      <c r="L1033" s="41">
        <f ca="1" t="shared" si="1233"/>
        <v>185</v>
      </c>
      <c r="N1033" s="30" t="str">
        <f ca="1" t="shared" si="1234"/>
        <v>Anders Erikson 1033</v>
      </c>
      <c r="O1033" s="30" t="str">
        <f ca="1" t="shared" si="1235"/>
        <v>Lars Johnson 1033</v>
      </c>
      <c r="P1033" s="30" t="str">
        <f ca="1" t="shared" si="1236"/>
        <v>Sarah Anderson 1033</v>
      </c>
      <c r="Q1033" s="30" t="str">
        <f ca="1" t="shared" si="1315"/>
        <v>6.Nätavtal</v>
      </c>
      <c r="R1033" s="45" t="str">
        <f ca="1" t="shared" si="1316"/>
        <v>Ja</v>
      </c>
      <c r="S1033" s="45" t="str">
        <f ca="1" t="shared" si="1317"/>
        <v/>
      </c>
      <c r="T1033" s="45" t="str">
        <f ca="1" t="shared" si="1318"/>
        <v>x</v>
      </c>
      <c r="V1033" s="33"/>
      <c r="W1033" s="49" t="str">
        <f ca="1" t="shared" si="1319"/>
        <v/>
      </c>
      <c r="X1033" s="50" t="str">
        <f ca="1" t="shared" si="1320"/>
        <v>Nej</v>
      </c>
      <c r="Y1033" s="63" t="str">
        <f ca="1" t="shared" si="1237"/>
        <v/>
      </c>
      <c r="Z1033" s="63" t="str">
        <f ca="1" t="shared" si="1238"/>
        <v/>
      </c>
      <c r="AA1033" s="67"/>
      <c r="AB1033" s="64" t="str">
        <f ca="1" t="shared" si="1239"/>
        <v/>
      </c>
      <c r="AC1033" s="73">
        <f ca="1">INDEX(Anslutningspunkt!$A$2:$A$108,RANDBETWEEN(2,108),1)</f>
        <v>0</v>
      </c>
      <c r="AD1033" s="30"/>
      <c r="AE1033" s="30" t="str">
        <f ca="1" t="shared" si="1321"/>
        <v>Stamnät</v>
      </c>
      <c r="AF1033" s="79"/>
      <c r="AG1033" s="122"/>
      <c r="AH1033" s="123"/>
      <c r="AI1033" s="127"/>
      <c r="AL1033" s="7"/>
      <c r="AM1033" s="7">
        <f ca="1">VLOOKUP(AC1033,Anslutningspunkt!A:B,2,0)+RANDBETWEEN(-10000,10000)</f>
        <v>6083595.672</v>
      </c>
      <c r="AN1033" s="7">
        <f ca="1">VLOOKUP(AC1033,Anslutningspunkt!A:C,3,0)+RANDBETWEEN(-10000,10000)</f>
        <v>407024.438</v>
      </c>
      <c r="AP1033" s="7" t="str">
        <f ca="1" t="shared" si="1240"/>
        <v>Flytt</v>
      </c>
      <c r="AQ1033" s="7" t="str">
        <f t="shared" si="1241"/>
        <v>Konsumtion/Produktion</v>
      </c>
      <c r="AX1033" s="31">
        <f ca="1" t="shared" si="1242"/>
        <v>44836.4297768489</v>
      </c>
      <c r="AZ1033" s="31">
        <f ca="1">IF(SUM(IF({"4.Projekteringsavtal","5.Anslutningsavtal","6.Nätavtal"}=Q1033,1,0))&gt;0,EDATE(AX1033,RANDBETWEEN(0,6)),"")</f>
        <v>45018</v>
      </c>
      <c r="BB1033" s="21">
        <f ca="1">IF(SUM(IF({"5.Anslutningsavtal","6.Nätavtal"}=Q1033,1,0))&gt;0,EDATE(AZ1033,RANDBETWEEN(0,3)),"")</f>
        <v>45079</v>
      </c>
      <c r="BD1033" s="21">
        <f ca="1" t="shared" si="1243"/>
        <v>45079</v>
      </c>
    </row>
    <row r="1034" spans="1:56">
      <c r="A1034" s="33" t="s">
        <v>65</v>
      </c>
      <c r="B1034" s="31">
        <f ca="1" t="shared" si="1309"/>
        <v>44723</v>
      </c>
      <c r="C1034" s="32">
        <f ca="1" t="shared" si="1230"/>
        <v>44803</v>
      </c>
      <c r="D1034" s="30" t="str">
        <f t="shared" si="1231"/>
        <v>Project 41034</v>
      </c>
      <c r="E1034" s="30" t="str">
        <f t="shared" si="1232"/>
        <v>Company AB 51034</v>
      </c>
      <c r="F1034" s="30" t="str">
        <f ca="1" t="shared" si="1310"/>
        <v>Gävle</v>
      </c>
      <c r="G1034" s="37">
        <f ca="1" t="shared" si="1311"/>
        <v>34</v>
      </c>
      <c r="H1034" s="38" t="str">
        <f ca="1" t="shared" si="1312"/>
        <v/>
      </c>
      <c r="I1034" s="30" t="str">
        <f ca="1" t="shared" si="1313"/>
        <v>Nyanslutning</v>
      </c>
      <c r="J1034" s="30" t="s">
        <v>69</v>
      </c>
      <c r="K1034" s="41">
        <f ca="1" t="shared" si="1314"/>
        <v>110</v>
      </c>
      <c r="L1034" s="41">
        <f ca="1" t="shared" si="1233"/>
        <v>75</v>
      </c>
      <c r="N1034" s="30" t="str">
        <f ca="1" t="shared" si="1234"/>
        <v>Lars Johnson 1034</v>
      </c>
      <c r="O1034" s="30" t="str">
        <f ca="1" t="shared" si="1235"/>
        <v>Anders Erikson 1034</v>
      </c>
      <c r="P1034" s="30" t="str">
        <f ca="1" t="shared" si="1236"/>
        <v>Erik Johanson 1034</v>
      </c>
      <c r="Q1034" s="30" t="str">
        <f ca="1" t="shared" si="1315"/>
        <v>5.Anslutningsavtal</v>
      </c>
      <c r="R1034" s="45" t="str">
        <f ca="1" t="shared" si="1316"/>
        <v>N/A</v>
      </c>
      <c r="S1034" s="45" t="str">
        <f ca="1" t="shared" si="1317"/>
        <v/>
      </c>
      <c r="T1034" s="45" t="str">
        <f ca="1" t="shared" si="1318"/>
        <v>x</v>
      </c>
      <c r="V1034" s="33"/>
      <c r="W1034" s="49" t="str">
        <f ca="1" t="shared" si="1319"/>
        <v/>
      </c>
      <c r="X1034" s="50" t="str">
        <f ca="1" t="shared" si="1320"/>
        <v>Ja</v>
      </c>
      <c r="Y1034" s="63">
        <f ca="1" t="shared" si="1237"/>
        <v>45444</v>
      </c>
      <c r="Z1034" s="63">
        <f ca="1" t="shared" si="1238"/>
        <v>45433</v>
      </c>
      <c r="AA1034" s="67"/>
      <c r="AB1034" s="64" t="str">
        <f ca="1" t="shared" si="1239"/>
        <v/>
      </c>
      <c r="AC1034" s="73">
        <f ca="1">INDEX(Anslutningspunkt!$A$2:$A$108,RANDBETWEEN(2,108),1)</f>
        <v>40</v>
      </c>
      <c r="AD1034" s="30"/>
      <c r="AE1034" s="30" t="str">
        <f ca="1" t="shared" si="1321"/>
        <v>Stamnät</v>
      </c>
      <c r="AF1034" s="79"/>
      <c r="AG1034" s="122"/>
      <c r="AH1034" s="123"/>
      <c r="AI1034" s="127"/>
      <c r="AL1034" s="7"/>
      <c r="AM1034" s="7">
        <f ca="1">VLOOKUP(AC1034,Anslutningspunkt!A:B,2,0)+RANDBETWEEN(-10000,10000)</f>
        <v>6163848.672</v>
      </c>
      <c r="AN1034" s="7">
        <f ca="1">VLOOKUP(AC1034,Anslutningspunkt!A:C,3,0)+RANDBETWEEN(-10000,10000)</f>
        <v>358639.438</v>
      </c>
      <c r="AP1034" s="7" t="str">
        <f ca="1" t="shared" si="1240"/>
        <v>Nyanslutning</v>
      </c>
      <c r="AQ1034" s="7" t="str">
        <f t="shared" si="1241"/>
        <v>Konsumtion/Produktion</v>
      </c>
      <c r="AX1034" s="31">
        <f ca="1" t="shared" si="1242"/>
        <v>44770.9914707015</v>
      </c>
      <c r="AZ1034" s="31">
        <f ca="1">IF(SUM(IF({"4.Projekteringsavtal","5.Anslutningsavtal","6.Nätavtal"}=Q1034,1,0))&gt;0,EDATE(AX1034,RANDBETWEEN(0,6)),"")</f>
        <v>44954</v>
      </c>
      <c r="BB1034" s="21">
        <f ca="1">IF(SUM(IF({"5.Anslutningsavtal","6.Nätavtal"}=Q1034,1,0))&gt;0,EDATE(AZ1034,RANDBETWEEN(0,3)),"")</f>
        <v>44954</v>
      </c>
      <c r="BD1034" s="21" t="str">
        <f ca="1" t="shared" si="1243"/>
        <v/>
      </c>
    </row>
    <row r="1035" spans="1:56">
      <c r="A1035" s="33" t="s">
        <v>65</v>
      </c>
      <c r="B1035" s="31">
        <f ca="1" t="shared" si="1309"/>
        <v>43444</v>
      </c>
      <c r="C1035" s="32">
        <f ca="1" t="shared" si="1230"/>
        <v>44448</v>
      </c>
      <c r="D1035" s="30" t="str">
        <f t="shared" si="1231"/>
        <v>Project 41035</v>
      </c>
      <c r="E1035" s="30" t="str">
        <f t="shared" si="1232"/>
        <v>Company AB 51035</v>
      </c>
      <c r="F1035" s="30" t="str">
        <f ca="1" t="shared" si="1310"/>
        <v>Äkers Styckebruk</v>
      </c>
      <c r="G1035" s="37">
        <f ca="1" t="shared" si="1311"/>
        <v>36</v>
      </c>
      <c r="H1035" s="38" t="str">
        <f ca="1" t="shared" si="1312"/>
        <v>Ja</v>
      </c>
      <c r="I1035" s="30" t="str">
        <f ca="1" t="shared" si="1313"/>
        <v>Nyanslutning</v>
      </c>
      <c r="J1035" s="30" t="s">
        <v>69</v>
      </c>
      <c r="K1035" s="41">
        <f ca="1" t="shared" si="1314"/>
        <v>490</v>
      </c>
      <c r="L1035" s="41">
        <f ca="1" t="shared" si="1233"/>
        <v>376</v>
      </c>
      <c r="N1035" s="30" t="str">
        <f ca="1" t="shared" si="1234"/>
        <v>Sarah Anderson 1035</v>
      </c>
      <c r="O1035" s="30" t="str">
        <f ca="1" t="shared" si="1235"/>
        <v>Sarah Anderson 1035</v>
      </c>
      <c r="P1035" s="30" t="str">
        <f ca="1" t="shared" si="1236"/>
        <v>Erik Johanson 1035</v>
      </c>
      <c r="Q1035" s="30" t="str">
        <f ca="1" t="shared" si="1315"/>
        <v>6.Nätavtal</v>
      </c>
      <c r="R1035" s="45" t="str">
        <f ca="1" t="shared" si="1316"/>
        <v/>
      </c>
      <c r="S1035" s="45" t="str">
        <f ca="1" t="shared" si="1317"/>
        <v>x</v>
      </c>
      <c r="T1035" s="45" t="str">
        <f ca="1" t="shared" si="1318"/>
        <v/>
      </c>
      <c r="V1035" s="33"/>
      <c r="W1035" s="49" t="str">
        <f ca="1" t="shared" si="1319"/>
        <v/>
      </c>
      <c r="X1035" s="50" t="str">
        <f ca="1" t="shared" si="1320"/>
        <v>Ja</v>
      </c>
      <c r="Y1035" s="63">
        <f ca="1" t="shared" si="1237"/>
        <v>44635</v>
      </c>
      <c r="Z1035" s="63">
        <f ca="1" t="shared" si="1238"/>
        <v>44458</v>
      </c>
      <c r="AA1035" s="67"/>
      <c r="AB1035" s="64" t="str">
        <f ca="1" t="shared" si="1239"/>
        <v/>
      </c>
      <c r="AC1035" s="73">
        <f ca="1">INDEX(Anslutningspunkt!$A$2:$A$108,RANDBETWEEN(2,108),1)</f>
        <v>9</v>
      </c>
      <c r="AD1035" s="30"/>
      <c r="AE1035" s="30" t="str">
        <f ca="1" t="shared" si="1321"/>
        <v>Regionnät</v>
      </c>
      <c r="AF1035" s="79"/>
      <c r="AG1035" s="122"/>
      <c r="AH1035" s="123"/>
      <c r="AI1035" s="127"/>
      <c r="AL1035" s="7"/>
      <c r="AM1035" s="7">
        <f ca="1">VLOOKUP(AC1035,Anslutningspunkt!A:B,2,0)+RANDBETWEEN(-10000,10000)</f>
        <v>6035983.672</v>
      </c>
      <c r="AN1035" s="7">
        <f ca="1">VLOOKUP(AC1035,Anslutningspunkt!A:C,3,0)+RANDBETWEEN(-10000,10000)</f>
        <v>310833.438</v>
      </c>
      <c r="AP1035" s="7" t="str">
        <f ca="1" t="shared" si="1240"/>
        <v>Nyanslutning</v>
      </c>
      <c r="AQ1035" s="7" t="str">
        <f t="shared" si="1241"/>
        <v>Konsumtion/Produktion</v>
      </c>
      <c r="AX1035" s="31">
        <f ca="1" t="shared" si="1242"/>
        <v>44245.2388589746</v>
      </c>
      <c r="AZ1035" s="31">
        <f ca="1">IF(SUM(IF({"4.Projekteringsavtal","5.Anslutningsavtal","6.Nätavtal"}=Q1035,1,0))&gt;0,EDATE(AX1035,RANDBETWEEN(0,6)),"")</f>
        <v>44426</v>
      </c>
      <c r="BB1035" s="21">
        <f ca="1">IF(SUM(IF({"5.Anslutningsavtal","6.Nätavtal"}=Q1035,1,0))&gt;0,EDATE(AZ1035,RANDBETWEEN(0,3)),"")</f>
        <v>44518</v>
      </c>
      <c r="BD1035" s="21">
        <f ca="1" t="shared" si="1243"/>
        <v>44518</v>
      </c>
    </row>
    <row r="1036" spans="1:56">
      <c r="A1036" s="33" t="s">
        <v>65</v>
      </c>
      <c r="B1036" s="31">
        <f ca="1" t="shared" si="1309"/>
        <v>43435</v>
      </c>
      <c r="C1036" s="32">
        <f ca="1" t="shared" si="1230"/>
        <v>44309</v>
      </c>
      <c r="D1036" s="30" t="str">
        <f t="shared" si="1231"/>
        <v>Project 41036</v>
      </c>
      <c r="E1036" s="30" t="str">
        <f t="shared" si="1232"/>
        <v>Company AB 51036</v>
      </c>
      <c r="F1036" s="30" t="str">
        <f ca="1" t="shared" si="1310"/>
        <v>Litslunda</v>
      </c>
      <c r="G1036" s="37">
        <f ca="1" t="shared" si="1311"/>
        <v>37</v>
      </c>
      <c r="H1036" s="38" t="str">
        <f ca="1" t="shared" si="1312"/>
        <v/>
      </c>
      <c r="I1036" s="30" t="str">
        <f ca="1" t="shared" si="1313"/>
        <v>Flytt</v>
      </c>
      <c r="J1036" s="30" t="s">
        <v>69</v>
      </c>
      <c r="K1036" s="41">
        <f ca="1" t="shared" si="1314"/>
        <v>350</v>
      </c>
      <c r="L1036" s="41">
        <f ca="1" t="shared" si="1233"/>
        <v>219</v>
      </c>
      <c r="N1036" s="30" t="str">
        <f ca="1" t="shared" si="1234"/>
        <v>Lars Johnson 1036</v>
      </c>
      <c r="O1036" s="30" t="str">
        <f ca="1" t="shared" si="1235"/>
        <v>Anders Erikson 1036</v>
      </c>
      <c r="P1036" s="30" t="str">
        <f ca="1" t="shared" si="1236"/>
        <v>Lars Johnson 1036</v>
      </c>
      <c r="Q1036" s="30" t="str">
        <f ca="1" t="shared" si="1315"/>
        <v>4.Projekteringsavtal</v>
      </c>
      <c r="R1036" s="45" t="str">
        <f ca="1" t="shared" si="1316"/>
        <v>nej</v>
      </c>
      <c r="S1036" s="45" t="str">
        <f ca="1" t="shared" si="1317"/>
        <v/>
      </c>
      <c r="T1036" s="45" t="str">
        <f ca="1" t="shared" si="1318"/>
        <v>x</v>
      </c>
      <c r="V1036" s="33"/>
      <c r="W1036" s="49" t="str">
        <f ca="1" t="shared" si="1319"/>
        <v>Reservationsavtal ska tecknas</v>
      </c>
      <c r="X1036" s="50" t="str">
        <f ca="1" t="shared" si="1320"/>
        <v>Nej</v>
      </c>
      <c r="Y1036" s="63" t="str">
        <f ca="1" t="shared" si="1237"/>
        <v/>
      </c>
      <c r="Z1036" s="63" t="str">
        <f ca="1" t="shared" si="1238"/>
        <v/>
      </c>
      <c r="AA1036" s="67"/>
      <c r="AB1036" s="64" t="str">
        <f ca="1" t="shared" si="1239"/>
        <v/>
      </c>
      <c r="AC1036" s="73">
        <f ca="1">INDEX(Anslutningspunkt!$A$2:$A$108,RANDBETWEEN(2,108),1)</f>
        <v>103</v>
      </c>
      <c r="AD1036" s="30"/>
      <c r="AE1036" s="30" t="str">
        <f ca="1" t="shared" si="1321"/>
        <v>Stamnät</v>
      </c>
      <c r="AF1036" s="79"/>
      <c r="AG1036" s="122"/>
      <c r="AH1036" s="123"/>
      <c r="AI1036" s="127"/>
      <c r="AL1036" s="7"/>
      <c r="AM1036" s="7">
        <f ca="1">VLOOKUP(AC1036,Anslutningspunkt!A:B,2,0)+RANDBETWEEN(-10000,10000)</f>
        <v>6025975.672</v>
      </c>
      <c r="AN1036" s="7">
        <f ca="1">VLOOKUP(AC1036,Anslutningspunkt!A:C,3,0)+RANDBETWEEN(-10000,10000)</f>
        <v>442558.438</v>
      </c>
      <c r="AP1036" s="7" t="str">
        <f ca="1" t="shared" si="1240"/>
        <v>Flytt</v>
      </c>
      <c r="AQ1036" s="7" t="str">
        <f t="shared" si="1241"/>
        <v>Konsumtion/Produktion</v>
      </c>
      <c r="AX1036" s="31">
        <f ca="1" t="shared" si="1242"/>
        <v>43548.2131930683</v>
      </c>
      <c r="AZ1036" s="31">
        <f ca="1">IF(SUM(IF({"4.Projekteringsavtal","5.Anslutningsavtal","6.Nätavtal"}=Q1036,1,0))&gt;0,EDATE(AX1036,RANDBETWEEN(0,6)),"")</f>
        <v>43609</v>
      </c>
      <c r="BB1036" s="21" t="str">
        <f ca="1">IF(SUM(IF({"5.Anslutningsavtal","6.Nätavtal"}=Q1036,1,0))&gt;0,EDATE(AZ1036,RANDBETWEEN(0,3)),"")</f>
        <v/>
      </c>
      <c r="BD1036" s="21" t="str">
        <f ca="1" t="shared" si="1243"/>
        <v/>
      </c>
    </row>
    <row r="1037" spans="1:56">
      <c r="A1037" s="33" t="s">
        <v>65</v>
      </c>
      <c r="B1037" s="31">
        <f ca="1" t="shared" si="1309"/>
        <v>43465</v>
      </c>
      <c r="C1037" s="32">
        <f ca="1" t="shared" si="1230"/>
        <v>44042</v>
      </c>
      <c r="D1037" s="30" t="str">
        <f t="shared" si="1231"/>
        <v>Project 41037</v>
      </c>
      <c r="E1037" s="30" t="str">
        <f t="shared" si="1232"/>
        <v>Company AB 51037</v>
      </c>
      <c r="F1037" s="30" t="str">
        <f ca="1" t="shared" si="1310"/>
        <v>Vingåker</v>
      </c>
      <c r="G1037" s="37">
        <f ca="1" t="shared" si="1311"/>
        <v>31</v>
      </c>
      <c r="H1037" s="38" t="str">
        <f ca="1" t="shared" si="1312"/>
        <v>Ja</v>
      </c>
      <c r="I1037" s="30" t="str">
        <f ca="1" t="shared" si="1313"/>
        <v>Utökning</v>
      </c>
      <c r="J1037" s="30" t="s">
        <v>69</v>
      </c>
      <c r="K1037" s="41">
        <f ca="1" t="shared" si="1314"/>
        <v>390</v>
      </c>
      <c r="L1037" s="41">
        <f ca="1" t="shared" si="1233"/>
        <v>356</v>
      </c>
      <c r="N1037" s="30" t="str">
        <f ca="1" t="shared" si="1234"/>
        <v>Sarah Anderson 1037</v>
      </c>
      <c r="O1037" s="30" t="str">
        <f ca="1" t="shared" si="1235"/>
        <v>Sarah Anderson 1037</v>
      </c>
      <c r="P1037" s="30" t="str">
        <f ca="1" t="shared" si="1236"/>
        <v>Erik Johanson 1037</v>
      </c>
      <c r="Q1037" s="30" t="str">
        <f ca="1" t="shared" si="1315"/>
        <v>1.Anslutningsmöjlighet</v>
      </c>
      <c r="R1037" s="45" t="str">
        <f ca="1" t="shared" si="1316"/>
        <v>nej</v>
      </c>
      <c r="S1037" s="45" t="str">
        <f ca="1" t="shared" si="1317"/>
        <v>x</v>
      </c>
      <c r="T1037" s="45" t="str">
        <f ca="1" t="shared" si="1318"/>
        <v/>
      </c>
      <c r="V1037" s="33"/>
      <c r="W1037" s="49" t="str">
        <f ca="1" t="shared" si="1319"/>
        <v/>
      </c>
      <c r="X1037" s="50" t="str">
        <f ca="1" t="shared" si="1320"/>
        <v>Ja</v>
      </c>
      <c r="Y1037" s="63">
        <f ca="1" t="shared" si="1237"/>
        <v>44922</v>
      </c>
      <c r="Z1037" s="63">
        <f ca="1" t="shared" si="1238"/>
        <v>44642</v>
      </c>
      <c r="AA1037" s="67"/>
      <c r="AB1037" s="64">
        <f ca="1" t="shared" si="1239"/>
        <v>44034.8683881676</v>
      </c>
      <c r="AC1037" s="73">
        <f ca="1">INDEX(Anslutningspunkt!$A$2:$A$108,RANDBETWEEN(2,108),1)</f>
        <v>88</v>
      </c>
      <c r="AD1037" s="30"/>
      <c r="AE1037" s="30" t="str">
        <f ca="1" t="shared" si="1321"/>
        <v>Stamnät</v>
      </c>
      <c r="AF1037" s="79"/>
      <c r="AG1037" s="122"/>
      <c r="AH1037" s="123"/>
      <c r="AI1037" s="127"/>
      <c r="AL1037" s="7"/>
      <c r="AM1037" s="7">
        <f ca="1">VLOOKUP(AC1037,Anslutningspunkt!A:B,2,0)+RANDBETWEEN(-10000,10000)</f>
        <v>6119851.672</v>
      </c>
      <c r="AN1037" s="7">
        <f ca="1">VLOOKUP(AC1037,Anslutningspunkt!A:C,3,0)+RANDBETWEEN(-10000,10000)</f>
        <v>363376.438</v>
      </c>
      <c r="AP1037" s="7" t="str">
        <f ca="1" t="shared" si="1240"/>
        <v>Utökning</v>
      </c>
      <c r="AQ1037" s="7" t="str">
        <f t="shared" si="1241"/>
        <v>Konsumtion/Produktion</v>
      </c>
      <c r="AX1037" s="31" t="str">
        <f ca="1" t="shared" si="1242"/>
        <v/>
      </c>
      <c r="AZ1037" s="31" t="str">
        <f ca="1">IF(SUM(IF({"4.Projekteringsavtal","5.Anslutningsavtal","6.Nätavtal"}=Q1037,1,0))&gt;0,EDATE(AX1037,RANDBETWEEN(0,6)),"")</f>
        <v/>
      </c>
      <c r="BB1037" s="21" t="str">
        <f ca="1">IF(SUM(IF({"5.Anslutningsavtal","6.Nätavtal"}=Q1037,1,0))&gt;0,EDATE(AZ1037,RANDBETWEEN(0,3)),"")</f>
        <v/>
      </c>
      <c r="BD1037" s="21" t="str">
        <f ca="1" t="shared" si="1243"/>
        <v/>
      </c>
    </row>
    <row r="1038" spans="1:56">
      <c r="A1038" s="33" t="s">
        <v>65</v>
      </c>
      <c r="B1038" s="31">
        <f ca="1" t="shared" si="1309"/>
        <v>44385</v>
      </c>
      <c r="C1038" s="32">
        <f ca="1" t="shared" si="1230"/>
        <v>44461</v>
      </c>
      <c r="D1038" s="30" t="str">
        <f t="shared" si="1231"/>
        <v>Project 41038</v>
      </c>
      <c r="E1038" s="30" t="str">
        <f t="shared" si="1232"/>
        <v>Company AB 51038</v>
      </c>
      <c r="F1038" s="30" t="str">
        <f ca="1" t="shared" si="1310"/>
        <v>Södertälje</v>
      </c>
      <c r="G1038" s="37">
        <f ca="1" t="shared" si="1311"/>
        <v>34</v>
      </c>
      <c r="H1038" s="38" t="str">
        <f ca="1" t="shared" si="1312"/>
        <v>Nej</v>
      </c>
      <c r="I1038" s="30" t="str">
        <f ca="1" t="shared" si="1313"/>
        <v>Flytt</v>
      </c>
      <c r="J1038" s="30" t="s">
        <v>69</v>
      </c>
      <c r="K1038" s="41">
        <f ca="1" t="shared" si="1314"/>
        <v>130</v>
      </c>
      <c r="L1038" s="41">
        <f ca="1" t="shared" si="1233"/>
        <v>113</v>
      </c>
      <c r="N1038" s="30" t="str">
        <f ca="1" t="shared" si="1234"/>
        <v>Erik Johanson 1038</v>
      </c>
      <c r="O1038" s="30" t="str">
        <f ca="1" t="shared" si="1235"/>
        <v>Sarah Anderson 1038</v>
      </c>
      <c r="P1038" s="30" t="str">
        <f ca="1" t="shared" si="1236"/>
        <v>Anders Erikson 1038</v>
      </c>
      <c r="Q1038" s="30" t="str">
        <f ca="1" t="shared" si="1315"/>
        <v>4.Projekteringsavtal</v>
      </c>
      <c r="R1038" s="45" t="str">
        <f ca="1" t="shared" si="1316"/>
        <v>nej</v>
      </c>
      <c r="S1038" s="45" t="str">
        <f ca="1" t="shared" si="1317"/>
        <v/>
      </c>
      <c r="T1038" s="45" t="str">
        <f ca="1" t="shared" si="1318"/>
        <v>x</v>
      </c>
      <c r="V1038" s="33"/>
      <c r="W1038" s="49" t="str">
        <f ca="1" t="shared" si="1319"/>
        <v>Reservationsavtal ska tecknas</v>
      </c>
      <c r="X1038" s="50" t="str">
        <f ca="1" t="shared" si="1320"/>
        <v/>
      </c>
      <c r="Y1038" s="63" t="str">
        <f ca="1" t="shared" si="1237"/>
        <v/>
      </c>
      <c r="Z1038" s="63" t="str">
        <f ca="1" t="shared" si="1238"/>
        <v/>
      </c>
      <c r="AA1038" s="67"/>
      <c r="AB1038" s="64" t="str">
        <f ca="1" t="shared" si="1239"/>
        <v/>
      </c>
      <c r="AC1038" s="73">
        <f ca="1">INDEX(Anslutningspunkt!$A$2:$A$108,RANDBETWEEN(2,108),1)</f>
        <v>49</v>
      </c>
      <c r="AD1038" s="30"/>
      <c r="AE1038" s="30" t="str">
        <f ca="1" t="shared" si="1321"/>
        <v>Stamnät Regionnät</v>
      </c>
      <c r="AF1038" s="79"/>
      <c r="AG1038" s="122"/>
      <c r="AH1038" s="123"/>
      <c r="AI1038" s="127"/>
      <c r="AL1038" s="7"/>
      <c r="AM1038" s="7">
        <f ca="1">VLOOKUP(AC1038,Anslutningspunkt!A:B,2,0)+RANDBETWEEN(-10000,10000)</f>
        <v>6149266.672</v>
      </c>
      <c r="AN1038" s="7">
        <f ca="1">VLOOKUP(AC1038,Anslutningspunkt!A:C,3,0)+RANDBETWEEN(-10000,10000)</f>
        <v>350157.438</v>
      </c>
      <c r="AP1038" s="7" t="str">
        <f ca="1" t="shared" si="1240"/>
        <v>Flytt</v>
      </c>
      <c r="AQ1038" s="7" t="str">
        <f t="shared" si="1241"/>
        <v>Konsumtion/Produktion</v>
      </c>
      <c r="AX1038" s="31">
        <f ca="1" t="shared" si="1242"/>
        <v>44482.8021932446</v>
      </c>
      <c r="AZ1038" s="31">
        <f ca="1">IF(SUM(IF({"4.Projekteringsavtal","5.Anslutningsavtal","6.Nätavtal"}=Q1038,1,0))&gt;0,EDATE(AX1038,RANDBETWEEN(0,6)),"")</f>
        <v>44605</v>
      </c>
      <c r="BB1038" s="21" t="str">
        <f ca="1">IF(SUM(IF({"5.Anslutningsavtal","6.Nätavtal"}=Q1038,1,0))&gt;0,EDATE(AZ1038,RANDBETWEEN(0,3)),"")</f>
        <v/>
      </c>
      <c r="BD1038" s="21" t="str">
        <f ca="1" t="shared" si="1243"/>
        <v/>
      </c>
    </row>
    <row r="1039" spans="1:56">
      <c r="A1039" s="33" t="s">
        <v>65</v>
      </c>
      <c r="B1039" s="31">
        <f ca="1" t="shared" si="1309"/>
        <v>44700</v>
      </c>
      <c r="C1039" s="32">
        <f ca="1" t="shared" ref="C1039:C1102" si="1322">RANDBETWEEN(B1039,DATE(2024,10,20))</f>
        <v>45068</v>
      </c>
      <c r="D1039" s="30" t="str">
        <f t="shared" ref="D1039:D1102" si="1323">_xlfn.CONCAT("Project ",COLUMN(D1039),ROW(D1039))</f>
        <v>Project 41039</v>
      </c>
      <c r="E1039" s="30" t="str">
        <f t="shared" ref="E1039:E1102" si="1324">_xlfn.CONCAT("Company AB ",COLUMN(E1039),ROW(E1039))</f>
        <v>Company AB 51039</v>
      </c>
      <c r="F1039" s="30" t="str">
        <f ca="1" t="shared" si="1310"/>
        <v>Stockholm</v>
      </c>
      <c r="G1039" s="37">
        <f ca="1" t="shared" si="1311"/>
        <v>36</v>
      </c>
      <c r="H1039" s="38" t="str">
        <f ca="1" t="shared" si="1312"/>
        <v/>
      </c>
      <c r="I1039" s="30" t="str">
        <f ca="1" t="shared" si="1313"/>
        <v>Utökning</v>
      </c>
      <c r="J1039" s="30" t="s">
        <v>69</v>
      </c>
      <c r="K1039" s="41">
        <f ca="1" t="shared" si="1314"/>
        <v>10</v>
      </c>
      <c r="L1039" s="41">
        <f ca="1" t="shared" ref="L1039:L1102" si="1325">RANDBETWEEN(1,K1039)</f>
        <v>6</v>
      </c>
      <c r="N1039" s="30" t="str">
        <f ca="1" t="shared" ref="N1039:N1102" si="1326">_xlfn.CONCAT(CHOOSE(RANDBETWEEN(1,4),"Anders Erikson","Erik Johanson","Sarah Anderson","Lars Johnson")," ",ROW(N1039))</f>
        <v>Anders Erikson 1039</v>
      </c>
      <c r="O1039" s="30" t="str">
        <f ca="1" t="shared" ref="O1039:O1102" si="1327">_xlfn.CONCAT(CHOOSE(RANDBETWEEN(1,4),"Anders Erikson","Erik Johanson","Sarah Anderson","Lars Johnson")," ",ROW(O1039))</f>
        <v>Sarah Anderson 1039</v>
      </c>
      <c r="P1039" s="30" t="str">
        <f ca="1" t="shared" ref="P1039:P1102" si="1328">_xlfn.CONCAT(CHOOSE(RANDBETWEEN(1,4),"Anders Erikson","Erik Johanson","Sarah Anderson","Lars Johnson")," ",ROW(P1039))</f>
        <v>Sarah Anderson 1039</v>
      </c>
      <c r="Q1039" s="30" t="str">
        <f ca="1" t="shared" si="1315"/>
        <v>2.Reservationsavtal</v>
      </c>
      <c r="R1039" s="45" t="str">
        <f ca="1" t="shared" si="1316"/>
        <v>n</v>
      </c>
      <c r="S1039" s="45" t="str">
        <f ca="1" t="shared" si="1317"/>
        <v>x</v>
      </c>
      <c r="T1039" s="45" t="str">
        <f ca="1" t="shared" si="1318"/>
        <v/>
      </c>
      <c r="V1039" s="33"/>
      <c r="W1039" s="49" t="str">
        <f ca="1" t="shared" si="1319"/>
        <v/>
      </c>
      <c r="X1039" s="50" t="str">
        <f ca="1" t="shared" si="1320"/>
        <v>Ja</v>
      </c>
      <c r="Y1039" s="63">
        <f ca="1" t="shared" ref="Y1039:Y1102" si="1329">IF(Z1039&lt;&gt;"",RANDBETWEEN(Z1039,DATE(2024,10,20)),"")</f>
        <v>45568</v>
      </c>
      <c r="Z1039" s="63">
        <f ca="1" t="shared" ref="Z1039:Z1102" si="1330">IF(X1039="Ja",RANDBETWEEN(C1039,DATE(2024,10,20)),"")</f>
        <v>45555</v>
      </c>
      <c r="AA1039" s="67"/>
      <c r="AB1039" s="64" t="str">
        <f ca="1" t="shared" ref="AB1039:AB1102" si="1331">IF(Q1039="1.Anslutningsmöjlighet",IF(RAND()*10&lt;3,B1039+RAND()*(EDATE(C1039,1)-B1039),""),"")</f>
        <v/>
      </c>
      <c r="AC1039" s="73">
        <f ca="1">INDEX(Anslutningspunkt!$A$2:$A$108,RANDBETWEEN(2,108),1)</f>
        <v>24</v>
      </c>
      <c r="AD1039" s="30"/>
      <c r="AE1039" s="30" t="str">
        <f ca="1" t="shared" si="1321"/>
        <v>Stamnät</v>
      </c>
      <c r="AF1039" s="79"/>
      <c r="AG1039" s="122"/>
      <c r="AH1039" s="123"/>
      <c r="AI1039" s="127"/>
      <c r="AL1039" s="7"/>
      <c r="AM1039" s="7">
        <f ca="1">VLOOKUP(AC1039,Anslutningspunkt!A:B,2,0)+RANDBETWEEN(-10000,10000)</f>
        <v>6015412.672</v>
      </c>
      <c r="AN1039" s="7">
        <f ca="1">VLOOKUP(AC1039,Anslutningspunkt!A:C,3,0)+RANDBETWEEN(-10000,10000)</f>
        <v>337616.438</v>
      </c>
      <c r="AP1039" s="7" t="str">
        <f ca="1" t="shared" ref="AP1039:AP1102" si="1332">I1039</f>
        <v>Utökning</v>
      </c>
      <c r="AQ1039" s="7" t="str">
        <f t="shared" ref="AQ1039:AQ1102" si="1333">J1039</f>
        <v>Konsumtion/Produktion</v>
      </c>
      <c r="AX1039" s="31">
        <f ca="1" t="shared" ref="AX1039:AX1102" si="1334">IF(Q1039&lt;&gt;"1.Anslutningsmöjlighet",B1039+RAND()*(EDATE(C1039,1)-B1039),"")</f>
        <v>44774.632310069</v>
      </c>
      <c r="AZ1039" s="31" t="str">
        <f ca="1">IF(SUM(IF({"4.Projekteringsavtal","5.Anslutningsavtal","6.Nätavtal"}=Q1039,1,0))&gt;0,EDATE(AX1039,RANDBETWEEN(0,6)),"")</f>
        <v/>
      </c>
      <c r="BB1039" s="21" t="str">
        <f ca="1">IF(SUM(IF({"5.Anslutningsavtal","6.Nätavtal"}=Q1039,1,0))&gt;0,EDATE(AZ1039,RANDBETWEEN(0,3)),"")</f>
        <v/>
      </c>
      <c r="BD1039" s="21" t="str">
        <f ca="1" t="shared" ref="BD1039:BD1102" si="1335">IF("6.Nätavtal"=Q1039,EDATE(BB1039,RANDBETWEEN(0,3)),"")</f>
        <v/>
      </c>
    </row>
    <row r="1040" spans="1:56">
      <c r="A1040" s="33" t="s">
        <v>65</v>
      </c>
      <c r="B1040" s="31">
        <f ca="1" t="shared" si="1309"/>
        <v>44346</v>
      </c>
      <c r="C1040" s="32">
        <f ca="1" t="shared" si="1322"/>
        <v>44548</v>
      </c>
      <c r="D1040" s="30" t="str">
        <f t="shared" si="1323"/>
        <v>Project 41040</v>
      </c>
      <c r="E1040" s="30" t="str">
        <f t="shared" si="1324"/>
        <v>Company AB 51040</v>
      </c>
      <c r="F1040" s="30" t="str">
        <f ca="1" t="shared" si="1310"/>
        <v>Tierp</v>
      </c>
      <c r="G1040" s="37">
        <f ca="1" t="shared" si="1311"/>
        <v>36</v>
      </c>
      <c r="H1040" s="38" t="str">
        <f ca="1" t="shared" si="1312"/>
        <v>Nej</v>
      </c>
      <c r="I1040" s="30" t="str">
        <f ca="1" t="shared" si="1313"/>
        <v>Flytt</v>
      </c>
      <c r="J1040" s="30" t="s">
        <v>69</v>
      </c>
      <c r="K1040" s="41">
        <f ca="1" t="shared" si="1314"/>
        <v>550</v>
      </c>
      <c r="L1040" s="41">
        <f ca="1" t="shared" si="1325"/>
        <v>82</v>
      </c>
      <c r="N1040" s="30" t="str">
        <f ca="1" t="shared" si="1326"/>
        <v>Anders Erikson 1040</v>
      </c>
      <c r="O1040" s="30" t="str">
        <f ca="1" t="shared" si="1327"/>
        <v>Anders Erikson 1040</v>
      </c>
      <c r="P1040" s="30" t="str">
        <f ca="1" t="shared" si="1328"/>
        <v>Sarah Anderson 1040</v>
      </c>
      <c r="Q1040" s="30" t="str">
        <f ca="1" t="shared" si="1315"/>
        <v>2.Reservationsavtal</v>
      </c>
      <c r="R1040" s="45" t="str">
        <f ca="1" t="shared" si="1316"/>
        <v/>
      </c>
      <c r="S1040" s="45" t="str">
        <f ca="1" t="shared" si="1317"/>
        <v/>
      </c>
      <c r="T1040" s="45" t="str">
        <f ca="1" t="shared" si="1318"/>
        <v>x</v>
      </c>
      <c r="V1040" s="33"/>
      <c r="W1040" s="49" t="str">
        <f ca="1" t="shared" si="1319"/>
        <v/>
      </c>
      <c r="X1040" s="50" t="str">
        <f ca="1" t="shared" si="1320"/>
        <v>Nej</v>
      </c>
      <c r="Y1040" s="63" t="str">
        <f ca="1" t="shared" si="1329"/>
        <v/>
      </c>
      <c r="Z1040" s="63" t="str">
        <f ca="1" t="shared" si="1330"/>
        <v/>
      </c>
      <c r="AA1040" s="67"/>
      <c r="AB1040" s="64" t="str">
        <f ca="1" t="shared" si="1331"/>
        <v/>
      </c>
      <c r="AC1040" s="73">
        <f ca="1">INDEX(Anslutningspunkt!$A$2:$A$108,RANDBETWEEN(2,108),1)</f>
        <v>67</v>
      </c>
      <c r="AD1040" s="30"/>
      <c r="AE1040" s="30" t="str">
        <f ca="1" t="shared" si="1321"/>
        <v>Stamnät Regionnät</v>
      </c>
      <c r="AF1040" s="79"/>
      <c r="AG1040" s="122"/>
      <c r="AH1040" s="123"/>
      <c r="AI1040" s="127"/>
      <c r="AL1040" s="7"/>
      <c r="AM1040" s="7">
        <f ca="1">VLOOKUP(AC1040,Anslutningspunkt!A:B,2,0)+RANDBETWEEN(-10000,10000)</f>
        <v>6142588.672</v>
      </c>
      <c r="AN1040" s="7">
        <f ca="1">VLOOKUP(AC1040,Anslutningspunkt!A:C,3,0)+RANDBETWEEN(-10000,10000)</f>
        <v>382548.438</v>
      </c>
      <c r="AP1040" s="7" t="str">
        <f ca="1" t="shared" si="1332"/>
        <v>Flytt</v>
      </c>
      <c r="AQ1040" s="7" t="str">
        <f t="shared" si="1333"/>
        <v>Konsumtion/Produktion</v>
      </c>
      <c r="AX1040" s="31">
        <f ca="1" t="shared" si="1334"/>
        <v>44572.600998181</v>
      </c>
      <c r="AZ1040" s="31" t="str">
        <f ca="1">IF(SUM(IF({"4.Projekteringsavtal","5.Anslutningsavtal","6.Nätavtal"}=Q1040,1,0))&gt;0,EDATE(AX1040,RANDBETWEEN(0,6)),"")</f>
        <v/>
      </c>
      <c r="BB1040" s="21" t="str">
        <f ca="1">IF(SUM(IF({"5.Anslutningsavtal","6.Nätavtal"}=Q1040,1,0))&gt;0,EDATE(AZ1040,RANDBETWEEN(0,3)),"")</f>
        <v/>
      </c>
      <c r="BD1040" s="21" t="str">
        <f ca="1" t="shared" si="1335"/>
        <v/>
      </c>
    </row>
    <row r="1041" spans="1:56">
      <c r="A1041" s="33" t="s">
        <v>65</v>
      </c>
      <c r="B1041" s="31">
        <f ca="1" t="shared" ref="B1041:B1050" si="1336">RANDBETWEEN(DATE(2018,1,1),DATE(2022,10,20))</f>
        <v>43847</v>
      </c>
      <c r="C1041" s="32">
        <f ca="1" t="shared" si="1322"/>
        <v>44478</v>
      </c>
      <c r="D1041" s="30" t="str">
        <f t="shared" si="1323"/>
        <v>Project 41041</v>
      </c>
      <c r="E1041" s="30" t="str">
        <f t="shared" si="1324"/>
        <v>Company AB 51041</v>
      </c>
      <c r="F1041" s="30" t="str">
        <f ca="1" t="shared" ref="F1041:F1050" si="133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Falun</v>
      </c>
      <c r="G1041" s="37">
        <f ca="1" t="shared" ref="G1041:G1050" si="1338">RANDBETWEEN(30,38)</f>
        <v>38</v>
      </c>
      <c r="H1041" s="38" t="str">
        <f ca="1" t="shared" ref="H1041:H1050" si="1339">CHOOSE(RANDBETWEEN(1,3),"Ja","Nej","")</f>
        <v>Nej</v>
      </c>
      <c r="I1041" s="30" t="str">
        <f ca="1" t="shared" ref="I1041:I1050" si="1340">CHOOSE(RANDBETWEEN(1,3),"Nyanslutning","Utökning","Flytt")</f>
        <v>Nyanslutning</v>
      </c>
      <c r="J1041" s="30" t="s">
        <v>69</v>
      </c>
      <c r="K1041" s="41">
        <f ca="1" t="shared" ref="K1041:K1050" si="1341">RANDBETWEEN(1,60)*10</f>
        <v>560</v>
      </c>
      <c r="L1041" s="41">
        <f ca="1" t="shared" si="1325"/>
        <v>420</v>
      </c>
      <c r="N1041" s="30" t="str">
        <f ca="1" t="shared" si="1326"/>
        <v>Sarah Anderson 1041</v>
      </c>
      <c r="O1041" s="30" t="str">
        <f ca="1" t="shared" si="1327"/>
        <v>Sarah Anderson 1041</v>
      </c>
      <c r="P1041" s="30" t="str">
        <f ca="1" t="shared" si="1328"/>
        <v>Lars Johnson 1041</v>
      </c>
      <c r="Q1041" s="30" t="str">
        <f ca="1" t="shared" ref="Q1041:Q1050" si="1342">CHOOSE(RANDBETWEEN(1,5),"5.Anslutningsavtal","4.Projekteringsavtal","6.Nätavtal","2.Reservationsavtal","1.Anslutningsmöjlighet")</f>
        <v>2.Reservationsavtal</v>
      </c>
      <c r="R1041" s="45" t="str">
        <f ca="1" t="shared" ref="R1041:R1050" si="1343">CHOOSE(RANDBETWEEN(1,8),"Ja","","","","n","nej","?","N/A")</f>
        <v>n</v>
      </c>
      <c r="S1041" s="45" t="str">
        <f ca="1" t="shared" ref="S1041:S1050" si="1344">CHOOSE(RANDBETWEEN(1,3),"x","","")</f>
        <v>x</v>
      </c>
      <c r="T1041" s="45" t="str">
        <f ca="1" t="shared" ref="T1041:T1050" si="1345">CHOOSE(RANDBETWEEN(1,4),"x","","","")</f>
        <v>x</v>
      </c>
      <c r="V1041" s="33"/>
      <c r="W1041" s="49" t="str">
        <f ca="1" t="shared" ref="W1041:W1050" si="1346">CHOOSE(RANDBETWEEN(1,7),"Länk","","","","","Ansluts till LN 20 kV","Reservationsavtal ska tecknas")</f>
        <v>Ansluts till LN 20 kV</v>
      </c>
      <c r="X1041" s="50" t="str">
        <f ca="1" t="shared" ref="X1041:X1050" si="1347">CHOOSE(RANDBETWEEN(1,4),"Ja","Ja","Nej","")</f>
        <v>Ja</v>
      </c>
      <c r="Y1041" s="63">
        <f ca="1" t="shared" si="1329"/>
        <v>45528</v>
      </c>
      <c r="Z1041" s="63">
        <f ca="1" t="shared" si="1330"/>
        <v>44954</v>
      </c>
      <c r="AA1041" s="67"/>
      <c r="AB1041" s="64" t="str">
        <f ca="1" t="shared" si="1331"/>
        <v/>
      </c>
      <c r="AC1041" s="73">
        <f ca="1">INDEX(Anslutningspunkt!$A$2:$A$108,RANDBETWEEN(2,108),1)</f>
        <v>73</v>
      </c>
      <c r="AD1041" s="30"/>
      <c r="AE1041" s="30" t="str">
        <f ca="1" t="shared" ref="AE1041:AE1050" si="1348">CHOOSE(RANDBETWEEN(1,4),"Regionnät","Stamnät Regionnät","Stamnät","")</f>
        <v>Stamnät</v>
      </c>
      <c r="AF1041" s="79"/>
      <c r="AG1041" s="122"/>
      <c r="AH1041" s="123"/>
      <c r="AI1041" s="127"/>
      <c r="AL1041" s="7"/>
      <c r="AM1041" s="7">
        <f ca="1">VLOOKUP(AC1041,Anslutningspunkt!A:B,2,0)+RANDBETWEEN(-10000,10000)</f>
        <v>6087885.672</v>
      </c>
      <c r="AN1041" s="7">
        <f ca="1">VLOOKUP(AC1041,Anslutningspunkt!A:C,3,0)+RANDBETWEEN(-10000,10000)</f>
        <v>394039.438</v>
      </c>
      <c r="AP1041" s="7" t="str">
        <f ca="1" t="shared" si="1332"/>
        <v>Nyanslutning</v>
      </c>
      <c r="AQ1041" s="7" t="str">
        <f t="shared" si="1333"/>
        <v>Konsumtion/Produktion</v>
      </c>
      <c r="AX1041" s="31">
        <f ca="1" t="shared" si="1334"/>
        <v>43867.507910112</v>
      </c>
      <c r="AZ1041" s="31" t="str">
        <f ca="1">IF(SUM(IF({"4.Projekteringsavtal","5.Anslutningsavtal","6.Nätavtal"}=Q1041,1,0))&gt;0,EDATE(AX1041,RANDBETWEEN(0,6)),"")</f>
        <v/>
      </c>
      <c r="BB1041" s="21" t="str">
        <f ca="1">IF(SUM(IF({"5.Anslutningsavtal","6.Nätavtal"}=Q1041,1,0))&gt;0,EDATE(AZ1041,RANDBETWEEN(0,3)),"")</f>
        <v/>
      </c>
      <c r="BD1041" s="21" t="str">
        <f ca="1" t="shared" si="1335"/>
        <v/>
      </c>
    </row>
    <row r="1042" spans="1:56">
      <c r="A1042" s="33" t="s">
        <v>65</v>
      </c>
      <c r="B1042" s="31">
        <f ca="1" t="shared" si="1336"/>
        <v>43236</v>
      </c>
      <c r="C1042" s="32">
        <f ca="1" t="shared" si="1322"/>
        <v>45194</v>
      </c>
      <c r="D1042" s="30" t="str">
        <f t="shared" si="1323"/>
        <v>Project 41042</v>
      </c>
      <c r="E1042" s="30" t="str">
        <f t="shared" si="1324"/>
        <v>Company AB 51042</v>
      </c>
      <c r="F1042" s="30" t="str">
        <f ca="1" t="shared" si="1337"/>
        <v>Ludvika</v>
      </c>
      <c r="G1042" s="37">
        <f ca="1" t="shared" si="1338"/>
        <v>35</v>
      </c>
      <c r="H1042" s="38" t="str">
        <f ca="1" t="shared" si="1339"/>
        <v>Nej</v>
      </c>
      <c r="I1042" s="30" t="str">
        <f ca="1" t="shared" si="1340"/>
        <v>Utökning</v>
      </c>
      <c r="J1042" s="30" t="s">
        <v>69</v>
      </c>
      <c r="K1042" s="41">
        <f ca="1" t="shared" si="1341"/>
        <v>60</v>
      </c>
      <c r="L1042" s="41">
        <f ca="1" t="shared" si="1325"/>
        <v>32</v>
      </c>
      <c r="N1042" s="30" t="str">
        <f ca="1" t="shared" si="1326"/>
        <v>Lars Johnson 1042</v>
      </c>
      <c r="O1042" s="30" t="str">
        <f ca="1" t="shared" si="1327"/>
        <v>Sarah Anderson 1042</v>
      </c>
      <c r="P1042" s="30" t="str">
        <f ca="1" t="shared" si="1328"/>
        <v>Sarah Anderson 1042</v>
      </c>
      <c r="Q1042" s="30" t="str">
        <f ca="1" t="shared" si="1342"/>
        <v>4.Projekteringsavtal</v>
      </c>
      <c r="R1042" s="45" t="str">
        <f ca="1" t="shared" si="1343"/>
        <v>?</v>
      </c>
      <c r="S1042" s="45" t="str">
        <f ca="1" t="shared" si="1344"/>
        <v>x</v>
      </c>
      <c r="T1042" s="45" t="str">
        <f ca="1" t="shared" si="1345"/>
        <v/>
      </c>
      <c r="V1042" s="33"/>
      <c r="W1042" s="49" t="str">
        <f ca="1" t="shared" si="1346"/>
        <v>Ansluts till LN 20 kV</v>
      </c>
      <c r="X1042" s="50" t="str">
        <f ca="1" t="shared" si="1347"/>
        <v>Nej</v>
      </c>
      <c r="Y1042" s="63" t="str">
        <f ca="1" t="shared" si="1329"/>
        <v/>
      </c>
      <c r="Z1042" s="63" t="str">
        <f ca="1" t="shared" si="1330"/>
        <v/>
      </c>
      <c r="AA1042" s="67"/>
      <c r="AB1042" s="64" t="str">
        <f ca="1" t="shared" si="1331"/>
        <v/>
      </c>
      <c r="AC1042" s="73">
        <f ca="1">INDEX(Anslutningspunkt!$A$2:$A$108,RANDBETWEEN(2,108),1)</f>
        <v>22</v>
      </c>
      <c r="AD1042" s="30"/>
      <c r="AE1042" s="30" t="str">
        <f ca="1" t="shared" si="1348"/>
        <v>Stamnät</v>
      </c>
      <c r="AF1042" s="79"/>
      <c r="AG1042" s="122"/>
      <c r="AH1042" s="123"/>
      <c r="AI1042" s="127"/>
      <c r="AL1042" s="7"/>
      <c r="AM1042" s="7">
        <f ca="1">VLOOKUP(AC1042,Anslutningspunkt!A:B,2,0)+RANDBETWEEN(-10000,10000)</f>
        <v>6043033.672</v>
      </c>
      <c r="AN1042" s="7">
        <f ca="1">VLOOKUP(AC1042,Anslutningspunkt!A:C,3,0)+RANDBETWEEN(-10000,10000)</f>
        <v>287340.438</v>
      </c>
      <c r="AP1042" s="7" t="str">
        <f ca="1" t="shared" si="1332"/>
        <v>Utökning</v>
      </c>
      <c r="AQ1042" s="7" t="str">
        <f t="shared" si="1333"/>
        <v>Konsumtion/Produktion</v>
      </c>
      <c r="AX1042" s="31">
        <f ca="1" t="shared" si="1334"/>
        <v>44105.6525511069</v>
      </c>
      <c r="AZ1042" s="31">
        <f ca="1">IF(SUM(IF({"4.Projekteringsavtal","5.Anslutningsavtal","6.Nätavtal"}=Q1042,1,0))&gt;0,EDATE(AX1042,RANDBETWEEN(0,6)),"")</f>
        <v>44228</v>
      </c>
      <c r="BB1042" s="21" t="str">
        <f ca="1">IF(SUM(IF({"5.Anslutningsavtal","6.Nätavtal"}=Q1042,1,0))&gt;0,EDATE(AZ1042,RANDBETWEEN(0,3)),"")</f>
        <v/>
      </c>
      <c r="BD1042" s="21" t="str">
        <f ca="1" t="shared" si="1335"/>
        <v/>
      </c>
    </row>
    <row r="1043" spans="1:56">
      <c r="A1043" s="33" t="s">
        <v>65</v>
      </c>
      <c r="B1043" s="31">
        <f ca="1" t="shared" si="1336"/>
        <v>44810</v>
      </c>
      <c r="C1043" s="32">
        <f ca="1" t="shared" si="1322"/>
        <v>45371</v>
      </c>
      <c r="D1043" s="30" t="str">
        <f t="shared" si="1323"/>
        <v>Project 41043</v>
      </c>
      <c r="E1043" s="30" t="str">
        <f t="shared" si="1324"/>
        <v>Company AB 51043</v>
      </c>
      <c r="F1043" s="30" t="str">
        <f ca="1" t="shared" si="1337"/>
        <v>Strängnäs</v>
      </c>
      <c r="G1043" s="37">
        <f ca="1" t="shared" si="1338"/>
        <v>36</v>
      </c>
      <c r="H1043" s="38" t="str">
        <f ca="1" t="shared" si="1339"/>
        <v/>
      </c>
      <c r="I1043" s="30" t="str">
        <f ca="1" t="shared" si="1340"/>
        <v>Utökning</v>
      </c>
      <c r="J1043" s="30" t="s">
        <v>69</v>
      </c>
      <c r="K1043" s="41">
        <f ca="1" t="shared" si="1341"/>
        <v>50</v>
      </c>
      <c r="L1043" s="41">
        <f ca="1" t="shared" si="1325"/>
        <v>44</v>
      </c>
      <c r="N1043" s="30" t="str">
        <f ca="1" t="shared" si="1326"/>
        <v>Erik Johanson 1043</v>
      </c>
      <c r="O1043" s="30" t="str">
        <f ca="1" t="shared" si="1327"/>
        <v>Sarah Anderson 1043</v>
      </c>
      <c r="P1043" s="30" t="str">
        <f ca="1" t="shared" si="1328"/>
        <v>Erik Johanson 1043</v>
      </c>
      <c r="Q1043" s="30" t="str">
        <f ca="1" t="shared" si="1342"/>
        <v>5.Anslutningsavtal</v>
      </c>
      <c r="R1043" s="45" t="str">
        <f ca="1" t="shared" si="1343"/>
        <v>n</v>
      </c>
      <c r="S1043" s="45" t="str">
        <f ca="1" t="shared" si="1344"/>
        <v/>
      </c>
      <c r="T1043" s="45" t="str">
        <f ca="1" t="shared" si="1345"/>
        <v/>
      </c>
      <c r="V1043" s="33"/>
      <c r="W1043" s="49" t="str">
        <f ca="1" t="shared" si="1346"/>
        <v/>
      </c>
      <c r="X1043" s="50" t="str">
        <f ca="1" t="shared" si="1347"/>
        <v>Nej</v>
      </c>
      <c r="Y1043" s="63" t="str">
        <f ca="1" t="shared" si="1329"/>
        <v/>
      </c>
      <c r="Z1043" s="63" t="str">
        <f ca="1" t="shared" si="1330"/>
        <v/>
      </c>
      <c r="AA1043" s="67"/>
      <c r="AB1043" s="64" t="str">
        <f ca="1" t="shared" si="1331"/>
        <v/>
      </c>
      <c r="AC1043" s="73">
        <f ca="1">INDEX(Anslutningspunkt!$A$2:$A$108,RANDBETWEEN(2,108),1)</f>
        <v>96</v>
      </c>
      <c r="AD1043" s="30"/>
      <c r="AE1043" s="30" t="str">
        <f ca="1" t="shared" si="1348"/>
        <v>Stamnät Regionnät</v>
      </c>
      <c r="AF1043" s="79"/>
      <c r="AG1043" s="122"/>
      <c r="AH1043" s="123"/>
      <c r="AI1043" s="127"/>
      <c r="AL1043" s="7"/>
      <c r="AM1043" s="7">
        <f ca="1">VLOOKUP(AC1043,Anslutningspunkt!A:B,2,0)+RANDBETWEEN(-10000,10000)</f>
        <v>6075522.672</v>
      </c>
      <c r="AN1043" s="7">
        <f ca="1">VLOOKUP(AC1043,Anslutningspunkt!A:C,3,0)+RANDBETWEEN(-10000,10000)</f>
        <v>352655.438</v>
      </c>
      <c r="AP1043" s="7" t="str">
        <f ca="1" t="shared" si="1332"/>
        <v>Utökning</v>
      </c>
      <c r="AQ1043" s="7" t="str">
        <f t="shared" si="1333"/>
        <v>Konsumtion/Produktion</v>
      </c>
      <c r="AX1043" s="31">
        <f ca="1" t="shared" si="1334"/>
        <v>44895.069201089</v>
      </c>
      <c r="AZ1043" s="31">
        <f ca="1">IF(SUM(IF({"4.Projekteringsavtal","5.Anslutningsavtal","6.Nätavtal"}=Q1043,1,0))&gt;0,EDATE(AX1043,RANDBETWEEN(0,6)),"")</f>
        <v>44956</v>
      </c>
      <c r="BB1043" s="21">
        <f ca="1">IF(SUM(IF({"5.Anslutningsavtal","6.Nätavtal"}=Q1043,1,0))&gt;0,EDATE(AZ1043,RANDBETWEEN(0,3)),"")</f>
        <v>45015</v>
      </c>
      <c r="BD1043" s="21" t="str">
        <f ca="1" t="shared" si="1335"/>
        <v/>
      </c>
    </row>
    <row r="1044" spans="1:56">
      <c r="A1044" s="33" t="s">
        <v>65</v>
      </c>
      <c r="B1044" s="31">
        <f ca="1" t="shared" si="1336"/>
        <v>44363</v>
      </c>
      <c r="C1044" s="32">
        <f ca="1" t="shared" si="1322"/>
        <v>45132</v>
      </c>
      <c r="D1044" s="30" t="str">
        <f t="shared" si="1323"/>
        <v>Project 41044</v>
      </c>
      <c r="E1044" s="30" t="str">
        <f t="shared" si="1324"/>
        <v>Company AB 51044</v>
      </c>
      <c r="F1044" s="30" t="str">
        <f ca="1" t="shared" si="1337"/>
        <v>Huddinge</v>
      </c>
      <c r="G1044" s="37">
        <f ca="1" t="shared" si="1338"/>
        <v>38</v>
      </c>
      <c r="H1044" s="38" t="str">
        <f ca="1" t="shared" si="1339"/>
        <v>Ja</v>
      </c>
      <c r="I1044" s="30" t="str">
        <f ca="1" t="shared" si="1340"/>
        <v>Nyanslutning</v>
      </c>
      <c r="J1044" s="30" t="s">
        <v>69</v>
      </c>
      <c r="K1044" s="41">
        <f ca="1" t="shared" si="1341"/>
        <v>180</v>
      </c>
      <c r="L1044" s="41">
        <f ca="1" t="shared" si="1325"/>
        <v>89</v>
      </c>
      <c r="N1044" s="30" t="str">
        <f ca="1" t="shared" si="1326"/>
        <v>Sarah Anderson 1044</v>
      </c>
      <c r="O1044" s="30" t="str">
        <f ca="1" t="shared" si="1327"/>
        <v>Anders Erikson 1044</v>
      </c>
      <c r="P1044" s="30" t="str">
        <f ca="1" t="shared" si="1328"/>
        <v>Erik Johanson 1044</v>
      </c>
      <c r="Q1044" s="30" t="str">
        <f ca="1" t="shared" si="1342"/>
        <v>4.Projekteringsavtal</v>
      </c>
      <c r="R1044" s="45" t="str">
        <f ca="1" t="shared" si="1343"/>
        <v>nej</v>
      </c>
      <c r="S1044" s="45" t="str">
        <f ca="1" t="shared" si="1344"/>
        <v/>
      </c>
      <c r="T1044" s="45" t="str">
        <f ca="1" t="shared" si="1345"/>
        <v/>
      </c>
      <c r="V1044" s="33"/>
      <c r="W1044" s="49" t="str">
        <f ca="1" t="shared" si="1346"/>
        <v>Länk</v>
      </c>
      <c r="X1044" s="50" t="str">
        <f ca="1" t="shared" si="1347"/>
        <v>Ja</v>
      </c>
      <c r="Y1044" s="63">
        <f ca="1" t="shared" si="1329"/>
        <v>45468</v>
      </c>
      <c r="Z1044" s="63">
        <f ca="1" t="shared" si="1330"/>
        <v>45227</v>
      </c>
      <c r="AA1044" s="67"/>
      <c r="AB1044" s="64" t="str">
        <f ca="1" t="shared" si="1331"/>
        <v/>
      </c>
      <c r="AC1044" s="73">
        <f ca="1">INDEX(Anslutningspunkt!$A$2:$A$108,RANDBETWEEN(2,108),1)</f>
        <v>82</v>
      </c>
      <c r="AD1044" s="30"/>
      <c r="AE1044" s="30" t="str">
        <f ca="1" t="shared" si="1348"/>
        <v>Stamnät</v>
      </c>
      <c r="AF1044" s="79"/>
      <c r="AG1044" s="122"/>
      <c r="AH1044" s="123"/>
      <c r="AI1044" s="127"/>
      <c r="AL1044" s="7"/>
      <c r="AM1044" s="7">
        <f ca="1">VLOOKUP(AC1044,Anslutningspunkt!A:B,2,0)+RANDBETWEEN(-10000,10000)</f>
        <v>6165127.672</v>
      </c>
      <c r="AN1044" s="7">
        <f ca="1">VLOOKUP(AC1044,Anslutningspunkt!A:C,3,0)+RANDBETWEEN(-10000,10000)</f>
        <v>299528.438</v>
      </c>
      <c r="AP1044" s="7" t="str">
        <f ca="1" t="shared" si="1332"/>
        <v>Nyanslutning</v>
      </c>
      <c r="AQ1044" s="7" t="str">
        <f t="shared" si="1333"/>
        <v>Konsumtion/Produktion</v>
      </c>
      <c r="AX1044" s="31">
        <f ca="1" t="shared" si="1334"/>
        <v>44649.4494093408</v>
      </c>
      <c r="AZ1044" s="31">
        <f ca="1">IF(SUM(IF({"4.Projekteringsavtal","5.Anslutningsavtal","6.Nätavtal"}=Q1044,1,0))&gt;0,EDATE(AX1044,RANDBETWEEN(0,6)),"")</f>
        <v>44741</v>
      </c>
      <c r="BB1044" s="21" t="str">
        <f ca="1">IF(SUM(IF({"5.Anslutningsavtal","6.Nätavtal"}=Q1044,1,0))&gt;0,EDATE(AZ1044,RANDBETWEEN(0,3)),"")</f>
        <v/>
      </c>
      <c r="BD1044" s="21" t="str">
        <f ca="1" t="shared" si="1335"/>
        <v/>
      </c>
    </row>
    <row r="1045" spans="1:56">
      <c r="A1045" s="33" t="s">
        <v>65</v>
      </c>
      <c r="B1045" s="31">
        <f ca="1" t="shared" si="1336"/>
        <v>43227</v>
      </c>
      <c r="C1045" s="32">
        <f ca="1" t="shared" si="1322"/>
        <v>43862</v>
      </c>
      <c r="D1045" s="30" t="str">
        <f t="shared" si="1323"/>
        <v>Project 41045</v>
      </c>
      <c r="E1045" s="30" t="str">
        <f t="shared" si="1324"/>
        <v>Company AB 51045</v>
      </c>
      <c r="F1045" s="30" t="str">
        <f ca="1" t="shared" si="1337"/>
        <v>Enköping</v>
      </c>
      <c r="G1045" s="37">
        <f ca="1" t="shared" si="1338"/>
        <v>33</v>
      </c>
      <c r="H1045" s="38" t="str">
        <f ca="1" t="shared" si="1339"/>
        <v/>
      </c>
      <c r="I1045" s="30" t="str">
        <f ca="1" t="shared" si="1340"/>
        <v>Flytt</v>
      </c>
      <c r="J1045" s="30" t="s">
        <v>69</v>
      </c>
      <c r="K1045" s="41">
        <f ca="1" t="shared" si="1341"/>
        <v>50</v>
      </c>
      <c r="L1045" s="41">
        <f ca="1" t="shared" si="1325"/>
        <v>42</v>
      </c>
      <c r="N1045" s="30" t="str">
        <f ca="1" t="shared" si="1326"/>
        <v>Sarah Anderson 1045</v>
      </c>
      <c r="O1045" s="30" t="str">
        <f ca="1" t="shared" si="1327"/>
        <v>Lars Johnson 1045</v>
      </c>
      <c r="P1045" s="30" t="str">
        <f ca="1" t="shared" si="1328"/>
        <v>Sarah Anderson 1045</v>
      </c>
      <c r="Q1045" s="30" t="str">
        <f ca="1" t="shared" si="1342"/>
        <v>6.Nätavtal</v>
      </c>
      <c r="R1045" s="45" t="str">
        <f ca="1" t="shared" si="1343"/>
        <v>nej</v>
      </c>
      <c r="S1045" s="45" t="str">
        <f ca="1" t="shared" si="1344"/>
        <v/>
      </c>
      <c r="T1045" s="45" t="str">
        <f ca="1" t="shared" si="1345"/>
        <v/>
      </c>
      <c r="V1045" s="33"/>
      <c r="W1045" s="49" t="str">
        <f ca="1" t="shared" si="1346"/>
        <v/>
      </c>
      <c r="X1045" s="50" t="str">
        <f ca="1" t="shared" si="1347"/>
        <v>Ja</v>
      </c>
      <c r="Y1045" s="63">
        <f ca="1" t="shared" si="1329"/>
        <v>45551</v>
      </c>
      <c r="Z1045" s="63">
        <f ca="1" t="shared" si="1330"/>
        <v>45315</v>
      </c>
      <c r="AA1045" s="67"/>
      <c r="AB1045" s="64" t="str">
        <f ca="1" t="shared" si="1331"/>
        <v/>
      </c>
      <c r="AC1045" s="73">
        <f ca="1">INDEX(Anslutningspunkt!$A$2:$A$108,RANDBETWEEN(2,108),1)</f>
        <v>83</v>
      </c>
      <c r="AD1045" s="30"/>
      <c r="AE1045" s="30" t="str">
        <f ca="1" t="shared" si="1348"/>
        <v>Stamnät</v>
      </c>
      <c r="AF1045" s="79"/>
      <c r="AG1045" s="122"/>
      <c r="AH1045" s="123"/>
      <c r="AI1045" s="127"/>
      <c r="AL1045" s="7"/>
      <c r="AM1045" s="7">
        <f ca="1">VLOOKUP(AC1045,Anslutningspunkt!A:B,2,0)+RANDBETWEEN(-10000,10000)</f>
        <v>6141129.672</v>
      </c>
      <c r="AN1045" s="7">
        <f ca="1">VLOOKUP(AC1045,Anslutningspunkt!A:C,3,0)+RANDBETWEEN(-10000,10000)</f>
        <v>430832.438</v>
      </c>
      <c r="AP1045" s="7" t="str">
        <f ca="1" t="shared" si="1332"/>
        <v>Flytt</v>
      </c>
      <c r="AQ1045" s="7" t="str">
        <f t="shared" si="1333"/>
        <v>Konsumtion/Produktion</v>
      </c>
      <c r="AX1045" s="31">
        <f ca="1" t="shared" si="1334"/>
        <v>43761.4159240056</v>
      </c>
      <c r="AZ1045" s="31">
        <f ca="1">IF(SUM(IF({"4.Projekteringsavtal","5.Anslutningsavtal","6.Nätavtal"}=Q1045,1,0))&gt;0,EDATE(AX1045,RANDBETWEEN(0,6)),"")</f>
        <v>43761</v>
      </c>
      <c r="BB1045" s="21">
        <f ca="1">IF(SUM(IF({"5.Anslutningsavtal","6.Nätavtal"}=Q1045,1,0))&gt;0,EDATE(AZ1045,RANDBETWEEN(0,3)),"")</f>
        <v>43792</v>
      </c>
      <c r="BD1045" s="21">
        <f ca="1" t="shared" si="1335"/>
        <v>43853</v>
      </c>
    </row>
    <row r="1046" spans="1:56">
      <c r="A1046" s="33" t="s">
        <v>65</v>
      </c>
      <c r="B1046" s="31">
        <f ca="1" t="shared" si="1336"/>
        <v>44802</v>
      </c>
      <c r="C1046" s="32">
        <f ca="1" t="shared" si="1322"/>
        <v>45341</v>
      </c>
      <c r="D1046" s="30" t="str">
        <f t="shared" si="1323"/>
        <v>Project 41046</v>
      </c>
      <c r="E1046" s="30" t="str">
        <f t="shared" si="1324"/>
        <v>Company AB 51046</v>
      </c>
      <c r="F1046" s="30" t="str">
        <f ca="1" t="shared" si="1337"/>
        <v>Lindesberg</v>
      </c>
      <c r="G1046" s="37">
        <f ca="1" t="shared" si="1338"/>
        <v>30</v>
      </c>
      <c r="H1046" s="38" t="str">
        <f ca="1" t="shared" si="1339"/>
        <v>Ja</v>
      </c>
      <c r="I1046" s="30" t="str">
        <f ca="1" t="shared" si="1340"/>
        <v>Nyanslutning</v>
      </c>
      <c r="J1046" s="30" t="s">
        <v>69</v>
      </c>
      <c r="K1046" s="41">
        <f ca="1" t="shared" si="1341"/>
        <v>600</v>
      </c>
      <c r="L1046" s="41">
        <f ca="1" t="shared" si="1325"/>
        <v>153</v>
      </c>
      <c r="N1046" s="30" t="str">
        <f ca="1" t="shared" si="1326"/>
        <v>Sarah Anderson 1046</v>
      </c>
      <c r="O1046" s="30" t="str">
        <f ca="1" t="shared" si="1327"/>
        <v>Lars Johnson 1046</v>
      </c>
      <c r="P1046" s="30" t="str">
        <f ca="1" t="shared" si="1328"/>
        <v>Sarah Anderson 1046</v>
      </c>
      <c r="Q1046" s="30" t="str">
        <f ca="1" t="shared" si="1342"/>
        <v>6.Nätavtal</v>
      </c>
      <c r="R1046" s="45" t="str">
        <f ca="1" t="shared" si="1343"/>
        <v>nej</v>
      </c>
      <c r="S1046" s="45" t="str">
        <f ca="1" t="shared" si="1344"/>
        <v>x</v>
      </c>
      <c r="T1046" s="45" t="str">
        <f ca="1" t="shared" si="1345"/>
        <v/>
      </c>
      <c r="V1046" s="33"/>
      <c r="W1046" s="49" t="str">
        <f ca="1" t="shared" si="1346"/>
        <v>Länk</v>
      </c>
      <c r="X1046" s="50" t="str">
        <f ca="1" t="shared" si="1347"/>
        <v>Ja</v>
      </c>
      <c r="Y1046" s="63">
        <f ca="1" t="shared" si="1329"/>
        <v>45544</v>
      </c>
      <c r="Z1046" s="63">
        <f ca="1" t="shared" si="1330"/>
        <v>45414</v>
      </c>
      <c r="AA1046" s="67"/>
      <c r="AB1046" s="64" t="str">
        <f ca="1" t="shared" si="1331"/>
        <v/>
      </c>
      <c r="AC1046" s="73">
        <f ca="1">INDEX(Anslutningspunkt!$A$2:$A$108,RANDBETWEEN(2,108),1)</f>
        <v>29</v>
      </c>
      <c r="AD1046" s="30"/>
      <c r="AE1046" s="30" t="str">
        <f ca="1" t="shared" si="1348"/>
        <v>Stamnät Regionnät</v>
      </c>
      <c r="AF1046" s="79"/>
      <c r="AG1046" s="122"/>
      <c r="AH1046" s="123"/>
      <c r="AI1046" s="127"/>
      <c r="AL1046" s="7"/>
      <c r="AM1046" s="7">
        <f ca="1">VLOOKUP(AC1046,Anslutningspunkt!A:B,2,0)+RANDBETWEEN(-10000,10000)</f>
        <v>6074650.672</v>
      </c>
      <c r="AN1046" s="7">
        <f ca="1">VLOOKUP(AC1046,Anslutningspunkt!A:C,3,0)+RANDBETWEEN(-10000,10000)</f>
        <v>381952.438</v>
      </c>
      <c r="AP1046" s="7" t="str">
        <f ca="1" t="shared" si="1332"/>
        <v>Nyanslutning</v>
      </c>
      <c r="AQ1046" s="7" t="str">
        <f t="shared" si="1333"/>
        <v>Konsumtion/Produktion</v>
      </c>
      <c r="AX1046" s="31">
        <f ca="1" t="shared" si="1334"/>
        <v>45330.9516760029</v>
      </c>
      <c r="AZ1046" s="31">
        <f ca="1">IF(SUM(IF({"4.Projekteringsavtal","5.Anslutningsavtal","6.Nätavtal"}=Q1046,1,0))&gt;0,EDATE(AX1046,RANDBETWEEN(0,6)),"")</f>
        <v>45420</v>
      </c>
      <c r="BB1046" s="21">
        <f ca="1">IF(SUM(IF({"5.Anslutningsavtal","6.Nätavtal"}=Q1046,1,0))&gt;0,EDATE(AZ1046,RANDBETWEEN(0,3)),"")</f>
        <v>45512</v>
      </c>
      <c r="BD1046" s="21">
        <f ca="1" t="shared" si="1335"/>
        <v>45573</v>
      </c>
    </row>
    <row r="1047" spans="1:56">
      <c r="A1047" s="33" t="s">
        <v>65</v>
      </c>
      <c r="B1047" s="31">
        <f ca="1" t="shared" si="1336"/>
        <v>44793</v>
      </c>
      <c r="C1047" s="32">
        <f ca="1" t="shared" si="1322"/>
        <v>44921</v>
      </c>
      <c r="D1047" s="30" t="str">
        <f t="shared" si="1323"/>
        <v>Project 41047</v>
      </c>
      <c r="E1047" s="30" t="str">
        <f t="shared" si="1324"/>
        <v>Company AB 51047</v>
      </c>
      <c r="F1047" s="30" t="str">
        <f ca="1" t="shared" si="1337"/>
        <v>Sandviken</v>
      </c>
      <c r="G1047" s="37">
        <f ca="1" t="shared" si="1338"/>
        <v>30</v>
      </c>
      <c r="H1047" s="38" t="str">
        <f ca="1" t="shared" si="1339"/>
        <v/>
      </c>
      <c r="I1047" s="30" t="str">
        <f ca="1" t="shared" si="1340"/>
        <v>Flytt</v>
      </c>
      <c r="J1047" s="30" t="s">
        <v>69</v>
      </c>
      <c r="K1047" s="41">
        <f ca="1" t="shared" si="1341"/>
        <v>320</v>
      </c>
      <c r="L1047" s="41">
        <f ca="1" t="shared" si="1325"/>
        <v>231</v>
      </c>
      <c r="N1047" s="30" t="str">
        <f ca="1" t="shared" si="1326"/>
        <v>Sarah Anderson 1047</v>
      </c>
      <c r="O1047" s="30" t="str">
        <f ca="1" t="shared" si="1327"/>
        <v>Anders Erikson 1047</v>
      </c>
      <c r="P1047" s="30" t="str">
        <f ca="1" t="shared" si="1328"/>
        <v>Erik Johanson 1047</v>
      </c>
      <c r="Q1047" s="30" t="str">
        <f ca="1" t="shared" si="1342"/>
        <v>4.Projekteringsavtal</v>
      </c>
      <c r="R1047" s="45" t="str">
        <f ca="1" t="shared" si="1343"/>
        <v/>
      </c>
      <c r="S1047" s="45" t="str">
        <f ca="1" t="shared" si="1344"/>
        <v/>
      </c>
      <c r="T1047" s="45" t="str">
        <f ca="1" t="shared" si="1345"/>
        <v/>
      </c>
      <c r="V1047" s="33"/>
      <c r="W1047" s="49" t="str">
        <f ca="1" t="shared" si="1346"/>
        <v>Länk</v>
      </c>
      <c r="X1047" s="50" t="str">
        <f ca="1" t="shared" si="1347"/>
        <v>Ja</v>
      </c>
      <c r="Y1047" s="63">
        <f ca="1" t="shared" si="1329"/>
        <v>45339</v>
      </c>
      <c r="Z1047" s="63">
        <f ca="1" t="shared" si="1330"/>
        <v>45219</v>
      </c>
      <c r="AA1047" s="67"/>
      <c r="AB1047" s="64" t="str">
        <f ca="1" t="shared" si="1331"/>
        <v/>
      </c>
      <c r="AC1047" s="73">
        <f ca="1">INDEX(Anslutningspunkt!$A$2:$A$108,RANDBETWEEN(2,108),1)</f>
        <v>95</v>
      </c>
      <c r="AD1047" s="30"/>
      <c r="AE1047" s="30" t="str">
        <f ca="1" t="shared" si="1348"/>
        <v>Stamnät</v>
      </c>
      <c r="AF1047" s="79"/>
      <c r="AG1047" s="122"/>
      <c r="AH1047" s="123"/>
      <c r="AI1047" s="127"/>
      <c r="AL1047" s="7"/>
      <c r="AM1047" s="7">
        <f ca="1">VLOOKUP(AC1047,Anslutningspunkt!A:B,2,0)+RANDBETWEEN(-10000,10000)</f>
        <v>6151234.672</v>
      </c>
      <c r="AN1047" s="7">
        <f ca="1">VLOOKUP(AC1047,Anslutningspunkt!A:C,3,0)+RANDBETWEEN(-10000,10000)</f>
        <v>389351.438</v>
      </c>
      <c r="AP1047" s="7" t="str">
        <f ca="1" t="shared" si="1332"/>
        <v>Flytt</v>
      </c>
      <c r="AQ1047" s="7" t="str">
        <f t="shared" si="1333"/>
        <v>Konsumtion/Produktion</v>
      </c>
      <c r="AX1047" s="31">
        <f ca="1" t="shared" si="1334"/>
        <v>44858.9270046272</v>
      </c>
      <c r="AZ1047" s="31">
        <f ca="1">IF(SUM(IF({"4.Projekteringsavtal","5.Anslutningsavtal","6.Nätavtal"}=Q1047,1,0))&gt;0,EDATE(AX1047,RANDBETWEEN(0,6)),"")</f>
        <v>45009</v>
      </c>
      <c r="BB1047" s="21" t="str">
        <f ca="1">IF(SUM(IF({"5.Anslutningsavtal","6.Nätavtal"}=Q1047,1,0))&gt;0,EDATE(AZ1047,RANDBETWEEN(0,3)),"")</f>
        <v/>
      </c>
      <c r="BD1047" s="21" t="str">
        <f ca="1" t="shared" si="1335"/>
        <v/>
      </c>
    </row>
    <row r="1048" spans="1:56">
      <c r="A1048" s="33" t="s">
        <v>65</v>
      </c>
      <c r="B1048" s="31">
        <f ca="1" t="shared" si="1336"/>
        <v>44562</v>
      </c>
      <c r="C1048" s="32">
        <f ca="1" t="shared" si="1322"/>
        <v>45217</v>
      </c>
      <c r="D1048" s="30" t="str">
        <f t="shared" si="1323"/>
        <v>Project 41048</v>
      </c>
      <c r="E1048" s="30" t="str">
        <f t="shared" si="1324"/>
        <v>Company AB 51048</v>
      </c>
      <c r="F1048" s="30" t="str">
        <f ca="1" t="shared" si="1337"/>
        <v>Upplands Bro</v>
      </c>
      <c r="G1048" s="37">
        <f ca="1" t="shared" si="1338"/>
        <v>37</v>
      </c>
      <c r="H1048" s="38" t="str">
        <f ca="1" t="shared" si="1339"/>
        <v/>
      </c>
      <c r="I1048" s="30" t="str">
        <f ca="1" t="shared" si="1340"/>
        <v>Flytt</v>
      </c>
      <c r="J1048" s="30" t="s">
        <v>69</v>
      </c>
      <c r="K1048" s="41">
        <f ca="1" t="shared" si="1341"/>
        <v>100</v>
      </c>
      <c r="L1048" s="41">
        <f ca="1" t="shared" si="1325"/>
        <v>64</v>
      </c>
      <c r="N1048" s="30" t="str">
        <f ca="1" t="shared" si="1326"/>
        <v>Anders Erikson 1048</v>
      </c>
      <c r="O1048" s="30" t="str">
        <f ca="1" t="shared" si="1327"/>
        <v>Erik Johanson 1048</v>
      </c>
      <c r="P1048" s="30" t="str">
        <f ca="1" t="shared" si="1328"/>
        <v>Lars Johnson 1048</v>
      </c>
      <c r="Q1048" s="30" t="str">
        <f ca="1" t="shared" si="1342"/>
        <v>5.Anslutningsavtal</v>
      </c>
      <c r="R1048" s="45" t="str">
        <f ca="1" t="shared" si="1343"/>
        <v>nej</v>
      </c>
      <c r="S1048" s="45" t="str">
        <f ca="1" t="shared" si="1344"/>
        <v>x</v>
      </c>
      <c r="T1048" s="45" t="str">
        <f ca="1" t="shared" si="1345"/>
        <v/>
      </c>
      <c r="V1048" s="33"/>
      <c r="W1048" s="49" t="str">
        <f ca="1" t="shared" si="1346"/>
        <v>Reservationsavtal ska tecknas</v>
      </c>
      <c r="X1048" s="50" t="str">
        <f ca="1" t="shared" si="1347"/>
        <v/>
      </c>
      <c r="Y1048" s="63" t="str">
        <f ca="1" t="shared" si="1329"/>
        <v/>
      </c>
      <c r="Z1048" s="63" t="str">
        <f ca="1" t="shared" si="1330"/>
        <v/>
      </c>
      <c r="AA1048" s="67"/>
      <c r="AB1048" s="64" t="str">
        <f ca="1" t="shared" si="1331"/>
        <v/>
      </c>
      <c r="AC1048" s="73">
        <f ca="1">INDEX(Anslutningspunkt!$A$2:$A$108,RANDBETWEEN(2,108),1)</f>
        <v>82</v>
      </c>
      <c r="AD1048" s="30"/>
      <c r="AE1048" s="30" t="str">
        <f ca="1" t="shared" si="1348"/>
        <v>Stamnät</v>
      </c>
      <c r="AF1048" s="79"/>
      <c r="AG1048" s="122"/>
      <c r="AH1048" s="123"/>
      <c r="AI1048" s="127"/>
      <c r="AL1048" s="7"/>
      <c r="AM1048" s="7">
        <f ca="1">VLOOKUP(AC1048,Anslutningspunkt!A:B,2,0)+RANDBETWEEN(-10000,10000)</f>
        <v>6165860.672</v>
      </c>
      <c r="AN1048" s="7">
        <f ca="1">VLOOKUP(AC1048,Anslutningspunkt!A:C,3,0)+RANDBETWEEN(-10000,10000)</f>
        <v>306870.438</v>
      </c>
      <c r="AP1048" s="7" t="str">
        <f ca="1" t="shared" si="1332"/>
        <v>Flytt</v>
      </c>
      <c r="AQ1048" s="7" t="str">
        <f t="shared" si="1333"/>
        <v>Konsumtion/Produktion</v>
      </c>
      <c r="AX1048" s="31">
        <f ca="1" t="shared" si="1334"/>
        <v>45127.064933424</v>
      </c>
      <c r="AZ1048" s="31">
        <f ca="1">IF(SUM(IF({"4.Projekteringsavtal","5.Anslutningsavtal","6.Nätavtal"}=Q1048,1,0))&gt;0,EDATE(AX1048,RANDBETWEEN(0,6)),"")</f>
        <v>45311</v>
      </c>
      <c r="BB1048" s="21">
        <f ca="1">IF(SUM(IF({"5.Anslutningsavtal","6.Nätavtal"}=Q1048,1,0))&gt;0,EDATE(AZ1048,RANDBETWEEN(0,3)),"")</f>
        <v>45402</v>
      </c>
      <c r="BD1048" s="21" t="str">
        <f ca="1" t="shared" si="1335"/>
        <v/>
      </c>
    </row>
    <row r="1049" spans="1:56">
      <c r="A1049" s="33" t="s">
        <v>65</v>
      </c>
      <c r="B1049" s="31">
        <f ca="1" t="shared" si="1336"/>
        <v>43228</v>
      </c>
      <c r="C1049" s="32">
        <f ca="1" t="shared" si="1322"/>
        <v>45456</v>
      </c>
      <c r="D1049" s="30" t="str">
        <f t="shared" si="1323"/>
        <v>Project 41049</v>
      </c>
      <c r="E1049" s="30" t="str">
        <f t="shared" si="1324"/>
        <v>Company AB 51049</v>
      </c>
      <c r="F1049" s="30" t="str">
        <f ca="1" t="shared" si="1337"/>
        <v>Eskilstuna</v>
      </c>
      <c r="G1049" s="37">
        <f ca="1" t="shared" si="1338"/>
        <v>32</v>
      </c>
      <c r="H1049" s="38" t="str">
        <f ca="1" t="shared" si="1339"/>
        <v/>
      </c>
      <c r="I1049" s="30" t="str">
        <f ca="1" t="shared" si="1340"/>
        <v>Nyanslutning</v>
      </c>
      <c r="J1049" s="30" t="s">
        <v>69</v>
      </c>
      <c r="K1049" s="41">
        <f ca="1" t="shared" si="1341"/>
        <v>240</v>
      </c>
      <c r="L1049" s="41">
        <f ca="1" t="shared" si="1325"/>
        <v>124</v>
      </c>
      <c r="N1049" s="30" t="str">
        <f ca="1" t="shared" si="1326"/>
        <v>Anders Erikson 1049</v>
      </c>
      <c r="O1049" s="30" t="str">
        <f ca="1" t="shared" si="1327"/>
        <v>Anders Erikson 1049</v>
      </c>
      <c r="P1049" s="30" t="str">
        <f ca="1" t="shared" si="1328"/>
        <v>Sarah Anderson 1049</v>
      </c>
      <c r="Q1049" s="30" t="str">
        <f ca="1" t="shared" si="1342"/>
        <v>5.Anslutningsavtal</v>
      </c>
      <c r="R1049" s="45" t="str">
        <f ca="1" t="shared" si="1343"/>
        <v>nej</v>
      </c>
      <c r="S1049" s="45" t="str">
        <f ca="1" t="shared" si="1344"/>
        <v/>
      </c>
      <c r="T1049" s="45" t="str">
        <f ca="1" t="shared" si="1345"/>
        <v/>
      </c>
      <c r="V1049" s="33"/>
      <c r="W1049" s="49" t="str">
        <f ca="1" t="shared" si="1346"/>
        <v>Reservationsavtal ska tecknas</v>
      </c>
      <c r="X1049" s="50" t="str">
        <f ca="1" t="shared" si="1347"/>
        <v/>
      </c>
      <c r="Y1049" s="63" t="str">
        <f ca="1" t="shared" si="1329"/>
        <v/>
      </c>
      <c r="Z1049" s="63" t="str">
        <f ca="1" t="shared" si="1330"/>
        <v/>
      </c>
      <c r="AA1049" s="67"/>
      <c r="AB1049" s="64" t="str">
        <f ca="1" t="shared" si="1331"/>
        <v/>
      </c>
      <c r="AC1049" s="73">
        <f ca="1">INDEX(Anslutningspunkt!$A$2:$A$108,RANDBETWEEN(2,108),1)</f>
        <v>45</v>
      </c>
      <c r="AD1049" s="30"/>
      <c r="AE1049" s="30" t="str">
        <f ca="1" t="shared" si="1348"/>
        <v>Stamnät</v>
      </c>
      <c r="AF1049" s="79"/>
      <c r="AG1049" s="122"/>
      <c r="AH1049" s="123"/>
      <c r="AI1049" s="127"/>
      <c r="AL1049" s="7"/>
      <c r="AM1049" s="7">
        <f ca="1">VLOOKUP(AC1049,Anslutningspunkt!A:B,2,0)+RANDBETWEEN(-10000,10000)</f>
        <v>6121131.672</v>
      </c>
      <c r="AN1049" s="7">
        <f ca="1">VLOOKUP(AC1049,Anslutningspunkt!A:C,3,0)+RANDBETWEEN(-10000,10000)</f>
        <v>332114.438</v>
      </c>
      <c r="AP1049" s="7" t="str">
        <f ca="1" t="shared" si="1332"/>
        <v>Nyanslutning</v>
      </c>
      <c r="AQ1049" s="7" t="str">
        <f t="shared" si="1333"/>
        <v>Konsumtion/Produktion</v>
      </c>
      <c r="AX1049" s="31">
        <f ca="1" t="shared" si="1334"/>
        <v>44525.9955754493</v>
      </c>
      <c r="AZ1049" s="31">
        <f ca="1">IF(SUM(IF({"4.Projekteringsavtal","5.Anslutningsavtal","6.Nätavtal"}=Q1049,1,0))&gt;0,EDATE(AX1049,RANDBETWEEN(0,6)),"")</f>
        <v>44706</v>
      </c>
      <c r="BB1049" s="21">
        <f ca="1">IF(SUM(IF({"5.Anslutningsavtal","6.Nätavtal"}=Q1049,1,0))&gt;0,EDATE(AZ1049,RANDBETWEEN(0,3)),"")</f>
        <v>44767</v>
      </c>
      <c r="BD1049" s="21" t="str">
        <f ca="1" t="shared" si="1335"/>
        <v/>
      </c>
    </row>
    <row r="1050" spans="1:56">
      <c r="A1050" s="33" t="s">
        <v>65</v>
      </c>
      <c r="B1050" s="31">
        <f ca="1" t="shared" si="1336"/>
        <v>44588</v>
      </c>
      <c r="C1050" s="32">
        <f ca="1" t="shared" si="1322"/>
        <v>44588</v>
      </c>
      <c r="D1050" s="30" t="str">
        <f t="shared" si="1323"/>
        <v>Project 41050</v>
      </c>
      <c r="E1050" s="30" t="str">
        <f t="shared" si="1324"/>
        <v>Company AB 51050</v>
      </c>
      <c r="F1050" s="30" t="str">
        <f ca="1" t="shared" si="1337"/>
        <v>Falun</v>
      </c>
      <c r="G1050" s="37">
        <f ca="1" t="shared" si="1338"/>
        <v>32</v>
      </c>
      <c r="H1050" s="38" t="str">
        <f ca="1" t="shared" si="1339"/>
        <v>Ja</v>
      </c>
      <c r="I1050" s="30" t="str">
        <f ca="1" t="shared" si="1340"/>
        <v>Flytt</v>
      </c>
      <c r="J1050" s="30" t="s">
        <v>69</v>
      </c>
      <c r="K1050" s="41">
        <f ca="1" t="shared" si="1341"/>
        <v>490</v>
      </c>
      <c r="L1050" s="41">
        <f ca="1" t="shared" si="1325"/>
        <v>168</v>
      </c>
      <c r="N1050" s="30" t="str">
        <f ca="1" t="shared" si="1326"/>
        <v>Erik Johanson 1050</v>
      </c>
      <c r="O1050" s="30" t="str">
        <f ca="1" t="shared" si="1327"/>
        <v>Erik Johanson 1050</v>
      </c>
      <c r="P1050" s="30" t="str">
        <f ca="1" t="shared" si="1328"/>
        <v>Anders Erikson 1050</v>
      </c>
      <c r="Q1050" s="30" t="str">
        <f ca="1" t="shared" si="1342"/>
        <v>4.Projekteringsavtal</v>
      </c>
      <c r="R1050" s="45" t="str">
        <f ca="1" t="shared" si="1343"/>
        <v/>
      </c>
      <c r="S1050" s="45" t="str">
        <f ca="1" t="shared" si="1344"/>
        <v>x</v>
      </c>
      <c r="T1050" s="45" t="str">
        <f ca="1" t="shared" si="1345"/>
        <v/>
      </c>
      <c r="V1050" s="33"/>
      <c r="W1050" s="49" t="str">
        <f ca="1" t="shared" si="1346"/>
        <v>Reservationsavtal ska tecknas</v>
      </c>
      <c r="X1050" s="50" t="str">
        <f ca="1" t="shared" si="1347"/>
        <v>Ja</v>
      </c>
      <c r="Y1050" s="63">
        <f ca="1" t="shared" si="1329"/>
        <v>45528</v>
      </c>
      <c r="Z1050" s="63">
        <f ca="1" t="shared" si="1330"/>
        <v>45507</v>
      </c>
      <c r="AA1050" s="67"/>
      <c r="AB1050" s="64" t="str">
        <f ca="1" t="shared" si="1331"/>
        <v/>
      </c>
      <c r="AC1050" s="73">
        <f ca="1">INDEX(Anslutningspunkt!$A$2:$A$108,RANDBETWEEN(2,108),1)</f>
        <v>57</v>
      </c>
      <c r="AD1050" s="30"/>
      <c r="AE1050" s="30" t="str">
        <f ca="1" t="shared" si="1348"/>
        <v>Stamnät</v>
      </c>
      <c r="AF1050" s="79"/>
      <c r="AG1050" s="122"/>
      <c r="AH1050" s="123"/>
      <c r="AI1050" s="127"/>
      <c r="AL1050" s="7"/>
      <c r="AM1050" s="7">
        <f ca="1">VLOOKUP(AC1050,Anslutningspunkt!A:B,2,0)+RANDBETWEEN(-10000,10000)</f>
        <v>6005632.672</v>
      </c>
      <c r="AN1050" s="7">
        <f ca="1">VLOOKUP(AC1050,Anslutningspunkt!A:C,3,0)+RANDBETWEEN(-10000,10000)</f>
        <v>274756.438</v>
      </c>
      <c r="AP1050" s="7" t="str">
        <f ca="1" t="shared" si="1332"/>
        <v>Flytt</v>
      </c>
      <c r="AQ1050" s="7" t="str">
        <f t="shared" si="1333"/>
        <v>Konsumtion/Produktion</v>
      </c>
      <c r="AX1050" s="31">
        <f ca="1" t="shared" si="1334"/>
        <v>44598.2148400549</v>
      </c>
      <c r="AZ1050" s="31">
        <f ca="1">IF(SUM(IF({"4.Projekteringsavtal","5.Anslutningsavtal","6.Nätavtal"}=Q1050,1,0))&gt;0,EDATE(AX1050,RANDBETWEEN(0,6)),"")</f>
        <v>44657</v>
      </c>
      <c r="BB1050" s="21" t="str">
        <f ca="1">IF(SUM(IF({"5.Anslutningsavtal","6.Nätavtal"}=Q1050,1,0))&gt;0,EDATE(AZ1050,RANDBETWEEN(0,3)),"")</f>
        <v/>
      </c>
      <c r="BD1050" s="21" t="str">
        <f ca="1" t="shared" si="1335"/>
        <v/>
      </c>
    </row>
    <row r="1051" spans="1:56">
      <c r="A1051" s="33" t="s">
        <v>65</v>
      </c>
      <c r="B1051" s="31">
        <f ca="1" t="shared" ref="B1051:B1060" si="1349">RANDBETWEEN(DATE(2018,1,1),DATE(2022,10,20))</f>
        <v>44773</v>
      </c>
      <c r="C1051" s="32">
        <f ca="1" t="shared" si="1322"/>
        <v>44996</v>
      </c>
      <c r="D1051" s="30" t="str">
        <f t="shared" si="1323"/>
        <v>Project 41051</v>
      </c>
      <c r="E1051" s="30" t="str">
        <f t="shared" si="1324"/>
        <v>Company AB 51051</v>
      </c>
      <c r="F1051" s="30" t="str">
        <f ca="1" t="shared" ref="F1051:F1060" si="135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Uppsala</v>
      </c>
      <c r="G1051" s="37">
        <f ca="1" t="shared" ref="G1051:G1060" si="1351">RANDBETWEEN(30,38)</f>
        <v>31</v>
      </c>
      <c r="H1051" s="38" t="str">
        <f ca="1" t="shared" ref="H1051:H1060" si="1352">CHOOSE(RANDBETWEEN(1,3),"Ja","Nej","")</f>
        <v>Nej</v>
      </c>
      <c r="I1051" s="30" t="str">
        <f ca="1" t="shared" ref="I1051:I1060" si="1353">CHOOSE(RANDBETWEEN(1,3),"Nyanslutning","Utökning","Flytt")</f>
        <v>Utökning</v>
      </c>
      <c r="J1051" s="30" t="s">
        <v>69</v>
      </c>
      <c r="K1051" s="41">
        <f ca="1" t="shared" ref="K1051:K1060" si="1354">RANDBETWEEN(1,60)*10</f>
        <v>300</v>
      </c>
      <c r="L1051" s="41">
        <f ca="1" t="shared" si="1325"/>
        <v>85</v>
      </c>
      <c r="N1051" s="30" t="str">
        <f ca="1" t="shared" si="1326"/>
        <v>Lars Johnson 1051</v>
      </c>
      <c r="O1051" s="30" t="str">
        <f ca="1" t="shared" si="1327"/>
        <v>Lars Johnson 1051</v>
      </c>
      <c r="P1051" s="30" t="str">
        <f ca="1" t="shared" si="1328"/>
        <v>Lars Johnson 1051</v>
      </c>
      <c r="Q1051" s="30" t="str">
        <f ca="1" t="shared" ref="Q1051:Q1060" si="1355">CHOOSE(RANDBETWEEN(1,5),"5.Anslutningsavtal","4.Projekteringsavtal","6.Nätavtal","2.Reservationsavtal","1.Anslutningsmöjlighet")</f>
        <v>4.Projekteringsavtal</v>
      </c>
      <c r="R1051" s="45" t="str">
        <f ca="1" t="shared" ref="R1051:R1060" si="1356">CHOOSE(RANDBETWEEN(1,8),"Ja","","","","n","nej","?","N/A")</f>
        <v/>
      </c>
      <c r="S1051" s="45" t="str">
        <f ca="1" t="shared" ref="S1051:S1060" si="1357">CHOOSE(RANDBETWEEN(1,3),"x","","")</f>
        <v/>
      </c>
      <c r="T1051" s="45" t="str">
        <f ca="1" t="shared" ref="T1051:T1060" si="1358">CHOOSE(RANDBETWEEN(1,4),"x","","","")</f>
        <v/>
      </c>
      <c r="V1051" s="33"/>
      <c r="W1051" s="49" t="str">
        <f ca="1" t="shared" ref="W1051:W1060" si="1359">CHOOSE(RANDBETWEEN(1,7),"Länk","","","","","Ansluts till LN 20 kV","Reservationsavtal ska tecknas")</f>
        <v/>
      </c>
      <c r="X1051" s="50" t="str">
        <f ca="1" t="shared" ref="X1051:X1060" si="1360">CHOOSE(RANDBETWEEN(1,4),"Ja","Ja","Nej","")</f>
        <v>Nej</v>
      </c>
      <c r="Y1051" s="63" t="str">
        <f ca="1" t="shared" si="1329"/>
        <v/>
      </c>
      <c r="Z1051" s="63" t="str">
        <f ca="1" t="shared" si="1330"/>
        <v/>
      </c>
      <c r="AA1051" s="67"/>
      <c r="AB1051" s="64" t="str">
        <f ca="1" t="shared" si="1331"/>
        <v/>
      </c>
      <c r="AC1051" s="73">
        <f ca="1">INDEX(Anslutningspunkt!$A$2:$A$108,RANDBETWEEN(2,108),1)</f>
        <v>81</v>
      </c>
      <c r="AD1051" s="30"/>
      <c r="AE1051" s="30" t="str">
        <f ca="1" t="shared" ref="AE1051:AE1060" si="1361">CHOOSE(RANDBETWEEN(1,4),"Regionnät","Stamnät Regionnät","Stamnät","")</f>
        <v>Stamnät</v>
      </c>
      <c r="AF1051" s="79"/>
      <c r="AG1051" s="122"/>
      <c r="AH1051" s="123"/>
      <c r="AI1051" s="127"/>
      <c r="AL1051" s="7"/>
      <c r="AM1051" s="7">
        <f ca="1">VLOOKUP(AC1051,Anslutningspunkt!A:B,2,0)+RANDBETWEEN(-10000,10000)</f>
        <v>6169777.672</v>
      </c>
      <c r="AN1051" s="7">
        <f ca="1">VLOOKUP(AC1051,Anslutningspunkt!A:C,3,0)+RANDBETWEEN(-10000,10000)</f>
        <v>447961.438</v>
      </c>
      <c r="AP1051" s="7" t="str">
        <f ca="1" t="shared" si="1332"/>
        <v>Utökning</v>
      </c>
      <c r="AQ1051" s="7" t="str">
        <f t="shared" si="1333"/>
        <v>Konsumtion/Produktion</v>
      </c>
      <c r="AX1051" s="31">
        <f ca="1" t="shared" si="1334"/>
        <v>44798.7436201081</v>
      </c>
      <c r="AZ1051" s="31">
        <f ca="1">IF(SUM(IF({"4.Projekteringsavtal","5.Anslutningsavtal","6.Nätavtal"}=Q1051,1,0))&gt;0,EDATE(AX1051,RANDBETWEEN(0,6)),"")</f>
        <v>44859</v>
      </c>
      <c r="BB1051" s="21" t="str">
        <f ca="1">IF(SUM(IF({"5.Anslutningsavtal","6.Nätavtal"}=Q1051,1,0))&gt;0,EDATE(AZ1051,RANDBETWEEN(0,3)),"")</f>
        <v/>
      </c>
      <c r="BD1051" s="21" t="str">
        <f ca="1" t="shared" si="1335"/>
        <v/>
      </c>
    </row>
    <row r="1052" spans="1:56">
      <c r="A1052" s="33" t="s">
        <v>65</v>
      </c>
      <c r="B1052" s="31">
        <f ca="1" t="shared" si="1349"/>
        <v>44761</v>
      </c>
      <c r="C1052" s="32">
        <f ca="1" t="shared" si="1322"/>
        <v>45115</v>
      </c>
      <c r="D1052" s="30" t="str">
        <f t="shared" si="1323"/>
        <v>Project 41052</v>
      </c>
      <c r="E1052" s="30" t="str">
        <f t="shared" si="1324"/>
        <v>Company AB 51052</v>
      </c>
      <c r="F1052" s="30" t="str">
        <f ca="1" t="shared" si="1350"/>
        <v>Gävle/Sandviken</v>
      </c>
      <c r="G1052" s="37">
        <f ca="1" t="shared" si="1351"/>
        <v>30</v>
      </c>
      <c r="H1052" s="38" t="str">
        <f ca="1" t="shared" si="1352"/>
        <v>Ja</v>
      </c>
      <c r="I1052" s="30" t="str">
        <f ca="1" t="shared" si="1353"/>
        <v>Nyanslutning</v>
      </c>
      <c r="J1052" s="30" t="s">
        <v>69</v>
      </c>
      <c r="K1052" s="41">
        <f ca="1" t="shared" si="1354"/>
        <v>20</v>
      </c>
      <c r="L1052" s="41">
        <f ca="1" t="shared" si="1325"/>
        <v>13</v>
      </c>
      <c r="N1052" s="30" t="str">
        <f ca="1" t="shared" si="1326"/>
        <v>Erik Johanson 1052</v>
      </c>
      <c r="O1052" s="30" t="str">
        <f ca="1" t="shared" si="1327"/>
        <v>Lars Johnson 1052</v>
      </c>
      <c r="P1052" s="30" t="str">
        <f ca="1" t="shared" si="1328"/>
        <v>Anders Erikson 1052</v>
      </c>
      <c r="Q1052" s="30" t="str">
        <f ca="1" t="shared" si="1355"/>
        <v>5.Anslutningsavtal</v>
      </c>
      <c r="R1052" s="45" t="str">
        <f ca="1" t="shared" si="1356"/>
        <v>nej</v>
      </c>
      <c r="S1052" s="45" t="str">
        <f ca="1" t="shared" si="1357"/>
        <v/>
      </c>
      <c r="T1052" s="45" t="str">
        <f ca="1" t="shared" si="1358"/>
        <v/>
      </c>
      <c r="V1052" s="33"/>
      <c r="W1052" s="49" t="str">
        <f ca="1" t="shared" si="1359"/>
        <v>Ansluts till LN 20 kV</v>
      </c>
      <c r="X1052" s="50" t="str">
        <f ca="1" t="shared" si="1360"/>
        <v>Ja</v>
      </c>
      <c r="Y1052" s="63">
        <f ca="1" t="shared" si="1329"/>
        <v>45364</v>
      </c>
      <c r="Z1052" s="63">
        <f ca="1" t="shared" si="1330"/>
        <v>45326</v>
      </c>
      <c r="AA1052" s="67"/>
      <c r="AB1052" s="64" t="str">
        <f ca="1" t="shared" si="1331"/>
        <v/>
      </c>
      <c r="AC1052" s="73">
        <f ca="1">INDEX(Anslutningspunkt!$A$2:$A$108,RANDBETWEEN(2,108),1)</f>
        <v>1</v>
      </c>
      <c r="AD1052" s="30"/>
      <c r="AE1052" s="30" t="str">
        <f ca="1" t="shared" si="1361"/>
        <v>Stamnät</v>
      </c>
      <c r="AF1052" s="79"/>
      <c r="AG1052" s="122"/>
      <c r="AH1052" s="123"/>
      <c r="AI1052" s="127"/>
      <c r="AL1052" s="7"/>
      <c r="AM1052" s="7">
        <f ca="1">VLOOKUP(AC1052,Anslutningspunkt!A:B,2,0)+RANDBETWEEN(-10000,10000)</f>
        <v>6009925.672</v>
      </c>
      <c r="AN1052" s="7">
        <f ca="1">VLOOKUP(AC1052,Anslutningspunkt!A:C,3,0)+RANDBETWEEN(-10000,10000)</f>
        <v>275934.438</v>
      </c>
      <c r="AP1052" s="7" t="str">
        <f ca="1" t="shared" si="1332"/>
        <v>Nyanslutning</v>
      </c>
      <c r="AQ1052" s="7" t="str">
        <f t="shared" si="1333"/>
        <v>Konsumtion/Produktion</v>
      </c>
      <c r="AX1052" s="31">
        <f ca="1" t="shared" si="1334"/>
        <v>45039.2805555691</v>
      </c>
      <c r="AZ1052" s="31">
        <f ca="1">IF(SUM(IF({"4.Projekteringsavtal","5.Anslutningsavtal","6.Nätavtal"}=Q1052,1,0))&gt;0,EDATE(AX1052,RANDBETWEEN(0,6)),"")</f>
        <v>45222</v>
      </c>
      <c r="BB1052" s="21">
        <f ca="1">IF(SUM(IF({"5.Anslutningsavtal","6.Nätavtal"}=Q1052,1,0))&gt;0,EDATE(AZ1052,RANDBETWEEN(0,3)),"")</f>
        <v>45253</v>
      </c>
      <c r="BD1052" s="21" t="str">
        <f ca="1" t="shared" si="1335"/>
        <v/>
      </c>
    </row>
    <row r="1053" spans="1:56">
      <c r="A1053" s="33" t="s">
        <v>65</v>
      </c>
      <c r="B1053" s="31">
        <f ca="1" t="shared" si="1349"/>
        <v>44275</v>
      </c>
      <c r="C1053" s="32">
        <f ca="1" t="shared" si="1322"/>
        <v>45390</v>
      </c>
      <c r="D1053" s="30" t="str">
        <f t="shared" si="1323"/>
        <v>Project 41053</v>
      </c>
      <c r="E1053" s="30" t="str">
        <f t="shared" si="1324"/>
        <v>Company AB 51053</v>
      </c>
      <c r="F1053" s="30" t="str">
        <f ca="1" t="shared" si="1350"/>
        <v>Eskiltuna</v>
      </c>
      <c r="G1053" s="37">
        <f ca="1" t="shared" si="1351"/>
        <v>38</v>
      </c>
      <c r="H1053" s="38" t="str">
        <f ca="1" t="shared" si="1352"/>
        <v>Nej</v>
      </c>
      <c r="I1053" s="30" t="str">
        <f ca="1" t="shared" si="1353"/>
        <v>Flytt</v>
      </c>
      <c r="J1053" s="30" t="s">
        <v>69</v>
      </c>
      <c r="K1053" s="41">
        <f ca="1" t="shared" si="1354"/>
        <v>290</v>
      </c>
      <c r="L1053" s="41">
        <f ca="1" t="shared" si="1325"/>
        <v>39</v>
      </c>
      <c r="N1053" s="30" t="str">
        <f ca="1" t="shared" si="1326"/>
        <v>Anders Erikson 1053</v>
      </c>
      <c r="O1053" s="30" t="str">
        <f ca="1" t="shared" si="1327"/>
        <v>Lars Johnson 1053</v>
      </c>
      <c r="P1053" s="30" t="str">
        <f ca="1" t="shared" si="1328"/>
        <v>Anders Erikson 1053</v>
      </c>
      <c r="Q1053" s="30" t="str">
        <f ca="1" t="shared" si="1355"/>
        <v>1.Anslutningsmöjlighet</v>
      </c>
      <c r="R1053" s="45" t="str">
        <f ca="1" t="shared" si="1356"/>
        <v>n</v>
      </c>
      <c r="S1053" s="45" t="str">
        <f ca="1" t="shared" si="1357"/>
        <v>x</v>
      </c>
      <c r="T1053" s="45" t="str">
        <f ca="1" t="shared" si="1358"/>
        <v>x</v>
      </c>
      <c r="V1053" s="33"/>
      <c r="W1053" s="49" t="str">
        <f ca="1" t="shared" si="1359"/>
        <v/>
      </c>
      <c r="X1053" s="50" t="str">
        <f ca="1" t="shared" si="1360"/>
        <v/>
      </c>
      <c r="Y1053" s="63" t="str">
        <f ca="1" t="shared" si="1329"/>
        <v/>
      </c>
      <c r="Z1053" s="63" t="str">
        <f ca="1" t="shared" si="1330"/>
        <v/>
      </c>
      <c r="AA1053" s="67"/>
      <c r="AB1053" s="64" t="str">
        <f ca="1" t="shared" si="1331"/>
        <v/>
      </c>
      <c r="AC1053" s="73">
        <f ca="1">INDEX(Anslutningspunkt!$A$2:$A$108,RANDBETWEEN(2,108),1)</f>
        <v>83</v>
      </c>
      <c r="AD1053" s="30"/>
      <c r="AE1053" s="30" t="str">
        <f ca="1" t="shared" si="1361"/>
        <v>Stamnät</v>
      </c>
      <c r="AF1053" s="79"/>
      <c r="AG1053" s="122"/>
      <c r="AH1053" s="123"/>
      <c r="AI1053" s="127"/>
      <c r="AL1053" s="7"/>
      <c r="AM1053" s="7">
        <f ca="1">VLOOKUP(AC1053,Anslutningspunkt!A:B,2,0)+RANDBETWEEN(-10000,10000)</f>
        <v>6129992.672</v>
      </c>
      <c r="AN1053" s="7">
        <f ca="1">VLOOKUP(AC1053,Anslutningspunkt!A:C,3,0)+RANDBETWEEN(-10000,10000)</f>
        <v>426398.438</v>
      </c>
      <c r="AP1053" s="7" t="str">
        <f ca="1" t="shared" si="1332"/>
        <v>Flytt</v>
      </c>
      <c r="AQ1053" s="7" t="str">
        <f t="shared" si="1333"/>
        <v>Konsumtion/Produktion</v>
      </c>
      <c r="AX1053" s="31" t="str">
        <f ca="1" t="shared" si="1334"/>
        <v/>
      </c>
      <c r="AZ1053" s="31" t="str">
        <f ca="1">IF(SUM(IF({"4.Projekteringsavtal","5.Anslutningsavtal","6.Nätavtal"}=Q1053,1,0))&gt;0,EDATE(AX1053,RANDBETWEEN(0,6)),"")</f>
        <v/>
      </c>
      <c r="BB1053" s="21" t="str">
        <f ca="1">IF(SUM(IF({"5.Anslutningsavtal","6.Nätavtal"}=Q1053,1,0))&gt;0,EDATE(AZ1053,RANDBETWEEN(0,3)),"")</f>
        <v/>
      </c>
      <c r="BD1053" s="21" t="str">
        <f ca="1" t="shared" si="1335"/>
        <v/>
      </c>
    </row>
    <row r="1054" spans="1:56">
      <c r="A1054" s="33" t="s">
        <v>65</v>
      </c>
      <c r="B1054" s="31">
        <f ca="1" t="shared" si="1349"/>
        <v>44552</v>
      </c>
      <c r="C1054" s="32">
        <f ca="1" t="shared" si="1322"/>
        <v>44887</v>
      </c>
      <c r="D1054" s="30" t="str">
        <f t="shared" si="1323"/>
        <v>Project 41054</v>
      </c>
      <c r="E1054" s="30" t="str">
        <f t="shared" si="1324"/>
        <v>Company AB 51054</v>
      </c>
      <c r="F1054" s="30" t="str">
        <f ca="1" t="shared" si="1350"/>
        <v>Gävle/Sandviken</v>
      </c>
      <c r="G1054" s="37">
        <f ca="1" t="shared" si="1351"/>
        <v>34</v>
      </c>
      <c r="H1054" s="38" t="str">
        <f ca="1" t="shared" si="1352"/>
        <v/>
      </c>
      <c r="I1054" s="30" t="str">
        <f ca="1" t="shared" si="1353"/>
        <v>Nyanslutning</v>
      </c>
      <c r="J1054" s="30" t="s">
        <v>69</v>
      </c>
      <c r="K1054" s="41">
        <f ca="1" t="shared" si="1354"/>
        <v>70</v>
      </c>
      <c r="L1054" s="41">
        <f ca="1" t="shared" si="1325"/>
        <v>15</v>
      </c>
      <c r="N1054" s="30" t="str">
        <f ca="1" t="shared" si="1326"/>
        <v>Anders Erikson 1054</v>
      </c>
      <c r="O1054" s="30" t="str">
        <f ca="1" t="shared" si="1327"/>
        <v>Lars Johnson 1054</v>
      </c>
      <c r="P1054" s="30" t="str">
        <f ca="1" t="shared" si="1328"/>
        <v>Erik Johanson 1054</v>
      </c>
      <c r="Q1054" s="30" t="str">
        <f ca="1" t="shared" si="1355"/>
        <v>5.Anslutningsavtal</v>
      </c>
      <c r="R1054" s="45" t="str">
        <f ca="1" t="shared" si="1356"/>
        <v/>
      </c>
      <c r="S1054" s="45" t="str">
        <f ca="1" t="shared" si="1357"/>
        <v>x</v>
      </c>
      <c r="T1054" s="45" t="str">
        <f ca="1" t="shared" si="1358"/>
        <v/>
      </c>
      <c r="V1054" s="33"/>
      <c r="W1054" s="49" t="str">
        <f ca="1" t="shared" si="1359"/>
        <v/>
      </c>
      <c r="X1054" s="50" t="str">
        <f ca="1" t="shared" si="1360"/>
        <v>Ja</v>
      </c>
      <c r="Y1054" s="63">
        <f ca="1" t="shared" si="1329"/>
        <v>45576</v>
      </c>
      <c r="Z1054" s="63">
        <f ca="1" t="shared" si="1330"/>
        <v>45481</v>
      </c>
      <c r="AA1054" s="67"/>
      <c r="AB1054" s="64" t="str">
        <f ca="1" t="shared" si="1331"/>
        <v/>
      </c>
      <c r="AC1054" s="73">
        <f ca="1">INDEX(Anslutningspunkt!$A$2:$A$108,RANDBETWEEN(2,108),1)</f>
        <v>3</v>
      </c>
      <c r="AD1054" s="30"/>
      <c r="AE1054" s="30" t="str">
        <f ca="1" t="shared" si="1361"/>
        <v/>
      </c>
      <c r="AF1054" s="79"/>
      <c r="AG1054" s="122"/>
      <c r="AH1054" s="123"/>
      <c r="AI1054" s="127"/>
      <c r="AL1054" s="7"/>
      <c r="AM1054" s="7">
        <f ca="1">VLOOKUP(AC1054,Anslutningspunkt!A:B,2,0)+RANDBETWEEN(-10000,10000)</f>
        <v>6179143.672</v>
      </c>
      <c r="AN1054" s="7">
        <f ca="1">VLOOKUP(AC1054,Anslutningspunkt!A:C,3,0)+RANDBETWEEN(-10000,10000)</f>
        <v>389025.438</v>
      </c>
      <c r="AP1054" s="7" t="str">
        <f ca="1" t="shared" si="1332"/>
        <v>Nyanslutning</v>
      </c>
      <c r="AQ1054" s="7" t="str">
        <f t="shared" si="1333"/>
        <v>Konsumtion/Produktion</v>
      </c>
      <c r="AX1054" s="31">
        <f ca="1" t="shared" si="1334"/>
        <v>44661.5862950489</v>
      </c>
      <c r="AZ1054" s="31">
        <f ca="1">IF(SUM(IF({"4.Projekteringsavtal","5.Anslutningsavtal","6.Nätavtal"}=Q1054,1,0))&gt;0,EDATE(AX1054,RANDBETWEEN(0,6)),"")</f>
        <v>44661</v>
      </c>
      <c r="BB1054" s="21">
        <f ca="1">IF(SUM(IF({"5.Anslutningsavtal","6.Nätavtal"}=Q1054,1,0))&gt;0,EDATE(AZ1054,RANDBETWEEN(0,3)),"")</f>
        <v>44752</v>
      </c>
      <c r="BD1054" s="21" t="str">
        <f ca="1" t="shared" si="1335"/>
        <v/>
      </c>
    </row>
    <row r="1055" spans="1:56">
      <c r="A1055" s="33" t="s">
        <v>65</v>
      </c>
      <c r="B1055" s="31">
        <f ca="1" t="shared" si="1349"/>
        <v>44484</v>
      </c>
      <c r="C1055" s="32">
        <f ca="1" t="shared" si="1322"/>
        <v>45218</v>
      </c>
      <c r="D1055" s="30" t="str">
        <f t="shared" si="1323"/>
        <v>Project 41055</v>
      </c>
      <c r="E1055" s="30" t="str">
        <f t="shared" si="1324"/>
        <v>Company AB 51055</v>
      </c>
      <c r="F1055" s="30" t="str">
        <f ca="1" t="shared" si="1350"/>
        <v>Sala</v>
      </c>
      <c r="G1055" s="37">
        <f ca="1" t="shared" si="1351"/>
        <v>33</v>
      </c>
      <c r="H1055" s="38" t="str">
        <f ca="1" t="shared" si="1352"/>
        <v>Nej</v>
      </c>
      <c r="I1055" s="30" t="str">
        <f ca="1" t="shared" si="1353"/>
        <v>Utökning</v>
      </c>
      <c r="J1055" s="30" t="s">
        <v>69</v>
      </c>
      <c r="K1055" s="41">
        <f ca="1" t="shared" si="1354"/>
        <v>150</v>
      </c>
      <c r="L1055" s="41">
        <f ca="1" t="shared" si="1325"/>
        <v>149</v>
      </c>
      <c r="N1055" s="30" t="str">
        <f ca="1" t="shared" si="1326"/>
        <v>Lars Johnson 1055</v>
      </c>
      <c r="O1055" s="30" t="str">
        <f ca="1" t="shared" si="1327"/>
        <v>Sarah Anderson 1055</v>
      </c>
      <c r="P1055" s="30" t="str">
        <f ca="1" t="shared" si="1328"/>
        <v>Erik Johanson 1055</v>
      </c>
      <c r="Q1055" s="30" t="str">
        <f ca="1" t="shared" si="1355"/>
        <v>6.Nätavtal</v>
      </c>
      <c r="R1055" s="45" t="str">
        <f ca="1" t="shared" si="1356"/>
        <v>Ja</v>
      </c>
      <c r="S1055" s="45" t="str">
        <f ca="1" t="shared" si="1357"/>
        <v/>
      </c>
      <c r="T1055" s="45" t="str">
        <f ca="1" t="shared" si="1358"/>
        <v/>
      </c>
      <c r="V1055" s="33"/>
      <c r="W1055" s="49" t="str">
        <f ca="1" t="shared" si="1359"/>
        <v/>
      </c>
      <c r="X1055" s="50" t="str">
        <f ca="1" t="shared" si="1360"/>
        <v>Ja</v>
      </c>
      <c r="Y1055" s="63">
        <f ca="1" t="shared" si="1329"/>
        <v>45470</v>
      </c>
      <c r="Z1055" s="63">
        <f ca="1" t="shared" si="1330"/>
        <v>45337</v>
      </c>
      <c r="AA1055" s="67"/>
      <c r="AB1055" s="64" t="str">
        <f ca="1" t="shared" si="1331"/>
        <v/>
      </c>
      <c r="AC1055" s="73">
        <f ca="1">INDEX(Anslutningspunkt!$A$2:$A$108,RANDBETWEEN(2,108),1)</f>
        <v>58</v>
      </c>
      <c r="AD1055" s="30"/>
      <c r="AE1055" s="30" t="str">
        <f ca="1" t="shared" si="1361"/>
        <v/>
      </c>
      <c r="AF1055" s="79"/>
      <c r="AG1055" s="122"/>
      <c r="AH1055" s="123"/>
      <c r="AI1055" s="127"/>
      <c r="AL1055" s="7"/>
      <c r="AM1055" s="7">
        <f ca="1">VLOOKUP(AC1055,Anslutningspunkt!A:B,2,0)+RANDBETWEEN(-10000,10000)</f>
        <v>6087753.672</v>
      </c>
      <c r="AN1055" s="7">
        <f ca="1">VLOOKUP(AC1055,Anslutningspunkt!A:C,3,0)+RANDBETWEEN(-10000,10000)</f>
        <v>338230.438</v>
      </c>
      <c r="AP1055" s="7" t="str">
        <f ca="1" t="shared" si="1332"/>
        <v>Utökning</v>
      </c>
      <c r="AQ1055" s="7" t="str">
        <f t="shared" si="1333"/>
        <v>Konsumtion/Produktion</v>
      </c>
      <c r="AX1055" s="31">
        <f ca="1" t="shared" si="1334"/>
        <v>44860.2151852547</v>
      </c>
      <c r="AZ1055" s="31">
        <f ca="1">IF(SUM(IF({"4.Projekteringsavtal","5.Anslutningsavtal","6.Nätavtal"}=Q1055,1,0))&gt;0,EDATE(AX1055,RANDBETWEEN(0,6)),"")</f>
        <v>44891</v>
      </c>
      <c r="BB1055" s="21">
        <f ca="1">IF(SUM(IF({"5.Anslutningsavtal","6.Nätavtal"}=Q1055,1,0))&gt;0,EDATE(AZ1055,RANDBETWEEN(0,3)),"")</f>
        <v>44983</v>
      </c>
      <c r="BD1055" s="21">
        <f ca="1" t="shared" si="1335"/>
        <v>44983</v>
      </c>
    </row>
    <row r="1056" spans="1:56">
      <c r="A1056" s="33" t="s">
        <v>65</v>
      </c>
      <c r="B1056" s="31">
        <f ca="1" t="shared" si="1349"/>
        <v>43334</v>
      </c>
      <c r="C1056" s="32">
        <f ca="1" t="shared" si="1322"/>
        <v>43507</v>
      </c>
      <c r="D1056" s="30" t="str">
        <f t="shared" si="1323"/>
        <v>Project 41056</v>
      </c>
      <c r="E1056" s="30" t="str">
        <f t="shared" si="1324"/>
        <v>Company AB 51056</v>
      </c>
      <c r="F1056" s="30" t="str">
        <f ca="1" t="shared" si="1350"/>
        <v>Södertälje</v>
      </c>
      <c r="G1056" s="37">
        <f ca="1" t="shared" si="1351"/>
        <v>30</v>
      </c>
      <c r="H1056" s="38" t="str">
        <f ca="1" t="shared" si="1352"/>
        <v/>
      </c>
      <c r="I1056" s="30" t="str">
        <f ca="1" t="shared" si="1353"/>
        <v>Utökning</v>
      </c>
      <c r="J1056" s="30" t="s">
        <v>69</v>
      </c>
      <c r="K1056" s="41">
        <f ca="1" t="shared" si="1354"/>
        <v>20</v>
      </c>
      <c r="L1056" s="41">
        <f ca="1" t="shared" si="1325"/>
        <v>10</v>
      </c>
      <c r="N1056" s="30" t="str">
        <f ca="1" t="shared" si="1326"/>
        <v>Lars Johnson 1056</v>
      </c>
      <c r="O1056" s="30" t="str">
        <f ca="1" t="shared" si="1327"/>
        <v>Lars Johnson 1056</v>
      </c>
      <c r="P1056" s="30" t="str">
        <f ca="1" t="shared" si="1328"/>
        <v>Lars Johnson 1056</v>
      </c>
      <c r="Q1056" s="30" t="str">
        <f ca="1" t="shared" si="1355"/>
        <v>2.Reservationsavtal</v>
      </c>
      <c r="R1056" s="45" t="str">
        <f ca="1" t="shared" si="1356"/>
        <v>Ja</v>
      </c>
      <c r="S1056" s="45" t="str">
        <f ca="1" t="shared" si="1357"/>
        <v/>
      </c>
      <c r="T1056" s="45" t="str">
        <f ca="1" t="shared" si="1358"/>
        <v/>
      </c>
      <c r="V1056" s="33"/>
      <c r="W1056" s="49" t="str">
        <f ca="1" t="shared" si="1359"/>
        <v/>
      </c>
      <c r="X1056" s="50" t="str">
        <f ca="1" t="shared" si="1360"/>
        <v>Ja</v>
      </c>
      <c r="Y1056" s="63">
        <f ca="1" t="shared" si="1329"/>
        <v>43862</v>
      </c>
      <c r="Z1056" s="63">
        <f ca="1" t="shared" si="1330"/>
        <v>43842</v>
      </c>
      <c r="AA1056" s="67"/>
      <c r="AB1056" s="64" t="str">
        <f ca="1" t="shared" si="1331"/>
        <v/>
      </c>
      <c r="AC1056" s="73">
        <f ca="1">INDEX(Anslutningspunkt!$A$2:$A$108,RANDBETWEEN(2,108),1)</f>
        <v>55</v>
      </c>
      <c r="AD1056" s="30"/>
      <c r="AE1056" s="30" t="str">
        <f ca="1" t="shared" si="1361"/>
        <v>Regionnät</v>
      </c>
      <c r="AF1056" s="79"/>
      <c r="AG1056" s="122"/>
      <c r="AH1056" s="123"/>
      <c r="AI1056" s="127"/>
      <c r="AL1056" s="7"/>
      <c r="AM1056" s="7">
        <f ca="1">VLOOKUP(AC1056,Anslutningspunkt!A:B,2,0)+RANDBETWEEN(-10000,10000)</f>
        <v>6015454.672</v>
      </c>
      <c r="AN1056" s="7">
        <f ca="1">VLOOKUP(AC1056,Anslutningspunkt!A:C,3,0)+RANDBETWEEN(-10000,10000)</f>
        <v>424685.438</v>
      </c>
      <c r="AP1056" s="7" t="str">
        <f ca="1" t="shared" si="1332"/>
        <v>Utökning</v>
      </c>
      <c r="AQ1056" s="7" t="str">
        <f t="shared" si="1333"/>
        <v>Konsumtion/Produktion</v>
      </c>
      <c r="AX1056" s="31">
        <f ca="1" t="shared" si="1334"/>
        <v>43353.2454530622</v>
      </c>
      <c r="AZ1056" s="31" t="str">
        <f ca="1">IF(SUM(IF({"4.Projekteringsavtal","5.Anslutningsavtal","6.Nätavtal"}=Q1056,1,0))&gt;0,EDATE(AX1056,RANDBETWEEN(0,6)),"")</f>
        <v/>
      </c>
      <c r="BB1056" s="21" t="str">
        <f ca="1">IF(SUM(IF({"5.Anslutningsavtal","6.Nätavtal"}=Q1056,1,0))&gt;0,EDATE(AZ1056,RANDBETWEEN(0,3)),"")</f>
        <v/>
      </c>
      <c r="BD1056" s="21" t="str">
        <f ca="1" t="shared" si="1335"/>
        <v/>
      </c>
    </row>
    <row r="1057" spans="1:56">
      <c r="A1057" s="33" t="s">
        <v>65</v>
      </c>
      <c r="B1057" s="31">
        <f ca="1" t="shared" si="1349"/>
        <v>44721</v>
      </c>
      <c r="C1057" s="32">
        <f ca="1" t="shared" si="1322"/>
        <v>45256</v>
      </c>
      <c r="D1057" s="30" t="str">
        <f t="shared" si="1323"/>
        <v>Project 41057</v>
      </c>
      <c r="E1057" s="30" t="str">
        <f t="shared" si="1324"/>
        <v>Company AB 51057</v>
      </c>
      <c r="F1057" s="30" t="str">
        <f ca="1" t="shared" si="1350"/>
        <v>Trosa</v>
      </c>
      <c r="G1057" s="37">
        <f ca="1" t="shared" si="1351"/>
        <v>33</v>
      </c>
      <c r="H1057" s="38" t="str">
        <f ca="1" t="shared" si="1352"/>
        <v/>
      </c>
      <c r="I1057" s="30" t="str">
        <f ca="1" t="shared" si="1353"/>
        <v>Flytt</v>
      </c>
      <c r="J1057" s="30" t="s">
        <v>69</v>
      </c>
      <c r="K1057" s="41">
        <f ca="1" t="shared" si="1354"/>
        <v>90</v>
      </c>
      <c r="L1057" s="41">
        <f ca="1" t="shared" si="1325"/>
        <v>18</v>
      </c>
      <c r="N1057" s="30" t="str">
        <f ca="1" t="shared" si="1326"/>
        <v>Anders Erikson 1057</v>
      </c>
      <c r="O1057" s="30" t="str">
        <f ca="1" t="shared" si="1327"/>
        <v>Anders Erikson 1057</v>
      </c>
      <c r="P1057" s="30" t="str">
        <f ca="1" t="shared" si="1328"/>
        <v>Lars Johnson 1057</v>
      </c>
      <c r="Q1057" s="30" t="str">
        <f ca="1" t="shared" si="1355"/>
        <v>2.Reservationsavtal</v>
      </c>
      <c r="R1057" s="45" t="str">
        <f ca="1" t="shared" si="1356"/>
        <v>n</v>
      </c>
      <c r="S1057" s="45" t="str">
        <f ca="1" t="shared" si="1357"/>
        <v/>
      </c>
      <c r="T1057" s="45" t="str">
        <f ca="1" t="shared" si="1358"/>
        <v/>
      </c>
      <c r="V1057" s="33"/>
      <c r="W1057" s="49" t="str">
        <f ca="1" t="shared" si="1359"/>
        <v>Reservationsavtal ska tecknas</v>
      </c>
      <c r="X1057" s="50" t="str">
        <f ca="1" t="shared" si="1360"/>
        <v>Nej</v>
      </c>
      <c r="Y1057" s="63" t="str">
        <f ca="1" t="shared" si="1329"/>
        <v/>
      </c>
      <c r="Z1057" s="63" t="str">
        <f ca="1" t="shared" si="1330"/>
        <v/>
      </c>
      <c r="AA1057" s="67"/>
      <c r="AB1057" s="64" t="str">
        <f ca="1" t="shared" si="1331"/>
        <v/>
      </c>
      <c r="AC1057" s="73">
        <f ca="1">INDEX(Anslutningspunkt!$A$2:$A$108,RANDBETWEEN(2,108),1)</f>
        <v>22</v>
      </c>
      <c r="AD1057" s="30"/>
      <c r="AE1057" s="30" t="str">
        <f ca="1" t="shared" si="1361"/>
        <v/>
      </c>
      <c r="AF1057" s="79"/>
      <c r="AG1057" s="122"/>
      <c r="AH1057" s="123"/>
      <c r="AI1057" s="127"/>
      <c r="AL1057" s="7"/>
      <c r="AM1057" s="7">
        <f ca="1">VLOOKUP(AC1057,Anslutningspunkt!A:B,2,0)+RANDBETWEEN(-10000,10000)</f>
        <v>6044706.672</v>
      </c>
      <c r="AN1057" s="7">
        <f ca="1">VLOOKUP(AC1057,Anslutningspunkt!A:C,3,0)+RANDBETWEEN(-10000,10000)</f>
        <v>288451.438</v>
      </c>
      <c r="AP1057" s="7" t="str">
        <f ca="1" t="shared" si="1332"/>
        <v>Flytt</v>
      </c>
      <c r="AQ1057" s="7" t="str">
        <f t="shared" si="1333"/>
        <v>Konsumtion/Produktion</v>
      </c>
      <c r="AX1057" s="31">
        <f ca="1" t="shared" si="1334"/>
        <v>45173.7470121131</v>
      </c>
      <c r="AZ1057" s="31" t="str">
        <f ca="1">IF(SUM(IF({"4.Projekteringsavtal","5.Anslutningsavtal","6.Nätavtal"}=Q1057,1,0))&gt;0,EDATE(AX1057,RANDBETWEEN(0,6)),"")</f>
        <v/>
      </c>
      <c r="BB1057" s="21" t="str">
        <f ca="1">IF(SUM(IF({"5.Anslutningsavtal","6.Nätavtal"}=Q1057,1,0))&gt;0,EDATE(AZ1057,RANDBETWEEN(0,3)),"")</f>
        <v/>
      </c>
      <c r="BD1057" s="21" t="str">
        <f ca="1" t="shared" si="1335"/>
        <v/>
      </c>
    </row>
    <row r="1058" spans="1:56">
      <c r="A1058" s="33" t="s">
        <v>65</v>
      </c>
      <c r="B1058" s="31">
        <f ca="1" t="shared" si="1349"/>
        <v>44029</v>
      </c>
      <c r="C1058" s="32">
        <f ca="1" t="shared" si="1322"/>
        <v>44206</v>
      </c>
      <c r="D1058" s="30" t="str">
        <f t="shared" si="1323"/>
        <v>Project 41058</v>
      </c>
      <c r="E1058" s="30" t="str">
        <f t="shared" si="1324"/>
        <v>Company AB 51058</v>
      </c>
      <c r="F1058" s="30" t="str">
        <f ca="1" t="shared" si="1350"/>
        <v>Järfälla</v>
      </c>
      <c r="G1058" s="37">
        <f ca="1" t="shared" si="1351"/>
        <v>34</v>
      </c>
      <c r="H1058" s="38" t="str">
        <f ca="1" t="shared" si="1352"/>
        <v/>
      </c>
      <c r="I1058" s="30" t="str">
        <f ca="1" t="shared" si="1353"/>
        <v>Utökning</v>
      </c>
      <c r="J1058" s="30" t="s">
        <v>69</v>
      </c>
      <c r="K1058" s="41">
        <f ca="1" t="shared" si="1354"/>
        <v>330</v>
      </c>
      <c r="L1058" s="41">
        <f ca="1" t="shared" si="1325"/>
        <v>17</v>
      </c>
      <c r="N1058" s="30" t="str">
        <f ca="1" t="shared" si="1326"/>
        <v>Lars Johnson 1058</v>
      </c>
      <c r="O1058" s="30" t="str">
        <f ca="1" t="shared" si="1327"/>
        <v>Erik Johanson 1058</v>
      </c>
      <c r="P1058" s="30" t="str">
        <f ca="1" t="shared" si="1328"/>
        <v>Erik Johanson 1058</v>
      </c>
      <c r="Q1058" s="30" t="str">
        <f ca="1" t="shared" si="1355"/>
        <v>4.Projekteringsavtal</v>
      </c>
      <c r="R1058" s="45" t="str">
        <f ca="1" t="shared" si="1356"/>
        <v/>
      </c>
      <c r="S1058" s="45" t="str">
        <f ca="1" t="shared" si="1357"/>
        <v/>
      </c>
      <c r="T1058" s="45" t="str">
        <f ca="1" t="shared" si="1358"/>
        <v>x</v>
      </c>
      <c r="V1058" s="33"/>
      <c r="W1058" s="49" t="str">
        <f ca="1" t="shared" si="1359"/>
        <v/>
      </c>
      <c r="X1058" s="50" t="str">
        <f ca="1" t="shared" si="1360"/>
        <v/>
      </c>
      <c r="Y1058" s="63" t="str">
        <f ca="1" t="shared" si="1329"/>
        <v/>
      </c>
      <c r="Z1058" s="63" t="str">
        <f ca="1" t="shared" si="1330"/>
        <v/>
      </c>
      <c r="AA1058" s="67"/>
      <c r="AB1058" s="64" t="str">
        <f ca="1" t="shared" si="1331"/>
        <v/>
      </c>
      <c r="AC1058" s="73">
        <f ca="1">INDEX(Anslutningspunkt!$A$2:$A$108,RANDBETWEEN(2,108),1)</f>
        <v>99</v>
      </c>
      <c r="AD1058" s="30"/>
      <c r="AE1058" s="30" t="str">
        <f ca="1" t="shared" si="1361"/>
        <v>Stamnät</v>
      </c>
      <c r="AF1058" s="79"/>
      <c r="AG1058" s="122"/>
      <c r="AH1058" s="123"/>
      <c r="AI1058" s="127"/>
      <c r="AL1058" s="7"/>
      <c r="AM1058" s="7">
        <f ca="1">VLOOKUP(AC1058,Anslutningspunkt!A:B,2,0)+RANDBETWEEN(-10000,10000)</f>
        <v>6106449.672</v>
      </c>
      <c r="AN1058" s="7">
        <f ca="1">VLOOKUP(AC1058,Anslutningspunkt!A:C,3,0)+RANDBETWEEN(-10000,10000)</f>
        <v>396356.438</v>
      </c>
      <c r="AP1058" s="7" t="str">
        <f ca="1" t="shared" si="1332"/>
        <v>Utökning</v>
      </c>
      <c r="AQ1058" s="7" t="str">
        <f t="shared" si="1333"/>
        <v>Konsumtion/Produktion</v>
      </c>
      <c r="AX1058" s="31">
        <f ca="1" t="shared" si="1334"/>
        <v>44173.1193448307</v>
      </c>
      <c r="AZ1058" s="31">
        <f ca="1">IF(SUM(IF({"4.Projekteringsavtal","5.Anslutningsavtal","6.Nätavtal"}=Q1058,1,0))&gt;0,EDATE(AX1058,RANDBETWEEN(0,6)),"")</f>
        <v>44204</v>
      </c>
      <c r="BB1058" s="21" t="str">
        <f ca="1">IF(SUM(IF({"5.Anslutningsavtal","6.Nätavtal"}=Q1058,1,0))&gt;0,EDATE(AZ1058,RANDBETWEEN(0,3)),"")</f>
        <v/>
      </c>
      <c r="BD1058" s="21" t="str">
        <f ca="1" t="shared" si="1335"/>
        <v/>
      </c>
    </row>
    <row r="1059" spans="1:56">
      <c r="A1059" s="33" t="s">
        <v>65</v>
      </c>
      <c r="B1059" s="31">
        <f ca="1" t="shared" si="1349"/>
        <v>43326</v>
      </c>
      <c r="C1059" s="32">
        <f ca="1" t="shared" si="1322"/>
        <v>43589</v>
      </c>
      <c r="D1059" s="30" t="str">
        <f t="shared" si="1323"/>
        <v>Project 41059</v>
      </c>
      <c r="E1059" s="30" t="str">
        <f t="shared" si="1324"/>
        <v>Company AB 51059</v>
      </c>
      <c r="F1059" s="30" t="str">
        <f ca="1" t="shared" si="1350"/>
        <v>Älvkarleby</v>
      </c>
      <c r="G1059" s="37">
        <f ca="1" t="shared" si="1351"/>
        <v>33</v>
      </c>
      <c r="H1059" s="38" t="str">
        <f ca="1" t="shared" si="1352"/>
        <v>Ja</v>
      </c>
      <c r="I1059" s="30" t="str">
        <f ca="1" t="shared" si="1353"/>
        <v>Utökning</v>
      </c>
      <c r="J1059" s="30" t="s">
        <v>69</v>
      </c>
      <c r="K1059" s="41">
        <f ca="1" t="shared" si="1354"/>
        <v>110</v>
      </c>
      <c r="L1059" s="41">
        <f ca="1" t="shared" si="1325"/>
        <v>53</v>
      </c>
      <c r="N1059" s="30" t="str">
        <f ca="1" t="shared" si="1326"/>
        <v>Lars Johnson 1059</v>
      </c>
      <c r="O1059" s="30" t="str">
        <f ca="1" t="shared" si="1327"/>
        <v>Erik Johanson 1059</v>
      </c>
      <c r="P1059" s="30" t="str">
        <f ca="1" t="shared" si="1328"/>
        <v>Sarah Anderson 1059</v>
      </c>
      <c r="Q1059" s="30" t="str">
        <f ca="1" t="shared" si="1355"/>
        <v>1.Anslutningsmöjlighet</v>
      </c>
      <c r="R1059" s="45" t="str">
        <f ca="1" t="shared" si="1356"/>
        <v>nej</v>
      </c>
      <c r="S1059" s="45" t="str">
        <f ca="1" t="shared" si="1357"/>
        <v/>
      </c>
      <c r="T1059" s="45" t="str">
        <f ca="1" t="shared" si="1358"/>
        <v/>
      </c>
      <c r="V1059" s="33"/>
      <c r="W1059" s="49" t="str">
        <f ca="1" t="shared" si="1359"/>
        <v>Reservationsavtal ska tecknas</v>
      </c>
      <c r="X1059" s="50" t="str">
        <f ca="1" t="shared" si="1360"/>
        <v>Ja</v>
      </c>
      <c r="Y1059" s="63">
        <f ca="1" t="shared" si="1329"/>
        <v>44471</v>
      </c>
      <c r="Z1059" s="63">
        <f ca="1" t="shared" si="1330"/>
        <v>43975</v>
      </c>
      <c r="AA1059" s="67"/>
      <c r="AB1059" s="64">
        <f ca="1" t="shared" si="1331"/>
        <v>43512.7240232788</v>
      </c>
      <c r="AC1059" s="73">
        <f ca="1">INDEX(Anslutningspunkt!$A$2:$A$108,RANDBETWEEN(2,108),1)</f>
        <v>43</v>
      </c>
      <c r="AD1059" s="30"/>
      <c r="AE1059" s="30" t="str">
        <f ca="1" t="shared" si="1361"/>
        <v>Regionnät</v>
      </c>
      <c r="AF1059" s="79"/>
      <c r="AG1059" s="122"/>
      <c r="AH1059" s="123"/>
      <c r="AI1059" s="127"/>
      <c r="AL1059" s="7"/>
      <c r="AM1059" s="7">
        <f ca="1">VLOOKUP(AC1059,Anslutningspunkt!A:B,2,0)+RANDBETWEEN(-10000,10000)</f>
        <v>6130889.672</v>
      </c>
      <c r="AN1059" s="7">
        <f ca="1">VLOOKUP(AC1059,Anslutningspunkt!A:C,3,0)+RANDBETWEEN(-10000,10000)</f>
        <v>343423.438</v>
      </c>
      <c r="AP1059" s="7" t="str">
        <f ca="1" t="shared" si="1332"/>
        <v>Utökning</v>
      </c>
      <c r="AQ1059" s="7" t="str">
        <f t="shared" si="1333"/>
        <v>Konsumtion/Produktion</v>
      </c>
      <c r="AX1059" s="31" t="str">
        <f ca="1" t="shared" si="1334"/>
        <v/>
      </c>
      <c r="AZ1059" s="31" t="str">
        <f ca="1">IF(SUM(IF({"4.Projekteringsavtal","5.Anslutningsavtal","6.Nätavtal"}=Q1059,1,0))&gt;0,EDATE(AX1059,RANDBETWEEN(0,6)),"")</f>
        <v/>
      </c>
      <c r="BB1059" s="21" t="str">
        <f ca="1">IF(SUM(IF({"5.Anslutningsavtal","6.Nätavtal"}=Q1059,1,0))&gt;0,EDATE(AZ1059,RANDBETWEEN(0,3)),"")</f>
        <v/>
      </c>
      <c r="BD1059" s="21" t="str">
        <f ca="1" t="shared" si="1335"/>
        <v/>
      </c>
    </row>
    <row r="1060" spans="1:56">
      <c r="A1060" s="33" t="s">
        <v>65</v>
      </c>
      <c r="B1060" s="31">
        <f ca="1" t="shared" si="1349"/>
        <v>44161</v>
      </c>
      <c r="C1060" s="32">
        <f ca="1" t="shared" si="1322"/>
        <v>45002</v>
      </c>
      <c r="D1060" s="30" t="str">
        <f t="shared" si="1323"/>
        <v>Project 41060</v>
      </c>
      <c r="E1060" s="30" t="str">
        <f t="shared" si="1324"/>
        <v>Company AB 51060</v>
      </c>
      <c r="F1060" s="30" t="str">
        <f ca="1" t="shared" si="1350"/>
        <v>Hallstahammar</v>
      </c>
      <c r="G1060" s="37">
        <f ca="1" t="shared" si="1351"/>
        <v>36</v>
      </c>
      <c r="H1060" s="38" t="str">
        <f ca="1" t="shared" si="1352"/>
        <v>Ja</v>
      </c>
      <c r="I1060" s="30" t="str">
        <f ca="1" t="shared" si="1353"/>
        <v>Utökning</v>
      </c>
      <c r="J1060" s="30" t="s">
        <v>69</v>
      </c>
      <c r="K1060" s="41">
        <f ca="1" t="shared" si="1354"/>
        <v>260</v>
      </c>
      <c r="L1060" s="41">
        <f ca="1" t="shared" si="1325"/>
        <v>14</v>
      </c>
      <c r="N1060" s="30" t="str">
        <f ca="1" t="shared" si="1326"/>
        <v>Erik Johanson 1060</v>
      </c>
      <c r="O1060" s="30" t="str">
        <f ca="1" t="shared" si="1327"/>
        <v>Sarah Anderson 1060</v>
      </c>
      <c r="P1060" s="30" t="str">
        <f ca="1" t="shared" si="1328"/>
        <v>Erik Johanson 1060</v>
      </c>
      <c r="Q1060" s="30" t="str">
        <f ca="1" t="shared" si="1355"/>
        <v>2.Reservationsavtal</v>
      </c>
      <c r="R1060" s="45" t="str">
        <f ca="1" t="shared" si="1356"/>
        <v>nej</v>
      </c>
      <c r="S1060" s="45" t="str">
        <f ca="1" t="shared" si="1357"/>
        <v/>
      </c>
      <c r="T1060" s="45" t="str">
        <f ca="1" t="shared" si="1358"/>
        <v/>
      </c>
      <c r="V1060" s="33"/>
      <c r="W1060" s="49" t="str">
        <f ca="1" t="shared" si="1359"/>
        <v>Reservationsavtal ska tecknas</v>
      </c>
      <c r="X1060" s="50" t="str">
        <f ca="1" t="shared" si="1360"/>
        <v/>
      </c>
      <c r="Y1060" s="63" t="str">
        <f ca="1" t="shared" si="1329"/>
        <v/>
      </c>
      <c r="Z1060" s="63" t="str">
        <f ca="1" t="shared" si="1330"/>
        <v/>
      </c>
      <c r="AA1060" s="67"/>
      <c r="AB1060" s="64" t="str">
        <f ca="1" t="shared" si="1331"/>
        <v/>
      </c>
      <c r="AC1060" s="73">
        <f ca="1">INDEX(Anslutningspunkt!$A$2:$A$108,RANDBETWEEN(2,108),1)</f>
        <v>28</v>
      </c>
      <c r="AD1060" s="30"/>
      <c r="AE1060" s="30" t="str">
        <f ca="1" t="shared" si="1361"/>
        <v/>
      </c>
      <c r="AF1060" s="79"/>
      <c r="AG1060" s="122"/>
      <c r="AH1060" s="123"/>
      <c r="AI1060" s="127"/>
      <c r="AL1060" s="7"/>
      <c r="AM1060" s="7">
        <f ca="1">VLOOKUP(AC1060,Anslutningspunkt!A:B,2,0)+RANDBETWEEN(-10000,10000)</f>
        <v>6065346.672</v>
      </c>
      <c r="AN1060" s="7">
        <f ca="1">VLOOKUP(AC1060,Anslutningspunkt!A:C,3,0)+RANDBETWEEN(-10000,10000)</f>
        <v>346166.438</v>
      </c>
      <c r="AP1060" s="7" t="str">
        <f ca="1" t="shared" si="1332"/>
        <v>Utökning</v>
      </c>
      <c r="AQ1060" s="7" t="str">
        <f t="shared" si="1333"/>
        <v>Konsumtion/Produktion</v>
      </c>
      <c r="AX1060" s="31">
        <f ca="1" t="shared" si="1334"/>
        <v>44981.6370411574</v>
      </c>
      <c r="AZ1060" s="31" t="str">
        <f ca="1">IF(SUM(IF({"4.Projekteringsavtal","5.Anslutningsavtal","6.Nätavtal"}=Q1060,1,0))&gt;0,EDATE(AX1060,RANDBETWEEN(0,6)),"")</f>
        <v/>
      </c>
      <c r="BB1060" s="21" t="str">
        <f ca="1">IF(SUM(IF({"5.Anslutningsavtal","6.Nätavtal"}=Q1060,1,0))&gt;0,EDATE(AZ1060,RANDBETWEEN(0,3)),"")</f>
        <v/>
      </c>
      <c r="BD1060" s="21" t="str">
        <f ca="1" t="shared" si="1335"/>
        <v/>
      </c>
    </row>
    <row r="1061" spans="1:56">
      <c r="A1061" s="33" t="s">
        <v>65</v>
      </c>
      <c r="B1061" s="31">
        <f ca="1" t="shared" ref="B1061:B1070" si="1362">RANDBETWEEN(DATE(2018,1,1),DATE(2022,10,20))</f>
        <v>44197</v>
      </c>
      <c r="C1061" s="32">
        <f ca="1" t="shared" si="1322"/>
        <v>44683</v>
      </c>
      <c r="D1061" s="30" t="str">
        <f t="shared" si="1323"/>
        <v>Project 41061</v>
      </c>
      <c r="E1061" s="30" t="str">
        <f t="shared" si="1324"/>
        <v>Company AB 51061</v>
      </c>
      <c r="F1061" s="30" t="str">
        <f ca="1" t="shared" ref="F1061:F1070" si="136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Sala</v>
      </c>
      <c r="G1061" s="37">
        <f ca="1" t="shared" ref="G1061:G1070" si="1364">RANDBETWEEN(30,38)</f>
        <v>30</v>
      </c>
      <c r="H1061" s="38" t="str">
        <f ca="1" t="shared" ref="H1061:H1070" si="1365">CHOOSE(RANDBETWEEN(1,3),"Ja","Nej","")</f>
        <v/>
      </c>
      <c r="I1061" s="30" t="str">
        <f ca="1" t="shared" ref="I1061:I1070" si="1366">CHOOSE(RANDBETWEEN(1,3),"Nyanslutning","Utökning","Flytt")</f>
        <v>Nyanslutning</v>
      </c>
      <c r="J1061" s="30" t="s">
        <v>69</v>
      </c>
      <c r="K1061" s="41">
        <f ca="1" t="shared" ref="K1061:K1070" si="1367">RANDBETWEEN(1,60)*10</f>
        <v>240</v>
      </c>
      <c r="L1061" s="41">
        <f ca="1" t="shared" si="1325"/>
        <v>211</v>
      </c>
      <c r="N1061" s="30" t="str">
        <f ca="1" t="shared" si="1326"/>
        <v>Anders Erikson 1061</v>
      </c>
      <c r="O1061" s="30" t="str">
        <f ca="1" t="shared" si="1327"/>
        <v>Lars Johnson 1061</v>
      </c>
      <c r="P1061" s="30" t="str">
        <f ca="1" t="shared" si="1328"/>
        <v>Erik Johanson 1061</v>
      </c>
      <c r="Q1061" s="30" t="str">
        <f ca="1" t="shared" ref="Q1061:Q1070" si="1368">CHOOSE(RANDBETWEEN(1,5),"5.Anslutningsavtal","4.Projekteringsavtal","6.Nätavtal","2.Reservationsavtal","1.Anslutningsmöjlighet")</f>
        <v>2.Reservationsavtal</v>
      </c>
      <c r="R1061" s="45" t="str">
        <f ca="1" t="shared" ref="R1061:R1070" si="1369">CHOOSE(RANDBETWEEN(1,8),"Ja","","","","n","nej","?","N/A")</f>
        <v>n</v>
      </c>
      <c r="S1061" s="45" t="str">
        <f ca="1" t="shared" ref="S1061:S1070" si="1370">CHOOSE(RANDBETWEEN(1,3),"x","","")</f>
        <v>x</v>
      </c>
      <c r="T1061" s="45" t="str">
        <f ca="1" t="shared" ref="T1061:T1070" si="1371">CHOOSE(RANDBETWEEN(1,4),"x","","","")</f>
        <v/>
      </c>
      <c r="V1061" s="33"/>
      <c r="W1061" s="49" t="str">
        <f ca="1" t="shared" ref="W1061:W1070" si="1372">CHOOSE(RANDBETWEEN(1,7),"Länk","","","","","Ansluts till LN 20 kV","Reservationsavtal ska tecknas")</f>
        <v>Ansluts till LN 20 kV</v>
      </c>
      <c r="X1061" s="50" t="str">
        <f ca="1" t="shared" ref="X1061:X1070" si="1373">CHOOSE(RANDBETWEEN(1,4),"Ja","Ja","Nej","")</f>
        <v>Ja</v>
      </c>
      <c r="Y1061" s="63">
        <f ca="1" t="shared" si="1329"/>
        <v>45531</v>
      </c>
      <c r="Z1061" s="63">
        <f ca="1" t="shared" si="1330"/>
        <v>44938</v>
      </c>
      <c r="AA1061" s="67"/>
      <c r="AB1061" s="64" t="str">
        <f ca="1" t="shared" si="1331"/>
        <v/>
      </c>
      <c r="AC1061" s="73">
        <f ca="1">INDEX(Anslutningspunkt!$A$2:$A$108,RANDBETWEEN(2,108),1)</f>
        <v>40</v>
      </c>
      <c r="AD1061" s="30"/>
      <c r="AE1061" s="30" t="str">
        <f ca="1" t="shared" ref="AE1061:AE1070" si="1374">CHOOSE(RANDBETWEEN(1,4),"Regionnät","Stamnät Regionnät","Stamnät","")</f>
        <v>Regionnät</v>
      </c>
      <c r="AF1061" s="79"/>
      <c r="AG1061" s="122"/>
      <c r="AH1061" s="123"/>
      <c r="AI1061" s="127"/>
      <c r="AL1061" s="7"/>
      <c r="AM1061" s="7">
        <f ca="1">VLOOKUP(AC1061,Anslutningspunkt!A:B,2,0)+RANDBETWEEN(-10000,10000)</f>
        <v>6162311.672</v>
      </c>
      <c r="AN1061" s="7">
        <f ca="1">VLOOKUP(AC1061,Anslutningspunkt!A:C,3,0)+RANDBETWEEN(-10000,10000)</f>
        <v>355018.438</v>
      </c>
      <c r="AP1061" s="7" t="str">
        <f ca="1" t="shared" si="1332"/>
        <v>Nyanslutning</v>
      </c>
      <c r="AQ1061" s="7" t="str">
        <f t="shared" si="1333"/>
        <v>Konsumtion/Produktion</v>
      </c>
      <c r="AX1061" s="31">
        <f ca="1" t="shared" si="1334"/>
        <v>44317.5671361645</v>
      </c>
      <c r="AZ1061" s="31" t="str">
        <f ca="1">IF(SUM(IF({"4.Projekteringsavtal","5.Anslutningsavtal","6.Nätavtal"}=Q1061,1,0))&gt;0,EDATE(AX1061,RANDBETWEEN(0,6)),"")</f>
        <v/>
      </c>
      <c r="BB1061" s="21" t="str">
        <f ca="1">IF(SUM(IF({"5.Anslutningsavtal","6.Nätavtal"}=Q1061,1,0))&gt;0,EDATE(AZ1061,RANDBETWEEN(0,3)),"")</f>
        <v/>
      </c>
      <c r="BD1061" s="21" t="str">
        <f ca="1" t="shared" si="1335"/>
        <v/>
      </c>
    </row>
    <row r="1062" spans="1:56">
      <c r="A1062" s="33" t="s">
        <v>65</v>
      </c>
      <c r="B1062" s="31">
        <f ca="1" t="shared" si="1362"/>
        <v>43257</v>
      </c>
      <c r="C1062" s="32">
        <f ca="1" t="shared" si="1322"/>
        <v>44800</v>
      </c>
      <c r="D1062" s="30" t="str">
        <f t="shared" si="1323"/>
        <v>Project 41062</v>
      </c>
      <c r="E1062" s="30" t="str">
        <f t="shared" si="1324"/>
        <v>Company AB 51062</v>
      </c>
      <c r="F1062" s="30" t="str">
        <f ca="1" t="shared" si="1363"/>
        <v>Östhammar</v>
      </c>
      <c r="G1062" s="37">
        <f ca="1" t="shared" si="1364"/>
        <v>33</v>
      </c>
      <c r="H1062" s="38" t="str">
        <f ca="1" t="shared" si="1365"/>
        <v/>
      </c>
      <c r="I1062" s="30" t="str">
        <f ca="1" t="shared" si="1366"/>
        <v>Flytt</v>
      </c>
      <c r="J1062" s="30" t="s">
        <v>69</v>
      </c>
      <c r="K1062" s="41">
        <f ca="1" t="shared" si="1367"/>
        <v>230</v>
      </c>
      <c r="L1062" s="41">
        <f ca="1" t="shared" si="1325"/>
        <v>218</v>
      </c>
      <c r="N1062" s="30" t="str">
        <f ca="1" t="shared" si="1326"/>
        <v>Erik Johanson 1062</v>
      </c>
      <c r="O1062" s="30" t="str">
        <f ca="1" t="shared" si="1327"/>
        <v>Erik Johanson 1062</v>
      </c>
      <c r="P1062" s="30" t="str">
        <f ca="1" t="shared" si="1328"/>
        <v>Sarah Anderson 1062</v>
      </c>
      <c r="Q1062" s="30" t="str">
        <f ca="1" t="shared" si="1368"/>
        <v>2.Reservationsavtal</v>
      </c>
      <c r="R1062" s="45" t="str">
        <f ca="1" t="shared" si="1369"/>
        <v>nej</v>
      </c>
      <c r="S1062" s="45" t="str">
        <f ca="1" t="shared" si="1370"/>
        <v/>
      </c>
      <c r="T1062" s="45" t="str">
        <f ca="1" t="shared" si="1371"/>
        <v/>
      </c>
      <c r="V1062" s="33"/>
      <c r="W1062" s="49" t="str">
        <f ca="1" t="shared" si="1372"/>
        <v/>
      </c>
      <c r="X1062" s="50" t="str">
        <f ca="1" t="shared" si="1373"/>
        <v>Nej</v>
      </c>
      <c r="Y1062" s="63" t="str">
        <f ca="1" t="shared" si="1329"/>
        <v/>
      </c>
      <c r="Z1062" s="63" t="str">
        <f ca="1" t="shared" si="1330"/>
        <v/>
      </c>
      <c r="AA1062" s="67"/>
      <c r="AB1062" s="64" t="str">
        <f ca="1" t="shared" si="1331"/>
        <v/>
      </c>
      <c r="AC1062" s="73">
        <f ca="1">INDEX(Anslutningspunkt!$A$2:$A$108,RANDBETWEEN(2,108),1)</f>
        <v>77</v>
      </c>
      <c r="AD1062" s="30"/>
      <c r="AE1062" s="30" t="str">
        <f ca="1" t="shared" si="1374"/>
        <v>Regionnät</v>
      </c>
      <c r="AF1062" s="79"/>
      <c r="AG1062" s="122"/>
      <c r="AH1062" s="123"/>
      <c r="AI1062" s="127"/>
      <c r="AL1062" s="7"/>
      <c r="AM1062" s="7">
        <f ca="1">VLOOKUP(AC1062,Anslutningspunkt!A:B,2,0)+RANDBETWEEN(-10000,10000)</f>
        <v>6180661.672</v>
      </c>
      <c r="AN1062" s="7">
        <f ca="1">VLOOKUP(AC1062,Anslutningspunkt!A:C,3,0)+RANDBETWEEN(-10000,10000)</f>
        <v>391306.438</v>
      </c>
      <c r="AP1062" s="7" t="str">
        <f ca="1" t="shared" si="1332"/>
        <v>Flytt</v>
      </c>
      <c r="AQ1062" s="7" t="str">
        <f t="shared" si="1333"/>
        <v>Konsumtion/Produktion</v>
      </c>
      <c r="AX1062" s="31">
        <f ca="1" t="shared" si="1334"/>
        <v>44540.1604461921</v>
      </c>
      <c r="AZ1062" s="31" t="str">
        <f ca="1">IF(SUM(IF({"4.Projekteringsavtal","5.Anslutningsavtal","6.Nätavtal"}=Q1062,1,0))&gt;0,EDATE(AX1062,RANDBETWEEN(0,6)),"")</f>
        <v/>
      </c>
      <c r="BB1062" s="21" t="str">
        <f ca="1">IF(SUM(IF({"5.Anslutningsavtal","6.Nätavtal"}=Q1062,1,0))&gt;0,EDATE(AZ1062,RANDBETWEEN(0,3)),"")</f>
        <v/>
      </c>
      <c r="BD1062" s="21" t="str">
        <f ca="1" t="shared" si="1335"/>
        <v/>
      </c>
    </row>
    <row r="1063" spans="1:56">
      <c r="A1063" s="33" t="s">
        <v>65</v>
      </c>
      <c r="B1063" s="31">
        <f ca="1" t="shared" si="1362"/>
        <v>43738</v>
      </c>
      <c r="C1063" s="32">
        <f ca="1" t="shared" si="1322"/>
        <v>45062</v>
      </c>
      <c r="D1063" s="30" t="str">
        <f t="shared" si="1323"/>
        <v>Project 41063</v>
      </c>
      <c r="E1063" s="30" t="str">
        <f t="shared" si="1324"/>
        <v>Company AB 51063</v>
      </c>
      <c r="F1063" s="30" t="str">
        <f ca="1" t="shared" si="1363"/>
        <v>Sigtuna</v>
      </c>
      <c r="G1063" s="37">
        <f ca="1" t="shared" si="1364"/>
        <v>31</v>
      </c>
      <c r="H1063" s="38" t="str">
        <f ca="1" t="shared" si="1365"/>
        <v>Ja</v>
      </c>
      <c r="I1063" s="30" t="str">
        <f ca="1" t="shared" si="1366"/>
        <v>Utökning</v>
      </c>
      <c r="J1063" s="30" t="s">
        <v>69</v>
      </c>
      <c r="K1063" s="41">
        <f ca="1" t="shared" si="1367"/>
        <v>580</v>
      </c>
      <c r="L1063" s="41">
        <f ca="1" t="shared" si="1325"/>
        <v>102</v>
      </c>
      <c r="N1063" s="30" t="str">
        <f ca="1" t="shared" si="1326"/>
        <v>Sarah Anderson 1063</v>
      </c>
      <c r="O1063" s="30" t="str">
        <f ca="1" t="shared" si="1327"/>
        <v>Erik Johanson 1063</v>
      </c>
      <c r="P1063" s="30" t="str">
        <f ca="1" t="shared" si="1328"/>
        <v>Sarah Anderson 1063</v>
      </c>
      <c r="Q1063" s="30" t="str">
        <f ca="1" t="shared" si="1368"/>
        <v>4.Projekteringsavtal</v>
      </c>
      <c r="R1063" s="45" t="str">
        <f ca="1" t="shared" si="1369"/>
        <v>nej</v>
      </c>
      <c r="S1063" s="45" t="str">
        <f ca="1" t="shared" si="1370"/>
        <v/>
      </c>
      <c r="T1063" s="45" t="str">
        <f ca="1" t="shared" si="1371"/>
        <v/>
      </c>
      <c r="V1063" s="33"/>
      <c r="W1063" s="49" t="str">
        <f ca="1" t="shared" si="1372"/>
        <v/>
      </c>
      <c r="X1063" s="50" t="str">
        <f ca="1" t="shared" si="1373"/>
        <v>Ja</v>
      </c>
      <c r="Y1063" s="63">
        <f ca="1" t="shared" si="1329"/>
        <v>45513</v>
      </c>
      <c r="Z1063" s="63">
        <f ca="1" t="shared" si="1330"/>
        <v>45481</v>
      </c>
      <c r="AA1063" s="67"/>
      <c r="AB1063" s="64" t="str">
        <f ca="1" t="shared" si="1331"/>
        <v/>
      </c>
      <c r="AC1063" s="73">
        <f ca="1">INDEX(Anslutningspunkt!$A$2:$A$108,RANDBETWEEN(2,108),1)</f>
        <v>22</v>
      </c>
      <c r="AD1063" s="30"/>
      <c r="AE1063" s="30" t="str">
        <f ca="1" t="shared" si="1374"/>
        <v>Stamnät Regionnät</v>
      </c>
      <c r="AF1063" s="79"/>
      <c r="AG1063" s="122"/>
      <c r="AH1063" s="123"/>
      <c r="AI1063" s="127"/>
      <c r="AL1063" s="7"/>
      <c r="AM1063" s="7">
        <f ca="1">VLOOKUP(AC1063,Anslutningspunkt!A:B,2,0)+RANDBETWEEN(-10000,10000)</f>
        <v>6033518.672</v>
      </c>
      <c r="AN1063" s="7">
        <f ca="1">VLOOKUP(AC1063,Anslutningspunkt!A:C,3,0)+RANDBETWEEN(-10000,10000)</f>
        <v>287625.438</v>
      </c>
      <c r="AP1063" s="7" t="str">
        <f ca="1" t="shared" si="1332"/>
        <v>Utökning</v>
      </c>
      <c r="AQ1063" s="7" t="str">
        <f t="shared" si="1333"/>
        <v>Konsumtion/Produktion</v>
      </c>
      <c r="AX1063" s="31">
        <f ca="1" t="shared" si="1334"/>
        <v>44373.2425788383</v>
      </c>
      <c r="AZ1063" s="31">
        <f ca="1">IF(SUM(IF({"4.Projekteringsavtal","5.Anslutningsavtal","6.Nätavtal"}=Q1063,1,0))&gt;0,EDATE(AX1063,RANDBETWEEN(0,6)),"")</f>
        <v>44465</v>
      </c>
      <c r="BB1063" s="21" t="str">
        <f ca="1">IF(SUM(IF({"5.Anslutningsavtal","6.Nätavtal"}=Q1063,1,0))&gt;0,EDATE(AZ1063,RANDBETWEEN(0,3)),"")</f>
        <v/>
      </c>
      <c r="BD1063" s="21" t="str">
        <f ca="1" t="shared" si="1335"/>
        <v/>
      </c>
    </row>
    <row r="1064" spans="1:56">
      <c r="A1064" s="33" t="s">
        <v>65</v>
      </c>
      <c r="B1064" s="31">
        <f ca="1" t="shared" si="1362"/>
        <v>44109</v>
      </c>
      <c r="C1064" s="32">
        <f ca="1" t="shared" si="1322"/>
        <v>45547</v>
      </c>
      <c r="D1064" s="30" t="str">
        <f t="shared" si="1323"/>
        <v>Project 41064</v>
      </c>
      <c r="E1064" s="30" t="str">
        <f t="shared" si="1324"/>
        <v>Company AB 51064</v>
      </c>
      <c r="F1064" s="30" t="str">
        <f ca="1" t="shared" si="1363"/>
        <v>Trosa</v>
      </c>
      <c r="G1064" s="37">
        <f ca="1" t="shared" si="1364"/>
        <v>32</v>
      </c>
      <c r="H1064" s="38" t="str">
        <f ca="1" t="shared" si="1365"/>
        <v>Nej</v>
      </c>
      <c r="I1064" s="30" t="str">
        <f ca="1" t="shared" si="1366"/>
        <v>Nyanslutning</v>
      </c>
      <c r="J1064" s="30" t="s">
        <v>69</v>
      </c>
      <c r="K1064" s="41">
        <f ca="1" t="shared" si="1367"/>
        <v>480</v>
      </c>
      <c r="L1064" s="41">
        <f ca="1" t="shared" si="1325"/>
        <v>136</v>
      </c>
      <c r="N1064" s="30" t="str">
        <f ca="1" t="shared" si="1326"/>
        <v>Lars Johnson 1064</v>
      </c>
      <c r="O1064" s="30" t="str">
        <f ca="1" t="shared" si="1327"/>
        <v>Lars Johnson 1064</v>
      </c>
      <c r="P1064" s="30" t="str">
        <f ca="1" t="shared" si="1328"/>
        <v>Erik Johanson 1064</v>
      </c>
      <c r="Q1064" s="30" t="str">
        <f ca="1" t="shared" si="1368"/>
        <v>1.Anslutningsmöjlighet</v>
      </c>
      <c r="R1064" s="45" t="str">
        <f ca="1" t="shared" si="1369"/>
        <v>N/A</v>
      </c>
      <c r="S1064" s="45" t="str">
        <f ca="1" t="shared" si="1370"/>
        <v/>
      </c>
      <c r="T1064" s="45" t="str">
        <f ca="1" t="shared" si="1371"/>
        <v>x</v>
      </c>
      <c r="V1064" s="33"/>
      <c r="W1064" s="49" t="str">
        <f ca="1" t="shared" si="1372"/>
        <v/>
      </c>
      <c r="X1064" s="50" t="str">
        <f ca="1" t="shared" si="1373"/>
        <v>Ja</v>
      </c>
      <c r="Y1064" s="63">
        <f ca="1" t="shared" si="1329"/>
        <v>45580</v>
      </c>
      <c r="Z1064" s="63">
        <f ca="1" t="shared" si="1330"/>
        <v>45567</v>
      </c>
      <c r="AA1064" s="67"/>
      <c r="AB1064" s="64">
        <f ca="1" t="shared" si="1331"/>
        <v>44860.3652584295</v>
      </c>
      <c r="AC1064" s="73">
        <f ca="1">INDEX(Anslutningspunkt!$A$2:$A$108,RANDBETWEEN(2,108),1)</f>
        <v>71</v>
      </c>
      <c r="AD1064" s="30"/>
      <c r="AE1064" s="30" t="str">
        <f ca="1" t="shared" si="1374"/>
        <v/>
      </c>
      <c r="AF1064" s="79"/>
      <c r="AG1064" s="122"/>
      <c r="AH1064" s="123"/>
      <c r="AI1064" s="127"/>
      <c r="AL1064" s="7"/>
      <c r="AM1064" s="7">
        <f ca="1">VLOOKUP(AC1064,Anslutningspunkt!A:B,2,0)+RANDBETWEEN(-10000,10000)</f>
        <v>6061283.672</v>
      </c>
      <c r="AN1064" s="7">
        <f ca="1">VLOOKUP(AC1064,Anslutningspunkt!A:C,3,0)+RANDBETWEEN(-10000,10000)</f>
        <v>388668.438</v>
      </c>
      <c r="AP1064" s="7" t="str">
        <f ca="1" t="shared" si="1332"/>
        <v>Nyanslutning</v>
      </c>
      <c r="AQ1064" s="7" t="str">
        <f t="shared" si="1333"/>
        <v>Konsumtion/Produktion</v>
      </c>
      <c r="AX1064" s="31" t="str">
        <f ca="1" t="shared" si="1334"/>
        <v/>
      </c>
      <c r="AZ1064" s="31" t="str">
        <f ca="1">IF(SUM(IF({"4.Projekteringsavtal","5.Anslutningsavtal","6.Nätavtal"}=Q1064,1,0))&gt;0,EDATE(AX1064,RANDBETWEEN(0,6)),"")</f>
        <v/>
      </c>
      <c r="BB1064" s="21" t="str">
        <f ca="1">IF(SUM(IF({"5.Anslutningsavtal","6.Nätavtal"}=Q1064,1,0))&gt;0,EDATE(AZ1064,RANDBETWEEN(0,3)),"")</f>
        <v/>
      </c>
      <c r="BD1064" s="21" t="str">
        <f ca="1" t="shared" si="1335"/>
        <v/>
      </c>
    </row>
    <row r="1065" spans="1:56">
      <c r="A1065" s="33" t="s">
        <v>65</v>
      </c>
      <c r="B1065" s="31">
        <f ca="1" t="shared" si="1362"/>
        <v>43641</v>
      </c>
      <c r="C1065" s="32">
        <f ca="1" t="shared" si="1322"/>
        <v>44347</v>
      </c>
      <c r="D1065" s="30" t="str">
        <f t="shared" si="1323"/>
        <v>Project 41065</v>
      </c>
      <c r="E1065" s="30" t="str">
        <f t="shared" si="1324"/>
        <v>Company AB 51065</v>
      </c>
      <c r="F1065" s="30" t="str">
        <f ca="1" t="shared" si="1363"/>
        <v>Arboga</v>
      </c>
      <c r="G1065" s="37">
        <f ca="1" t="shared" si="1364"/>
        <v>35</v>
      </c>
      <c r="H1065" s="38" t="str">
        <f ca="1" t="shared" si="1365"/>
        <v/>
      </c>
      <c r="I1065" s="30" t="str">
        <f ca="1" t="shared" si="1366"/>
        <v>Utökning</v>
      </c>
      <c r="J1065" s="30" t="s">
        <v>69</v>
      </c>
      <c r="K1065" s="41">
        <f ca="1" t="shared" si="1367"/>
        <v>490</v>
      </c>
      <c r="L1065" s="41">
        <f ca="1" t="shared" si="1325"/>
        <v>322</v>
      </c>
      <c r="N1065" s="30" t="str">
        <f ca="1" t="shared" si="1326"/>
        <v>Anders Erikson 1065</v>
      </c>
      <c r="O1065" s="30" t="str">
        <f ca="1" t="shared" si="1327"/>
        <v>Anders Erikson 1065</v>
      </c>
      <c r="P1065" s="30" t="str">
        <f ca="1" t="shared" si="1328"/>
        <v>Lars Johnson 1065</v>
      </c>
      <c r="Q1065" s="30" t="str">
        <f ca="1" t="shared" si="1368"/>
        <v>6.Nätavtal</v>
      </c>
      <c r="R1065" s="45" t="str">
        <f ca="1" t="shared" si="1369"/>
        <v>nej</v>
      </c>
      <c r="S1065" s="45" t="str">
        <f ca="1" t="shared" si="1370"/>
        <v>x</v>
      </c>
      <c r="T1065" s="45" t="str">
        <f ca="1" t="shared" si="1371"/>
        <v/>
      </c>
      <c r="V1065" s="33"/>
      <c r="W1065" s="49" t="str">
        <f ca="1" t="shared" si="1372"/>
        <v>Reservationsavtal ska tecknas</v>
      </c>
      <c r="X1065" s="50" t="str">
        <f ca="1" t="shared" si="1373"/>
        <v>Ja</v>
      </c>
      <c r="Y1065" s="63">
        <f ca="1" t="shared" si="1329"/>
        <v>45373</v>
      </c>
      <c r="Z1065" s="63">
        <f ca="1" t="shared" si="1330"/>
        <v>45334</v>
      </c>
      <c r="AA1065" s="67"/>
      <c r="AB1065" s="64" t="str">
        <f ca="1" t="shared" si="1331"/>
        <v/>
      </c>
      <c r="AC1065" s="73">
        <f ca="1">INDEX(Anslutningspunkt!$A$2:$A$108,RANDBETWEEN(2,108),1)</f>
        <v>21</v>
      </c>
      <c r="AD1065" s="30"/>
      <c r="AE1065" s="30" t="str">
        <f ca="1" t="shared" si="1374"/>
        <v>Regionnät</v>
      </c>
      <c r="AF1065" s="79"/>
      <c r="AG1065" s="122"/>
      <c r="AH1065" s="123"/>
      <c r="AI1065" s="127"/>
      <c r="AL1065" s="7"/>
      <c r="AM1065" s="7">
        <f ca="1">VLOOKUP(AC1065,Anslutningspunkt!A:B,2,0)+RANDBETWEEN(-10000,10000)</f>
        <v>6181745.672</v>
      </c>
      <c r="AN1065" s="7">
        <f ca="1">VLOOKUP(AC1065,Anslutningspunkt!A:C,3,0)+RANDBETWEEN(-10000,10000)</f>
        <v>306604.438</v>
      </c>
      <c r="AP1065" s="7" t="str">
        <f ca="1" t="shared" si="1332"/>
        <v>Utökning</v>
      </c>
      <c r="AQ1065" s="7" t="str">
        <f t="shared" si="1333"/>
        <v>Konsumtion/Produktion</v>
      </c>
      <c r="AX1065" s="31">
        <f ca="1" t="shared" si="1334"/>
        <v>44243.2469824765</v>
      </c>
      <c r="AZ1065" s="31">
        <f ca="1">IF(SUM(IF({"4.Projekteringsavtal","5.Anslutningsavtal","6.Nätavtal"}=Q1065,1,0))&gt;0,EDATE(AX1065,RANDBETWEEN(0,6)),"")</f>
        <v>44424</v>
      </c>
      <c r="BB1065" s="21">
        <f ca="1">IF(SUM(IF({"5.Anslutningsavtal","6.Nätavtal"}=Q1065,1,0))&gt;0,EDATE(AZ1065,RANDBETWEEN(0,3)),"")</f>
        <v>44424</v>
      </c>
      <c r="BD1065" s="21">
        <f ca="1" t="shared" si="1335"/>
        <v>44516</v>
      </c>
    </row>
    <row r="1066" spans="1:56">
      <c r="A1066" s="33" t="s">
        <v>65</v>
      </c>
      <c r="B1066" s="31">
        <f ca="1" t="shared" si="1362"/>
        <v>43660</v>
      </c>
      <c r="C1066" s="32">
        <f ca="1" t="shared" si="1322"/>
        <v>45229</v>
      </c>
      <c r="D1066" s="30" t="str">
        <f t="shared" si="1323"/>
        <v>Project 41066</v>
      </c>
      <c r="E1066" s="30" t="str">
        <f t="shared" si="1324"/>
        <v>Company AB 51066</v>
      </c>
      <c r="F1066" s="30" t="str">
        <f ca="1" t="shared" si="1363"/>
        <v>Stockholm</v>
      </c>
      <c r="G1066" s="37">
        <f ca="1" t="shared" si="1364"/>
        <v>36</v>
      </c>
      <c r="H1066" s="38" t="str">
        <f ca="1" t="shared" si="1365"/>
        <v/>
      </c>
      <c r="I1066" s="30" t="str">
        <f ca="1" t="shared" si="1366"/>
        <v>Flytt</v>
      </c>
      <c r="J1066" s="30" t="s">
        <v>69</v>
      </c>
      <c r="K1066" s="41">
        <f ca="1" t="shared" si="1367"/>
        <v>600</v>
      </c>
      <c r="L1066" s="41">
        <f ca="1" t="shared" si="1325"/>
        <v>536</v>
      </c>
      <c r="N1066" s="30" t="str">
        <f ca="1" t="shared" si="1326"/>
        <v>Sarah Anderson 1066</v>
      </c>
      <c r="O1066" s="30" t="str">
        <f ca="1" t="shared" si="1327"/>
        <v>Sarah Anderson 1066</v>
      </c>
      <c r="P1066" s="30" t="str">
        <f ca="1" t="shared" si="1328"/>
        <v>Erik Johanson 1066</v>
      </c>
      <c r="Q1066" s="30" t="str">
        <f ca="1" t="shared" si="1368"/>
        <v>6.Nätavtal</v>
      </c>
      <c r="R1066" s="45" t="str">
        <f ca="1" t="shared" si="1369"/>
        <v>?</v>
      </c>
      <c r="S1066" s="45" t="str">
        <f ca="1" t="shared" si="1370"/>
        <v>x</v>
      </c>
      <c r="T1066" s="45" t="str">
        <f ca="1" t="shared" si="1371"/>
        <v/>
      </c>
      <c r="V1066" s="33"/>
      <c r="W1066" s="49" t="str">
        <f ca="1" t="shared" si="1372"/>
        <v>Reservationsavtal ska tecknas</v>
      </c>
      <c r="X1066" s="50" t="str">
        <f ca="1" t="shared" si="1373"/>
        <v>Nej</v>
      </c>
      <c r="Y1066" s="63" t="str">
        <f ca="1" t="shared" si="1329"/>
        <v/>
      </c>
      <c r="Z1066" s="63" t="str">
        <f ca="1" t="shared" si="1330"/>
        <v/>
      </c>
      <c r="AA1066" s="67"/>
      <c r="AB1066" s="64" t="str">
        <f ca="1" t="shared" si="1331"/>
        <v/>
      </c>
      <c r="AC1066" s="73">
        <f ca="1">INDEX(Anslutningspunkt!$A$2:$A$108,RANDBETWEEN(2,108),1)</f>
        <v>97</v>
      </c>
      <c r="AD1066" s="30"/>
      <c r="AE1066" s="30" t="str">
        <f ca="1" t="shared" si="1374"/>
        <v>Stamnät</v>
      </c>
      <c r="AF1066" s="79"/>
      <c r="AG1066" s="122"/>
      <c r="AH1066" s="123"/>
      <c r="AI1066" s="127"/>
      <c r="AL1066" s="7"/>
      <c r="AM1066" s="7">
        <f ca="1">VLOOKUP(AC1066,Anslutningspunkt!A:B,2,0)+RANDBETWEEN(-10000,10000)</f>
        <v>6193475.672</v>
      </c>
      <c r="AN1066" s="7">
        <f ca="1">VLOOKUP(AC1066,Anslutningspunkt!A:C,3,0)+RANDBETWEEN(-10000,10000)</f>
        <v>298674.438</v>
      </c>
      <c r="AP1066" s="7" t="str">
        <f ca="1" t="shared" si="1332"/>
        <v>Flytt</v>
      </c>
      <c r="AQ1066" s="7" t="str">
        <f t="shared" si="1333"/>
        <v>Konsumtion/Produktion</v>
      </c>
      <c r="AX1066" s="31">
        <f ca="1" t="shared" si="1334"/>
        <v>43854.4007327924</v>
      </c>
      <c r="AZ1066" s="31">
        <f ca="1">IF(SUM(IF({"4.Projekteringsavtal","5.Anslutningsavtal","6.Nätavtal"}=Q1066,1,0))&gt;0,EDATE(AX1066,RANDBETWEEN(0,6)),"")</f>
        <v>43945</v>
      </c>
      <c r="BB1066" s="21">
        <f ca="1">IF(SUM(IF({"5.Anslutningsavtal","6.Nätavtal"}=Q1066,1,0))&gt;0,EDATE(AZ1066,RANDBETWEEN(0,3)),"")</f>
        <v>43975</v>
      </c>
      <c r="BD1066" s="21">
        <f ca="1" t="shared" si="1335"/>
        <v>43975</v>
      </c>
    </row>
    <row r="1067" spans="1:56">
      <c r="A1067" s="33" t="s">
        <v>65</v>
      </c>
      <c r="B1067" s="31">
        <f ca="1" t="shared" si="1362"/>
        <v>44562</v>
      </c>
      <c r="C1067" s="32">
        <f ca="1" t="shared" si="1322"/>
        <v>45217</v>
      </c>
      <c r="D1067" s="30" t="str">
        <f t="shared" si="1323"/>
        <v>Project 41067</v>
      </c>
      <c r="E1067" s="30" t="str">
        <f t="shared" si="1324"/>
        <v>Company AB 51067</v>
      </c>
      <c r="F1067" s="30" t="str">
        <f ca="1" t="shared" si="1363"/>
        <v>Arboga</v>
      </c>
      <c r="G1067" s="37">
        <f ca="1" t="shared" si="1364"/>
        <v>37</v>
      </c>
      <c r="H1067" s="38" t="str">
        <f ca="1" t="shared" si="1365"/>
        <v>Ja</v>
      </c>
      <c r="I1067" s="30" t="str">
        <f ca="1" t="shared" si="1366"/>
        <v>Utökning</v>
      </c>
      <c r="J1067" s="30" t="s">
        <v>69</v>
      </c>
      <c r="K1067" s="41">
        <f ca="1" t="shared" si="1367"/>
        <v>490</v>
      </c>
      <c r="L1067" s="41">
        <f ca="1" t="shared" si="1325"/>
        <v>195</v>
      </c>
      <c r="N1067" s="30" t="str">
        <f ca="1" t="shared" si="1326"/>
        <v>Erik Johanson 1067</v>
      </c>
      <c r="O1067" s="30" t="str">
        <f ca="1" t="shared" si="1327"/>
        <v>Erik Johanson 1067</v>
      </c>
      <c r="P1067" s="30" t="str">
        <f ca="1" t="shared" si="1328"/>
        <v>Anders Erikson 1067</v>
      </c>
      <c r="Q1067" s="30" t="str">
        <f ca="1" t="shared" si="1368"/>
        <v>4.Projekteringsavtal</v>
      </c>
      <c r="R1067" s="45" t="str">
        <f ca="1" t="shared" si="1369"/>
        <v>nej</v>
      </c>
      <c r="S1067" s="45" t="str">
        <f ca="1" t="shared" si="1370"/>
        <v>x</v>
      </c>
      <c r="T1067" s="45" t="str">
        <f ca="1" t="shared" si="1371"/>
        <v/>
      </c>
      <c r="V1067" s="33"/>
      <c r="W1067" s="49" t="str">
        <f ca="1" t="shared" si="1372"/>
        <v/>
      </c>
      <c r="X1067" s="50" t="str">
        <f ca="1" t="shared" si="1373"/>
        <v>Nej</v>
      </c>
      <c r="Y1067" s="63" t="str">
        <f ca="1" t="shared" si="1329"/>
        <v/>
      </c>
      <c r="Z1067" s="63" t="str">
        <f ca="1" t="shared" si="1330"/>
        <v/>
      </c>
      <c r="AA1067" s="67"/>
      <c r="AB1067" s="64" t="str">
        <f ca="1" t="shared" si="1331"/>
        <v/>
      </c>
      <c r="AC1067" s="73">
        <f ca="1">INDEX(Anslutningspunkt!$A$2:$A$108,RANDBETWEEN(2,108),1)</f>
        <v>62</v>
      </c>
      <c r="AD1067" s="30"/>
      <c r="AE1067" s="30" t="str">
        <f ca="1" t="shared" si="1374"/>
        <v>Stamnät</v>
      </c>
      <c r="AF1067" s="79"/>
      <c r="AG1067" s="122"/>
      <c r="AH1067" s="123"/>
      <c r="AI1067" s="127"/>
      <c r="AL1067" s="7"/>
      <c r="AM1067" s="7">
        <f ca="1">VLOOKUP(AC1067,Anslutningspunkt!A:B,2,0)+RANDBETWEEN(-10000,10000)</f>
        <v>6026088.672</v>
      </c>
      <c r="AN1067" s="7">
        <f ca="1">VLOOKUP(AC1067,Anslutningspunkt!A:C,3,0)+RANDBETWEEN(-10000,10000)</f>
        <v>420164.438</v>
      </c>
      <c r="AP1067" s="7" t="str">
        <f ca="1" t="shared" si="1332"/>
        <v>Utökning</v>
      </c>
      <c r="AQ1067" s="7" t="str">
        <f t="shared" si="1333"/>
        <v>Konsumtion/Produktion</v>
      </c>
      <c r="AX1067" s="31">
        <f ca="1" t="shared" si="1334"/>
        <v>44986.989180126</v>
      </c>
      <c r="AZ1067" s="31">
        <f ca="1">IF(SUM(IF({"4.Projekteringsavtal","5.Anslutningsavtal","6.Nätavtal"}=Q1067,1,0))&gt;0,EDATE(AX1067,RANDBETWEEN(0,6)),"")</f>
        <v>45108</v>
      </c>
      <c r="BB1067" s="21" t="str">
        <f ca="1">IF(SUM(IF({"5.Anslutningsavtal","6.Nätavtal"}=Q1067,1,0))&gt;0,EDATE(AZ1067,RANDBETWEEN(0,3)),"")</f>
        <v/>
      </c>
      <c r="BD1067" s="21" t="str">
        <f ca="1" t="shared" si="1335"/>
        <v/>
      </c>
    </row>
    <row r="1068" spans="1:56">
      <c r="A1068" s="33" t="s">
        <v>65</v>
      </c>
      <c r="B1068" s="31">
        <f ca="1" t="shared" si="1362"/>
        <v>44809</v>
      </c>
      <c r="C1068" s="32">
        <f ca="1" t="shared" si="1322"/>
        <v>45225</v>
      </c>
      <c r="D1068" s="30" t="str">
        <f t="shared" si="1323"/>
        <v>Project 41068</v>
      </c>
      <c r="E1068" s="30" t="str">
        <f t="shared" si="1324"/>
        <v>Company AB 51068</v>
      </c>
      <c r="F1068" s="30" t="str">
        <f ca="1" t="shared" si="1363"/>
        <v>Kungsör</v>
      </c>
      <c r="G1068" s="37">
        <f ca="1" t="shared" si="1364"/>
        <v>36</v>
      </c>
      <c r="H1068" s="38" t="str">
        <f ca="1" t="shared" si="1365"/>
        <v>Ja</v>
      </c>
      <c r="I1068" s="30" t="str">
        <f ca="1" t="shared" si="1366"/>
        <v>Flytt</v>
      </c>
      <c r="J1068" s="30" t="s">
        <v>69</v>
      </c>
      <c r="K1068" s="41">
        <f ca="1" t="shared" si="1367"/>
        <v>420</v>
      </c>
      <c r="L1068" s="41">
        <f ca="1" t="shared" si="1325"/>
        <v>130</v>
      </c>
      <c r="N1068" s="30" t="str">
        <f ca="1" t="shared" si="1326"/>
        <v>Sarah Anderson 1068</v>
      </c>
      <c r="O1068" s="30" t="str">
        <f ca="1" t="shared" si="1327"/>
        <v>Erik Johanson 1068</v>
      </c>
      <c r="P1068" s="30" t="str">
        <f ca="1" t="shared" si="1328"/>
        <v>Lars Johnson 1068</v>
      </c>
      <c r="Q1068" s="30" t="str">
        <f ca="1" t="shared" si="1368"/>
        <v>4.Projekteringsavtal</v>
      </c>
      <c r="R1068" s="45" t="str">
        <f ca="1" t="shared" si="1369"/>
        <v>n</v>
      </c>
      <c r="S1068" s="45" t="str">
        <f ca="1" t="shared" si="1370"/>
        <v/>
      </c>
      <c r="T1068" s="45" t="str">
        <f ca="1" t="shared" si="1371"/>
        <v/>
      </c>
      <c r="V1068" s="33"/>
      <c r="W1068" s="49" t="str">
        <f ca="1" t="shared" si="1372"/>
        <v>Länk</v>
      </c>
      <c r="X1068" s="50" t="str">
        <f ca="1" t="shared" si="1373"/>
        <v>Ja</v>
      </c>
      <c r="Y1068" s="63">
        <f ca="1" t="shared" si="1329"/>
        <v>45566</v>
      </c>
      <c r="Z1068" s="63">
        <f ca="1" t="shared" si="1330"/>
        <v>45493</v>
      </c>
      <c r="AA1068" s="67"/>
      <c r="AB1068" s="64" t="str">
        <f ca="1" t="shared" si="1331"/>
        <v/>
      </c>
      <c r="AC1068" s="73">
        <f ca="1">INDEX(Anslutningspunkt!$A$2:$A$108,RANDBETWEEN(2,108),1)</f>
        <v>66</v>
      </c>
      <c r="AD1068" s="30"/>
      <c r="AE1068" s="30" t="str">
        <f ca="1" t="shared" si="1374"/>
        <v>Regionnät</v>
      </c>
      <c r="AF1068" s="79"/>
      <c r="AG1068" s="122"/>
      <c r="AH1068" s="123"/>
      <c r="AI1068" s="127"/>
      <c r="AL1068" s="7"/>
      <c r="AM1068" s="7">
        <f ca="1">VLOOKUP(AC1068,Anslutningspunkt!A:B,2,0)+RANDBETWEEN(-10000,10000)</f>
        <v>6190165.672</v>
      </c>
      <c r="AN1068" s="7">
        <f ca="1">VLOOKUP(AC1068,Anslutningspunkt!A:C,3,0)+RANDBETWEEN(-10000,10000)</f>
        <v>270508.438</v>
      </c>
      <c r="AP1068" s="7" t="str">
        <f ca="1" t="shared" si="1332"/>
        <v>Flytt</v>
      </c>
      <c r="AQ1068" s="7" t="str">
        <f t="shared" si="1333"/>
        <v>Konsumtion/Produktion</v>
      </c>
      <c r="AX1068" s="31">
        <f ca="1" t="shared" si="1334"/>
        <v>44885.8644181732</v>
      </c>
      <c r="AZ1068" s="31">
        <f ca="1">IF(SUM(IF({"4.Projekteringsavtal","5.Anslutningsavtal","6.Nätavtal"}=Q1068,1,0))&gt;0,EDATE(AX1068,RANDBETWEEN(0,6)),"")</f>
        <v>44915</v>
      </c>
      <c r="BB1068" s="21" t="str">
        <f ca="1">IF(SUM(IF({"5.Anslutningsavtal","6.Nätavtal"}=Q1068,1,0))&gt;0,EDATE(AZ1068,RANDBETWEEN(0,3)),"")</f>
        <v/>
      </c>
      <c r="BD1068" s="21" t="str">
        <f ca="1" t="shared" si="1335"/>
        <v/>
      </c>
    </row>
    <row r="1069" spans="1:56">
      <c r="A1069" s="33" t="s">
        <v>65</v>
      </c>
      <c r="B1069" s="31">
        <f ca="1" t="shared" si="1362"/>
        <v>44788</v>
      </c>
      <c r="C1069" s="32">
        <f ca="1" t="shared" si="1322"/>
        <v>45012</v>
      </c>
      <c r="D1069" s="30" t="str">
        <f t="shared" si="1323"/>
        <v>Project 41069</v>
      </c>
      <c r="E1069" s="30" t="str">
        <f t="shared" si="1324"/>
        <v>Company AB 51069</v>
      </c>
      <c r="F1069" s="30" t="str">
        <f ca="1" t="shared" si="1363"/>
        <v>Surahammar</v>
      </c>
      <c r="G1069" s="37">
        <f ca="1" t="shared" si="1364"/>
        <v>34</v>
      </c>
      <c r="H1069" s="38" t="str">
        <f ca="1" t="shared" si="1365"/>
        <v>Ja</v>
      </c>
      <c r="I1069" s="30" t="str">
        <f ca="1" t="shared" si="1366"/>
        <v>Nyanslutning</v>
      </c>
      <c r="J1069" s="30" t="s">
        <v>69</v>
      </c>
      <c r="K1069" s="41">
        <f ca="1" t="shared" si="1367"/>
        <v>60</v>
      </c>
      <c r="L1069" s="41">
        <f ca="1" t="shared" si="1325"/>
        <v>46</v>
      </c>
      <c r="N1069" s="30" t="str">
        <f ca="1" t="shared" si="1326"/>
        <v>Anders Erikson 1069</v>
      </c>
      <c r="O1069" s="30" t="str">
        <f ca="1" t="shared" si="1327"/>
        <v>Erik Johanson 1069</v>
      </c>
      <c r="P1069" s="30" t="str">
        <f ca="1" t="shared" si="1328"/>
        <v>Lars Johnson 1069</v>
      </c>
      <c r="Q1069" s="30" t="str">
        <f ca="1" t="shared" si="1368"/>
        <v>4.Projekteringsavtal</v>
      </c>
      <c r="R1069" s="45" t="str">
        <f ca="1" t="shared" si="1369"/>
        <v>nej</v>
      </c>
      <c r="S1069" s="45" t="str">
        <f ca="1" t="shared" si="1370"/>
        <v/>
      </c>
      <c r="T1069" s="45" t="str">
        <f ca="1" t="shared" si="1371"/>
        <v/>
      </c>
      <c r="V1069" s="33"/>
      <c r="W1069" s="49" t="str">
        <f ca="1" t="shared" si="1372"/>
        <v/>
      </c>
      <c r="X1069" s="50" t="str">
        <f ca="1" t="shared" si="1373"/>
        <v/>
      </c>
      <c r="Y1069" s="63" t="str">
        <f ca="1" t="shared" si="1329"/>
        <v/>
      </c>
      <c r="Z1069" s="63" t="str">
        <f ca="1" t="shared" si="1330"/>
        <v/>
      </c>
      <c r="AA1069" s="67"/>
      <c r="AB1069" s="64" t="str">
        <f ca="1" t="shared" si="1331"/>
        <v/>
      </c>
      <c r="AC1069" s="73">
        <f ca="1">INDEX(Anslutningspunkt!$A$2:$A$108,RANDBETWEEN(2,108),1)</f>
        <v>88</v>
      </c>
      <c r="AD1069" s="30"/>
      <c r="AE1069" s="30" t="str">
        <f ca="1" t="shared" si="1374"/>
        <v>Regionnät</v>
      </c>
      <c r="AF1069" s="79"/>
      <c r="AG1069" s="122"/>
      <c r="AH1069" s="123"/>
      <c r="AI1069" s="127"/>
      <c r="AL1069" s="7"/>
      <c r="AM1069" s="7">
        <f ca="1">VLOOKUP(AC1069,Anslutningspunkt!A:B,2,0)+RANDBETWEEN(-10000,10000)</f>
        <v>6128612.672</v>
      </c>
      <c r="AN1069" s="7">
        <f ca="1">VLOOKUP(AC1069,Anslutningspunkt!A:C,3,0)+RANDBETWEEN(-10000,10000)</f>
        <v>363190.438</v>
      </c>
      <c r="AP1069" s="7" t="str">
        <f ca="1" t="shared" si="1332"/>
        <v>Nyanslutning</v>
      </c>
      <c r="AQ1069" s="7" t="str">
        <f t="shared" si="1333"/>
        <v>Konsumtion/Produktion</v>
      </c>
      <c r="AX1069" s="31">
        <f ca="1" t="shared" si="1334"/>
        <v>44953.7886110879</v>
      </c>
      <c r="AZ1069" s="31">
        <f ca="1">IF(SUM(IF({"4.Projekteringsavtal","5.Anslutningsavtal","6.Nätavtal"}=Q1069,1,0))&gt;0,EDATE(AX1069,RANDBETWEEN(0,6)),"")</f>
        <v>45134</v>
      </c>
      <c r="BB1069" s="21" t="str">
        <f ca="1">IF(SUM(IF({"5.Anslutningsavtal","6.Nätavtal"}=Q1069,1,0))&gt;0,EDATE(AZ1069,RANDBETWEEN(0,3)),"")</f>
        <v/>
      </c>
      <c r="BD1069" s="21" t="str">
        <f ca="1" t="shared" si="1335"/>
        <v/>
      </c>
    </row>
    <row r="1070" spans="1:56">
      <c r="A1070" s="33" t="s">
        <v>65</v>
      </c>
      <c r="B1070" s="31">
        <f ca="1" t="shared" si="1362"/>
        <v>43947</v>
      </c>
      <c r="C1070" s="32">
        <f ca="1" t="shared" si="1322"/>
        <v>44165</v>
      </c>
      <c r="D1070" s="30" t="str">
        <f t="shared" si="1323"/>
        <v>Project 41070</v>
      </c>
      <c r="E1070" s="30" t="str">
        <f t="shared" si="1324"/>
        <v>Company AB 51070</v>
      </c>
      <c r="F1070" s="30" t="str">
        <f ca="1" t="shared" si="1363"/>
        <v>Huddinge</v>
      </c>
      <c r="G1070" s="37">
        <f ca="1" t="shared" si="1364"/>
        <v>36</v>
      </c>
      <c r="H1070" s="38" t="str">
        <f ca="1" t="shared" si="1365"/>
        <v>Nej</v>
      </c>
      <c r="I1070" s="30" t="str">
        <f ca="1" t="shared" si="1366"/>
        <v>Nyanslutning</v>
      </c>
      <c r="J1070" s="30" t="s">
        <v>69</v>
      </c>
      <c r="K1070" s="41">
        <f ca="1" t="shared" si="1367"/>
        <v>230</v>
      </c>
      <c r="L1070" s="41">
        <f ca="1" t="shared" si="1325"/>
        <v>227</v>
      </c>
      <c r="N1070" s="30" t="str">
        <f ca="1" t="shared" si="1326"/>
        <v>Lars Johnson 1070</v>
      </c>
      <c r="O1070" s="30" t="str">
        <f ca="1" t="shared" si="1327"/>
        <v>Lars Johnson 1070</v>
      </c>
      <c r="P1070" s="30" t="str">
        <f ca="1" t="shared" si="1328"/>
        <v>Sarah Anderson 1070</v>
      </c>
      <c r="Q1070" s="30" t="str">
        <f ca="1" t="shared" si="1368"/>
        <v>2.Reservationsavtal</v>
      </c>
      <c r="R1070" s="45" t="str">
        <f ca="1" t="shared" si="1369"/>
        <v>?</v>
      </c>
      <c r="S1070" s="45" t="str">
        <f ca="1" t="shared" si="1370"/>
        <v>x</v>
      </c>
      <c r="T1070" s="45" t="str">
        <f ca="1" t="shared" si="1371"/>
        <v/>
      </c>
      <c r="V1070" s="33"/>
      <c r="W1070" s="49" t="str">
        <f ca="1" t="shared" si="1372"/>
        <v/>
      </c>
      <c r="X1070" s="50" t="str">
        <f ca="1" t="shared" si="1373"/>
        <v>Ja</v>
      </c>
      <c r="Y1070" s="63">
        <f ca="1" t="shared" si="1329"/>
        <v>45488</v>
      </c>
      <c r="Z1070" s="63">
        <f ca="1" t="shared" si="1330"/>
        <v>44982</v>
      </c>
      <c r="AA1070" s="67"/>
      <c r="AB1070" s="64" t="str">
        <f ca="1" t="shared" si="1331"/>
        <v/>
      </c>
      <c r="AC1070" s="73">
        <f ca="1">INDEX(Anslutningspunkt!$A$2:$A$108,RANDBETWEEN(2,108),1)</f>
        <v>83</v>
      </c>
      <c r="AD1070" s="30"/>
      <c r="AE1070" s="30" t="str">
        <f ca="1" t="shared" si="1374"/>
        <v/>
      </c>
      <c r="AF1070" s="79"/>
      <c r="AG1070" s="122"/>
      <c r="AH1070" s="123"/>
      <c r="AI1070" s="127"/>
      <c r="AL1070" s="7"/>
      <c r="AM1070" s="7">
        <f ca="1">VLOOKUP(AC1070,Anslutningspunkt!A:B,2,0)+RANDBETWEEN(-10000,10000)</f>
        <v>6142803.672</v>
      </c>
      <c r="AN1070" s="7">
        <f ca="1">VLOOKUP(AC1070,Anslutningspunkt!A:C,3,0)+RANDBETWEEN(-10000,10000)</f>
        <v>418479.438</v>
      </c>
      <c r="AP1070" s="7" t="str">
        <f ca="1" t="shared" si="1332"/>
        <v>Nyanslutning</v>
      </c>
      <c r="AQ1070" s="7" t="str">
        <f t="shared" si="1333"/>
        <v>Konsumtion/Produktion</v>
      </c>
      <c r="AX1070" s="31">
        <f ca="1" t="shared" si="1334"/>
        <v>44040.1916163172</v>
      </c>
      <c r="AZ1070" s="31" t="str">
        <f ca="1">IF(SUM(IF({"4.Projekteringsavtal","5.Anslutningsavtal","6.Nätavtal"}=Q1070,1,0))&gt;0,EDATE(AX1070,RANDBETWEEN(0,6)),"")</f>
        <v/>
      </c>
      <c r="BB1070" s="21" t="str">
        <f ca="1">IF(SUM(IF({"5.Anslutningsavtal","6.Nätavtal"}=Q1070,1,0))&gt;0,EDATE(AZ1070,RANDBETWEEN(0,3)),"")</f>
        <v/>
      </c>
      <c r="BD1070" s="21" t="str">
        <f ca="1" t="shared" si="1335"/>
        <v/>
      </c>
    </row>
    <row r="1071" spans="1:56">
      <c r="A1071" s="33" t="s">
        <v>65</v>
      </c>
      <c r="B1071" s="31">
        <f ca="1" t="shared" ref="B1071:B1080" si="1375">RANDBETWEEN(DATE(2018,1,1),DATE(2022,10,20))</f>
        <v>43495</v>
      </c>
      <c r="C1071" s="32">
        <f ca="1" t="shared" si="1322"/>
        <v>44799</v>
      </c>
      <c r="D1071" s="30" t="str">
        <f t="shared" si="1323"/>
        <v>Project 41071</v>
      </c>
      <c r="E1071" s="30" t="str">
        <f t="shared" si="1324"/>
        <v>Company AB 51071</v>
      </c>
      <c r="F1071" s="30" t="str">
        <f ca="1" t="shared" ref="F1071:F1080" si="137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Botkyrka</v>
      </c>
      <c r="G1071" s="37">
        <f ca="1" t="shared" ref="G1071:G1080" si="1377">RANDBETWEEN(30,38)</f>
        <v>36</v>
      </c>
      <c r="H1071" s="38" t="str">
        <f ca="1" t="shared" ref="H1071:H1080" si="1378">CHOOSE(RANDBETWEEN(1,3),"Ja","Nej","")</f>
        <v/>
      </c>
      <c r="I1071" s="30" t="str">
        <f ca="1" t="shared" ref="I1071:I1080" si="1379">CHOOSE(RANDBETWEEN(1,3),"Nyanslutning","Utökning","Flytt")</f>
        <v>Nyanslutning</v>
      </c>
      <c r="J1071" s="30" t="s">
        <v>69</v>
      </c>
      <c r="K1071" s="41">
        <f ca="1" t="shared" ref="K1071:K1080" si="1380">RANDBETWEEN(1,60)*10</f>
        <v>50</v>
      </c>
      <c r="L1071" s="41">
        <f ca="1" t="shared" si="1325"/>
        <v>48</v>
      </c>
      <c r="N1071" s="30" t="str">
        <f ca="1" t="shared" si="1326"/>
        <v>Lars Johnson 1071</v>
      </c>
      <c r="O1071" s="30" t="str">
        <f ca="1" t="shared" si="1327"/>
        <v>Erik Johanson 1071</v>
      </c>
      <c r="P1071" s="30" t="str">
        <f ca="1" t="shared" si="1328"/>
        <v>Anders Erikson 1071</v>
      </c>
      <c r="Q1071" s="30" t="str">
        <f ca="1" t="shared" ref="Q1071:Q1080" si="1381">CHOOSE(RANDBETWEEN(1,5),"5.Anslutningsavtal","4.Projekteringsavtal","6.Nätavtal","2.Reservationsavtal","1.Anslutningsmöjlighet")</f>
        <v>2.Reservationsavtal</v>
      </c>
      <c r="R1071" s="45" t="str">
        <f ca="1" t="shared" ref="R1071:R1080" si="1382">CHOOSE(RANDBETWEEN(1,8),"Ja","","","","n","nej","?","N/A")</f>
        <v>?</v>
      </c>
      <c r="S1071" s="45" t="str">
        <f ca="1" t="shared" ref="S1071:S1080" si="1383">CHOOSE(RANDBETWEEN(1,3),"x","","")</f>
        <v>x</v>
      </c>
      <c r="T1071" s="45" t="str">
        <f ca="1" t="shared" ref="T1071:T1080" si="1384">CHOOSE(RANDBETWEEN(1,4),"x","","","")</f>
        <v>x</v>
      </c>
      <c r="V1071" s="33"/>
      <c r="W1071" s="49" t="str">
        <f ca="1" t="shared" ref="W1071:W1080" si="1385">CHOOSE(RANDBETWEEN(1,7),"Länk","","","","","Ansluts till LN 20 kV","Reservationsavtal ska tecknas")</f>
        <v>Reservationsavtal ska tecknas</v>
      </c>
      <c r="X1071" s="50" t="str">
        <f ca="1" t="shared" ref="X1071:X1080" si="1386">CHOOSE(RANDBETWEEN(1,4),"Ja","Ja","Nej","")</f>
        <v>Nej</v>
      </c>
      <c r="Y1071" s="63" t="str">
        <f ca="1" t="shared" si="1329"/>
        <v/>
      </c>
      <c r="Z1071" s="63" t="str">
        <f ca="1" t="shared" si="1330"/>
        <v/>
      </c>
      <c r="AA1071" s="67"/>
      <c r="AB1071" s="64" t="str">
        <f ca="1" t="shared" si="1331"/>
        <v/>
      </c>
      <c r="AC1071" s="73">
        <f ca="1">INDEX(Anslutningspunkt!$A$2:$A$108,RANDBETWEEN(2,108),1)</f>
        <v>62</v>
      </c>
      <c r="AD1071" s="30"/>
      <c r="AE1071" s="30" t="str">
        <f ca="1" t="shared" ref="AE1071:AE1080" si="1387">CHOOSE(RANDBETWEEN(1,4),"Regionnät","Stamnät Regionnät","Stamnät","")</f>
        <v/>
      </c>
      <c r="AF1071" s="79"/>
      <c r="AG1071" s="122"/>
      <c r="AH1071" s="123"/>
      <c r="AI1071" s="127"/>
      <c r="AL1071" s="7"/>
      <c r="AM1071" s="7">
        <f ca="1">VLOOKUP(AC1071,Anslutningspunkt!A:B,2,0)+RANDBETWEEN(-10000,10000)</f>
        <v>6026748.672</v>
      </c>
      <c r="AN1071" s="7">
        <f ca="1">VLOOKUP(AC1071,Anslutningspunkt!A:C,3,0)+RANDBETWEEN(-10000,10000)</f>
        <v>406322.438</v>
      </c>
      <c r="AP1071" s="7" t="str">
        <f ca="1" t="shared" si="1332"/>
        <v>Nyanslutning</v>
      </c>
      <c r="AQ1071" s="7" t="str">
        <f t="shared" si="1333"/>
        <v>Konsumtion/Produktion</v>
      </c>
      <c r="AX1071" s="31">
        <f ca="1" t="shared" si="1334"/>
        <v>43655.2372727993</v>
      </c>
      <c r="AZ1071" s="31" t="str">
        <f ca="1">IF(SUM(IF({"4.Projekteringsavtal","5.Anslutningsavtal","6.Nätavtal"}=Q1071,1,0))&gt;0,EDATE(AX1071,RANDBETWEEN(0,6)),"")</f>
        <v/>
      </c>
      <c r="BB1071" s="21" t="str">
        <f ca="1">IF(SUM(IF({"5.Anslutningsavtal","6.Nätavtal"}=Q1071,1,0))&gt;0,EDATE(AZ1071,RANDBETWEEN(0,3)),"")</f>
        <v/>
      </c>
      <c r="BD1071" s="21" t="str">
        <f ca="1" t="shared" si="1335"/>
        <v/>
      </c>
    </row>
    <row r="1072" spans="1:56">
      <c r="A1072" s="33" t="s">
        <v>65</v>
      </c>
      <c r="B1072" s="31">
        <f ca="1" t="shared" si="1375"/>
        <v>43981</v>
      </c>
      <c r="C1072" s="32">
        <f ca="1" t="shared" si="1322"/>
        <v>44074</v>
      </c>
      <c r="D1072" s="30" t="str">
        <f t="shared" si="1323"/>
        <v>Project 41072</v>
      </c>
      <c r="E1072" s="30" t="str">
        <f t="shared" si="1324"/>
        <v>Company AB 51072</v>
      </c>
      <c r="F1072" s="30" t="str">
        <f ca="1" t="shared" si="1376"/>
        <v>Gävle/Sandviken</v>
      </c>
      <c r="G1072" s="37">
        <f ca="1" t="shared" si="1377"/>
        <v>30</v>
      </c>
      <c r="H1072" s="38" t="str">
        <f ca="1" t="shared" si="1378"/>
        <v>Nej</v>
      </c>
      <c r="I1072" s="30" t="str">
        <f ca="1" t="shared" si="1379"/>
        <v>Flytt</v>
      </c>
      <c r="J1072" s="30" t="s">
        <v>69</v>
      </c>
      <c r="K1072" s="41">
        <f ca="1" t="shared" si="1380"/>
        <v>130</v>
      </c>
      <c r="L1072" s="41">
        <f ca="1" t="shared" si="1325"/>
        <v>88</v>
      </c>
      <c r="N1072" s="30" t="str">
        <f ca="1" t="shared" si="1326"/>
        <v>Lars Johnson 1072</v>
      </c>
      <c r="O1072" s="30" t="str">
        <f ca="1" t="shared" si="1327"/>
        <v>Anders Erikson 1072</v>
      </c>
      <c r="P1072" s="30" t="str">
        <f ca="1" t="shared" si="1328"/>
        <v>Anders Erikson 1072</v>
      </c>
      <c r="Q1072" s="30" t="str">
        <f ca="1" t="shared" si="1381"/>
        <v>1.Anslutningsmöjlighet</v>
      </c>
      <c r="R1072" s="45" t="str">
        <f ca="1" t="shared" si="1382"/>
        <v>Ja</v>
      </c>
      <c r="S1072" s="45" t="str">
        <f ca="1" t="shared" si="1383"/>
        <v>x</v>
      </c>
      <c r="T1072" s="45" t="str">
        <f ca="1" t="shared" si="1384"/>
        <v/>
      </c>
      <c r="V1072" s="33"/>
      <c r="W1072" s="49" t="str">
        <f ca="1" t="shared" si="1385"/>
        <v/>
      </c>
      <c r="X1072" s="50" t="str">
        <f ca="1" t="shared" si="1386"/>
        <v>Ja</v>
      </c>
      <c r="Y1072" s="63">
        <f ca="1" t="shared" si="1329"/>
        <v>44854</v>
      </c>
      <c r="Z1072" s="63">
        <f ca="1" t="shared" si="1330"/>
        <v>44729</v>
      </c>
      <c r="AA1072" s="67"/>
      <c r="AB1072" s="64" t="str">
        <f ca="1" t="shared" si="1331"/>
        <v/>
      </c>
      <c r="AC1072" s="73">
        <f ca="1">INDEX(Anslutningspunkt!$A$2:$A$108,RANDBETWEEN(2,108),1)</f>
        <v>83</v>
      </c>
      <c r="AD1072" s="30"/>
      <c r="AE1072" s="30" t="str">
        <f ca="1" t="shared" si="1387"/>
        <v/>
      </c>
      <c r="AF1072" s="79"/>
      <c r="AG1072" s="122"/>
      <c r="AH1072" s="123"/>
      <c r="AI1072" s="127"/>
      <c r="AL1072" s="7"/>
      <c r="AM1072" s="7">
        <f ca="1">VLOOKUP(AC1072,Anslutningspunkt!A:B,2,0)+RANDBETWEEN(-10000,10000)</f>
        <v>6134898.672</v>
      </c>
      <c r="AN1072" s="7">
        <f ca="1">VLOOKUP(AC1072,Anslutningspunkt!A:C,3,0)+RANDBETWEEN(-10000,10000)</f>
        <v>428959.438</v>
      </c>
      <c r="AP1072" s="7" t="str">
        <f ca="1" t="shared" si="1332"/>
        <v>Flytt</v>
      </c>
      <c r="AQ1072" s="7" t="str">
        <f t="shared" si="1333"/>
        <v>Konsumtion/Produktion</v>
      </c>
      <c r="AX1072" s="31" t="str">
        <f ca="1" t="shared" si="1334"/>
        <v/>
      </c>
      <c r="AZ1072" s="31" t="str">
        <f ca="1">IF(SUM(IF({"4.Projekteringsavtal","5.Anslutningsavtal","6.Nätavtal"}=Q1072,1,0))&gt;0,EDATE(AX1072,RANDBETWEEN(0,6)),"")</f>
        <v/>
      </c>
      <c r="BB1072" s="21" t="str">
        <f ca="1">IF(SUM(IF({"5.Anslutningsavtal","6.Nätavtal"}=Q1072,1,0))&gt;0,EDATE(AZ1072,RANDBETWEEN(0,3)),"")</f>
        <v/>
      </c>
      <c r="BD1072" s="21" t="str">
        <f ca="1" t="shared" si="1335"/>
        <v/>
      </c>
    </row>
    <row r="1073" spans="1:56">
      <c r="A1073" s="33" t="s">
        <v>65</v>
      </c>
      <c r="B1073" s="31">
        <f ca="1" t="shared" si="1375"/>
        <v>44003</v>
      </c>
      <c r="C1073" s="32">
        <f ca="1" t="shared" si="1322"/>
        <v>44981</v>
      </c>
      <c r="D1073" s="30" t="str">
        <f t="shared" si="1323"/>
        <v>Project 41073</v>
      </c>
      <c r="E1073" s="30" t="str">
        <f t="shared" si="1324"/>
        <v>Company AB 51073</v>
      </c>
      <c r="F1073" s="30" t="str">
        <f ca="1" t="shared" si="1376"/>
        <v>Heby</v>
      </c>
      <c r="G1073" s="37">
        <f ca="1" t="shared" si="1377"/>
        <v>34</v>
      </c>
      <c r="H1073" s="38" t="str">
        <f ca="1" t="shared" si="1378"/>
        <v>Nej</v>
      </c>
      <c r="I1073" s="30" t="str">
        <f ca="1" t="shared" si="1379"/>
        <v>Flytt</v>
      </c>
      <c r="J1073" s="30" t="s">
        <v>69</v>
      </c>
      <c r="K1073" s="41">
        <f ca="1" t="shared" si="1380"/>
        <v>140</v>
      </c>
      <c r="L1073" s="41">
        <f ca="1" t="shared" si="1325"/>
        <v>28</v>
      </c>
      <c r="N1073" s="30" t="str">
        <f ca="1" t="shared" si="1326"/>
        <v>Lars Johnson 1073</v>
      </c>
      <c r="O1073" s="30" t="str">
        <f ca="1" t="shared" si="1327"/>
        <v>Lars Johnson 1073</v>
      </c>
      <c r="P1073" s="30" t="str">
        <f ca="1" t="shared" si="1328"/>
        <v>Sarah Anderson 1073</v>
      </c>
      <c r="Q1073" s="30" t="str">
        <f ca="1" t="shared" si="1381"/>
        <v>6.Nätavtal</v>
      </c>
      <c r="R1073" s="45" t="str">
        <f ca="1" t="shared" si="1382"/>
        <v>Ja</v>
      </c>
      <c r="S1073" s="45" t="str">
        <f ca="1" t="shared" si="1383"/>
        <v/>
      </c>
      <c r="T1073" s="45" t="str">
        <f ca="1" t="shared" si="1384"/>
        <v/>
      </c>
      <c r="V1073" s="33"/>
      <c r="W1073" s="49" t="str">
        <f ca="1" t="shared" si="1385"/>
        <v>Ansluts till LN 20 kV</v>
      </c>
      <c r="X1073" s="50" t="str">
        <f ca="1" t="shared" si="1386"/>
        <v>Ja</v>
      </c>
      <c r="Y1073" s="63">
        <f ca="1" t="shared" si="1329"/>
        <v>45261</v>
      </c>
      <c r="Z1073" s="63">
        <f ca="1" t="shared" si="1330"/>
        <v>45110</v>
      </c>
      <c r="AA1073" s="67"/>
      <c r="AB1073" s="64" t="str">
        <f ca="1" t="shared" si="1331"/>
        <v/>
      </c>
      <c r="AC1073" s="73">
        <f ca="1">INDEX(Anslutningspunkt!$A$2:$A$108,RANDBETWEEN(2,108),1)</f>
        <v>102</v>
      </c>
      <c r="AD1073" s="30"/>
      <c r="AE1073" s="30" t="str">
        <f ca="1" t="shared" si="1387"/>
        <v>Regionnät</v>
      </c>
      <c r="AF1073" s="79"/>
      <c r="AG1073" s="122"/>
      <c r="AH1073" s="123"/>
      <c r="AI1073" s="127"/>
      <c r="AL1073" s="7"/>
      <c r="AM1073" s="7">
        <f ca="1">VLOOKUP(AC1073,Anslutningspunkt!A:B,2,0)+RANDBETWEEN(-10000,10000)</f>
        <v>6065832.672</v>
      </c>
      <c r="AN1073" s="7">
        <f ca="1">VLOOKUP(AC1073,Anslutningspunkt!A:C,3,0)+RANDBETWEEN(-10000,10000)</f>
        <v>335718.438</v>
      </c>
      <c r="AP1073" s="7" t="str">
        <f ca="1" t="shared" si="1332"/>
        <v>Flytt</v>
      </c>
      <c r="AQ1073" s="7" t="str">
        <f t="shared" si="1333"/>
        <v>Konsumtion/Produktion</v>
      </c>
      <c r="AX1073" s="31">
        <f ca="1" t="shared" si="1334"/>
        <v>44365.2480513488</v>
      </c>
      <c r="AZ1073" s="31">
        <f ca="1">IF(SUM(IF({"4.Projekteringsavtal","5.Anslutningsavtal","6.Nätavtal"}=Q1073,1,0))&gt;0,EDATE(AX1073,RANDBETWEEN(0,6)),"")</f>
        <v>44487</v>
      </c>
      <c r="BB1073" s="21">
        <f ca="1">IF(SUM(IF({"5.Anslutningsavtal","6.Nätavtal"}=Q1073,1,0))&gt;0,EDATE(AZ1073,RANDBETWEEN(0,3)),"")</f>
        <v>44518</v>
      </c>
      <c r="BD1073" s="21">
        <f ca="1" t="shared" si="1335"/>
        <v>44518</v>
      </c>
    </row>
    <row r="1074" spans="1:56">
      <c r="A1074" s="33" t="s">
        <v>65</v>
      </c>
      <c r="B1074" s="31">
        <f ca="1" t="shared" si="1375"/>
        <v>43280</v>
      </c>
      <c r="C1074" s="32">
        <f ca="1" t="shared" si="1322"/>
        <v>44983</v>
      </c>
      <c r="D1074" s="30" t="str">
        <f t="shared" si="1323"/>
        <v>Project 41074</v>
      </c>
      <c r="E1074" s="30" t="str">
        <f t="shared" si="1324"/>
        <v>Company AB 51074</v>
      </c>
      <c r="F1074" s="30" t="str">
        <f ca="1" t="shared" si="1376"/>
        <v>Åker</v>
      </c>
      <c r="G1074" s="37">
        <f ca="1" t="shared" si="1377"/>
        <v>34</v>
      </c>
      <c r="H1074" s="38" t="str">
        <f ca="1" t="shared" si="1378"/>
        <v/>
      </c>
      <c r="I1074" s="30" t="str">
        <f ca="1" t="shared" si="1379"/>
        <v>Nyanslutning</v>
      </c>
      <c r="J1074" s="30" t="s">
        <v>69</v>
      </c>
      <c r="K1074" s="41">
        <f ca="1" t="shared" si="1380"/>
        <v>370</v>
      </c>
      <c r="L1074" s="41">
        <f ca="1" t="shared" si="1325"/>
        <v>219</v>
      </c>
      <c r="N1074" s="30" t="str">
        <f ca="1" t="shared" si="1326"/>
        <v>Erik Johanson 1074</v>
      </c>
      <c r="O1074" s="30" t="str">
        <f ca="1" t="shared" si="1327"/>
        <v>Anders Erikson 1074</v>
      </c>
      <c r="P1074" s="30" t="str">
        <f ca="1" t="shared" si="1328"/>
        <v>Lars Johnson 1074</v>
      </c>
      <c r="Q1074" s="30" t="str">
        <f ca="1" t="shared" si="1381"/>
        <v>4.Projekteringsavtal</v>
      </c>
      <c r="R1074" s="45" t="str">
        <f ca="1" t="shared" si="1382"/>
        <v>n</v>
      </c>
      <c r="S1074" s="45" t="str">
        <f ca="1" t="shared" si="1383"/>
        <v>x</v>
      </c>
      <c r="T1074" s="45" t="str">
        <f ca="1" t="shared" si="1384"/>
        <v/>
      </c>
      <c r="V1074" s="33"/>
      <c r="W1074" s="49" t="str">
        <f ca="1" t="shared" si="1385"/>
        <v>Ansluts till LN 20 kV</v>
      </c>
      <c r="X1074" s="50" t="str">
        <f ca="1" t="shared" si="1386"/>
        <v>Ja</v>
      </c>
      <c r="Y1074" s="63">
        <f ca="1" t="shared" si="1329"/>
        <v>45366</v>
      </c>
      <c r="Z1074" s="63">
        <f ca="1" t="shared" si="1330"/>
        <v>45075</v>
      </c>
      <c r="AA1074" s="67"/>
      <c r="AB1074" s="64" t="str">
        <f ca="1" t="shared" si="1331"/>
        <v/>
      </c>
      <c r="AC1074" s="73">
        <f ca="1">INDEX(Anslutningspunkt!$A$2:$A$108,RANDBETWEEN(2,108),1)</f>
        <v>81</v>
      </c>
      <c r="AD1074" s="30"/>
      <c r="AE1074" s="30" t="str">
        <f ca="1" t="shared" si="1387"/>
        <v>Stamnät</v>
      </c>
      <c r="AF1074" s="79"/>
      <c r="AG1074" s="122"/>
      <c r="AH1074" s="123"/>
      <c r="AI1074" s="127"/>
      <c r="AL1074" s="7"/>
      <c r="AM1074" s="7">
        <f ca="1">VLOOKUP(AC1074,Anslutningspunkt!A:B,2,0)+RANDBETWEEN(-10000,10000)</f>
        <v>6173436.672</v>
      </c>
      <c r="AN1074" s="7">
        <f ca="1">VLOOKUP(AC1074,Anslutningspunkt!A:C,3,0)+RANDBETWEEN(-10000,10000)</f>
        <v>442258.438</v>
      </c>
      <c r="AP1074" s="7" t="str">
        <f ca="1" t="shared" si="1332"/>
        <v>Nyanslutning</v>
      </c>
      <c r="AQ1074" s="7" t="str">
        <f t="shared" si="1333"/>
        <v>Konsumtion/Produktion</v>
      </c>
      <c r="AX1074" s="31">
        <f ca="1" t="shared" si="1334"/>
        <v>43809.1361295506</v>
      </c>
      <c r="AZ1074" s="31">
        <f ca="1">IF(SUM(IF({"4.Projekteringsavtal","5.Anslutningsavtal","6.Nätavtal"}=Q1074,1,0))&gt;0,EDATE(AX1074,RANDBETWEEN(0,6)),"")</f>
        <v>43900</v>
      </c>
      <c r="BB1074" s="21" t="str">
        <f ca="1">IF(SUM(IF({"5.Anslutningsavtal","6.Nätavtal"}=Q1074,1,0))&gt;0,EDATE(AZ1074,RANDBETWEEN(0,3)),"")</f>
        <v/>
      </c>
      <c r="BD1074" s="21" t="str">
        <f ca="1" t="shared" si="1335"/>
        <v/>
      </c>
    </row>
    <row r="1075" spans="1:56">
      <c r="A1075" s="33" t="s">
        <v>65</v>
      </c>
      <c r="B1075" s="31">
        <f ca="1" t="shared" si="1375"/>
        <v>43482</v>
      </c>
      <c r="C1075" s="32">
        <f ca="1" t="shared" si="1322"/>
        <v>44691</v>
      </c>
      <c r="D1075" s="30" t="str">
        <f t="shared" si="1323"/>
        <v>Project 41075</v>
      </c>
      <c r="E1075" s="30" t="str">
        <f t="shared" si="1324"/>
        <v>Company AB 51075</v>
      </c>
      <c r="F1075" s="30" t="str">
        <f ca="1" t="shared" si="1376"/>
        <v>Eskiltuna</v>
      </c>
      <c r="G1075" s="37">
        <f ca="1" t="shared" si="1377"/>
        <v>33</v>
      </c>
      <c r="H1075" s="38" t="str">
        <f ca="1" t="shared" si="1378"/>
        <v>Nej</v>
      </c>
      <c r="I1075" s="30" t="str">
        <f ca="1" t="shared" si="1379"/>
        <v>Utökning</v>
      </c>
      <c r="J1075" s="30" t="s">
        <v>69</v>
      </c>
      <c r="K1075" s="41">
        <f ca="1" t="shared" si="1380"/>
        <v>10</v>
      </c>
      <c r="L1075" s="41">
        <f ca="1" t="shared" si="1325"/>
        <v>1</v>
      </c>
      <c r="N1075" s="30" t="str">
        <f ca="1" t="shared" si="1326"/>
        <v>Anders Erikson 1075</v>
      </c>
      <c r="O1075" s="30" t="str">
        <f ca="1" t="shared" si="1327"/>
        <v>Sarah Anderson 1075</v>
      </c>
      <c r="P1075" s="30" t="str">
        <f ca="1" t="shared" si="1328"/>
        <v>Sarah Anderson 1075</v>
      </c>
      <c r="Q1075" s="30" t="str">
        <f ca="1" t="shared" si="1381"/>
        <v>6.Nätavtal</v>
      </c>
      <c r="R1075" s="45" t="str">
        <f ca="1" t="shared" si="1382"/>
        <v>N/A</v>
      </c>
      <c r="S1075" s="45" t="str">
        <f ca="1" t="shared" si="1383"/>
        <v/>
      </c>
      <c r="T1075" s="45" t="str">
        <f ca="1" t="shared" si="1384"/>
        <v/>
      </c>
      <c r="V1075" s="33"/>
      <c r="W1075" s="49" t="str">
        <f ca="1" t="shared" si="1385"/>
        <v>Reservationsavtal ska tecknas</v>
      </c>
      <c r="X1075" s="50" t="str">
        <f ca="1" t="shared" si="1386"/>
        <v/>
      </c>
      <c r="Y1075" s="63" t="str">
        <f ca="1" t="shared" si="1329"/>
        <v/>
      </c>
      <c r="Z1075" s="63" t="str">
        <f ca="1" t="shared" si="1330"/>
        <v/>
      </c>
      <c r="AA1075" s="67"/>
      <c r="AB1075" s="64" t="str">
        <f ca="1" t="shared" si="1331"/>
        <v/>
      </c>
      <c r="AC1075" s="73">
        <f ca="1">INDEX(Anslutningspunkt!$A$2:$A$108,RANDBETWEEN(2,108),1)</f>
        <v>94</v>
      </c>
      <c r="AD1075" s="30"/>
      <c r="AE1075" s="30" t="str">
        <f ca="1" t="shared" si="1387"/>
        <v/>
      </c>
      <c r="AF1075" s="79"/>
      <c r="AG1075" s="122"/>
      <c r="AH1075" s="123"/>
      <c r="AI1075" s="127"/>
      <c r="AL1075" s="7"/>
      <c r="AM1075" s="7">
        <f ca="1">VLOOKUP(AC1075,Anslutningspunkt!A:B,2,0)+RANDBETWEEN(-10000,10000)</f>
        <v>6176335.672</v>
      </c>
      <c r="AN1075" s="7">
        <f ca="1">VLOOKUP(AC1075,Anslutningspunkt!A:C,3,0)+RANDBETWEEN(-10000,10000)</f>
        <v>258942.438</v>
      </c>
      <c r="AP1075" s="7" t="str">
        <f ca="1" t="shared" si="1332"/>
        <v>Utökning</v>
      </c>
      <c r="AQ1075" s="7" t="str">
        <f t="shared" si="1333"/>
        <v>Konsumtion/Produktion</v>
      </c>
      <c r="AX1075" s="31">
        <f ca="1" t="shared" si="1334"/>
        <v>44553.0538331198</v>
      </c>
      <c r="AZ1075" s="31">
        <f ca="1">IF(SUM(IF({"4.Projekteringsavtal","5.Anslutningsavtal","6.Nätavtal"}=Q1075,1,0))&gt;0,EDATE(AX1075,RANDBETWEEN(0,6)),"")</f>
        <v>44643</v>
      </c>
      <c r="BB1075" s="21">
        <f ca="1">IF(SUM(IF({"5.Anslutningsavtal","6.Nätavtal"}=Q1075,1,0))&gt;0,EDATE(AZ1075,RANDBETWEEN(0,3)),"")</f>
        <v>44704</v>
      </c>
      <c r="BD1075" s="21">
        <f ca="1" t="shared" si="1335"/>
        <v>44735</v>
      </c>
    </row>
    <row r="1076" spans="1:56">
      <c r="A1076" s="33" t="s">
        <v>65</v>
      </c>
      <c r="B1076" s="31">
        <f ca="1" t="shared" si="1375"/>
        <v>44794</v>
      </c>
      <c r="C1076" s="32">
        <f ca="1" t="shared" si="1322"/>
        <v>44932</v>
      </c>
      <c r="D1076" s="30" t="str">
        <f t="shared" si="1323"/>
        <v>Project 41076</v>
      </c>
      <c r="E1076" s="30" t="str">
        <f t="shared" si="1324"/>
        <v>Company AB 51076</v>
      </c>
      <c r="F1076" s="30" t="str">
        <f ca="1" t="shared" si="1376"/>
        <v>Lindesberg</v>
      </c>
      <c r="G1076" s="37">
        <f ca="1" t="shared" si="1377"/>
        <v>32</v>
      </c>
      <c r="H1076" s="38" t="str">
        <f ca="1" t="shared" si="1378"/>
        <v>Ja</v>
      </c>
      <c r="I1076" s="30" t="str">
        <f ca="1" t="shared" si="1379"/>
        <v>Nyanslutning</v>
      </c>
      <c r="J1076" s="30" t="s">
        <v>69</v>
      </c>
      <c r="K1076" s="41">
        <f ca="1" t="shared" si="1380"/>
        <v>500</v>
      </c>
      <c r="L1076" s="41">
        <f ca="1" t="shared" si="1325"/>
        <v>209</v>
      </c>
      <c r="N1076" s="30" t="str">
        <f ca="1" t="shared" si="1326"/>
        <v>Anders Erikson 1076</v>
      </c>
      <c r="O1076" s="30" t="str">
        <f ca="1" t="shared" si="1327"/>
        <v>Erik Johanson 1076</v>
      </c>
      <c r="P1076" s="30" t="str">
        <f ca="1" t="shared" si="1328"/>
        <v>Erik Johanson 1076</v>
      </c>
      <c r="Q1076" s="30" t="str">
        <f ca="1" t="shared" si="1381"/>
        <v>4.Projekteringsavtal</v>
      </c>
      <c r="R1076" s="45" t="str">
        <f ca="1" t="shared" si="1382"/>
        <v>nej</v>
      </c>
      <c r="S1076" s="45" t="str">
        <f ca="1" t="shared" si="1383"/>
        <v>x</v>
      </c>
      <c r="T1076" s="45" t="str">
        <f ca="1" t="shared" si="1384"/>
        <v>x</v>
      </c>
      <c r="V1076" s="33"/>
      <c r="W1076" s="49" t="str">
        <f ca="1" t="shared" si="1385"/>
        <v>Reservationsavtal ska tecknas</v>
      </c>
      <c r="X1076" s="50" t="str">
        <f ca="1" t="shared" si="1386"/>
        <v/>
      </c>
      <c r="Y1076" s="63" t="str">
        <f ca="1" t="shared" si="1329"/>
        <v/>
      </c>
      <c r="Z1076" s="63" t="str">
        <f ca="1" t="shared" si="1330"/>
        <v/>
      </c>
      <c r="AA1076" s="67"/>
      <c r="AB1076" s="64" t="str">
        <f ca="1" t="shared" si="1331"/>
        <v/>
      </c>
      <c r="AC1076" s="73">
        <f ca="1">INDEX(Anslutningspunkt!$A$2:$A$108,RANDBETWEEN(2,108),1)</f>
        <v>62</v>
      </c>
      <c r="AD1076" s="30"/>
      <c r="AE1076" s="30" t="str">
        <f ca="1" t="shared" si="1387"/>
        <v>Stamnät</v>
      </c>
      <c r="AF1076" s="79"/>
      <c r="AG1076" s="122"/>
      <c r="AH1076" s="123"/>
      <c r="AI1076" s="127"/>
      <c r="AL1076" s="7"/>
      <c r="AM1076" s="7">
        <f ca="1">VLOOKUP(AC1076,Anslutningspunkt!A:B,2,0)+RANDBETWEEN(-10000,10000)</f>
        <v>6015554.672</v>
      </c>
      <c r="AN1076" s="7">
        <f ca="1">VLOOKUP(AC1076,Anslutningspunkt!A:C,3,0)+RANDBETWEEN(-10000,10000)</f>
        <v>413711.438</v>
      </c>
      <c r="AP1076" s="7" t="str">
        <f ca="1" t="shared" si="1332"/>
        <v>Nyanslutning</v>
      </c>
      <c r="AQ1076" s="7" t="str">
        <f t="shared" si="1333"/>
        <v>Konsumtion/Produktion</v>
      </c>
      <c r="AX1076" s="31">
        <f ca="1" t="shared" si="1334"/>
        <v>44902.6747236054</v>
      </c>
      <c r="AZ1076" s="31">
        <f ca="1">IF(SUM(IF({"4.Projekteringsavtal","5.Anslutningsavtal","6.Nätavtal"}=Q1076,1,0))&gt;0,EDATE(AX1076,RANDBETWEEN(0,6)),"")</f>
        <v>45023</v>
      </c>
      <c r="BB1076" s="21" t="str">
        <f ca="1">IF(SUM(IF({"5.Anslutningsavtal","6.Nätavtal"}=Q1076,1,0))&gt;0,EDATE(AZ1076,RANDBETWEEN(0,3)),"")</f>
        <v/>
      </c>
      <c r="BD1076" s="21" t="str">
        <f ca="1" t="shared" si="1335"/>
        <v/>
      </c>
    </row>
    <row r="1077" spans="1:56">
      <c r="A1077" s="33" t="s">
        <v>65</v>
      </c>
      <c r="B1077" s="31">
        <f ca="1" t="shared" si="1375"/>
        <v>43334</v>
      </c>
      <c r="C1077" s="32">
        <f ca="1" t="shared" si="1322"/>
        <v>43507</v>
      </c>
      <c r="D1077" s="30" t="str">
        <f t="shared" si="1323"/>
        <v>Project 41077</v>
      </c>
      <c r="E1077" s="30" t="str">
        <f t="shared" si="1324"/>
        <v>Company AB 51077</v>
      </c>
      <c r="F1077" s="30" t="str">
        <f ca="1" t="shared" si="1376"/>
        <v>Gnesta</v>
      </c>
      <c r="G1077" s="37">
        <f ca="1" t="shared" si="1377"/>
        <v>36</v>
      </c>
      <c r="H1077" s="38" t="str">
        <f ca="1" t="shared" si="1378"/>
        <v>Nej</v>
      </c>
      <c r="I1077" s="30" t="str">
        <f ca="1" t="shared" si="1379"/>
        <v>Nyanslutning</v>
      </c>
      <c r="J1077" s="30" t="s">
        <v>69</v>
      </c>
      <c r="K1077" s="41">
        <f ca="1" t="shared" si="1380"/>
        <v>600</v>
      </c>
      <c r="L1077" s="41">
        <f ca="1" t="shared" si="1325"/>
        <v>391</v>
      </c>
      <c r="N1077" s="30" t="str">
        <f ca="1" t="shared" si="1326"/>
        <v>Lars Johnson 1077</v>
      </c>
      <c r="O1077" s="30" t="str">
        <f ca="1" t="shared" si="1327"/>
        <v>Sarah Anderson 1077</v>
      </c>
      <c r="P1077" s="30" t="str">
        <f ca="1" t="shared" si="1328"/>
        <v>Anders Erikson 1077</v>
      </c>
      <c r="Q1077" s="30" t="str">
        <f ca="1" t="shared" si="1381"/>
        <v>6.Nätavtal</v>
      </c>
      <c r="R1077" s="45" t="str">
        <f ca="1" t="shared" si="1382"/>
        <v/>
      </c>
      <c r="S1077" s="45" t="str">
        <f ca="1" t="shared" si="1383"/>
        <v/>
      </c>
      <c r="T1077" s="45" t="str">
        <f ca="1" t="shared" si="1384"/>
        <v/>
      </c>
      <c r="V1077" s="33"/>
      <c r="W1077" s="49" t="str">
        <f ca="1" t="shared" si="1385"/>
        <v>Reservationsavtal ska tecknas</v>
      </c>
      <c r="X1077" s="50" t="str">
        <f ca="1" t="shared" si="1386"/>
        <v>Ja</v>
      </c>
      <c r="Y1077" s="63">
        <f ca="1" t="shared" si="1329"/>
        <v>45205</v>
      </c>
      <c r="Z1077" s="63">
        <f ca="1" t="shared" si="1330"/>
        <v>44395</v>
      </c>
      <c r="AA1077" s="67"/>
      <c r="AB1077" s="64" t="str">
        <f ca="1" t="shared" si="1331"/>
        <v/>
      </c>
      <c r="AC1077" s="73">
        <f ca="1">INDEX(Anslutningspunkt!$A$2:$A$108,RANDBETWEEN(2,108),1)</f>
        <v>56</v>
      </c>
      <c r="AD1077" s="30"/>
      <c r="AE1077" s="30" t="str">
        <f ca="1" t="shared" si="1387"/>
        <v>Stamnät</v>
      </c>
      <c r="AF1077" s="79"/>
      <c r="AG1077" s="122"/>
      <c r="AH1077" s="123"/>
      <c r="AI1077" s="127"/>
      <c r="AL1077" s="7"/>
      <c r="AM1077" s="7">
        <f ca="1">VLOOKUP(AC1077,Anslutningspunkt!A:B,2,0)+RANDBETWEEN(-10000,10000)</f>
        <v>6020897.672</v>
      </c>
      <c r="AN1077" s="7">
        <f ca="1">VLOOKUP(AC1077,Anslutningspunkt!A:C,3,0)+RANDBETWEEN(-10000,10000)</f>
        <v>338524.438</v>
      </c>
      <c r="AP1077" s="7" t="str">
        <f ca="1" t="shared" si="1332"/>
        <v>Nyanslutning</v>
      </c>
      <c r="AQ1077" s="7" t="str">
        <f t="shared" si="1333"/>
        <v>Konsumtion/Produktion</v>
      </c>
      <c r="AX1077" s="31">
        <f ca="1" t="shared" si="1334"/>
        <v>43491.6453606934</v>
      </c>
      <c r="AZ1077" s="31">
        <f ca="1">IF(SUM(IF({"4.Projekteringsavtal","5.Anslutningsavtal","6.Nätavtal"}=Q1077,1,0))&gt;0,EDATE(AX1077,RANDBETWEEN(0,6)),"")</f>
        <v>43522</v>
      </c>
      <c r="BB1077" s="21">
        <f ca="1">IF(SUM(IF({"5.Anslutningsavtal","6.Nätavtal"}=Q1077,1,0))&gt;0,EDATE(AZ1077,RANDBETWEEN(0,3)),"")</f>
        <v>43522</v>
      </c>
      <c r="BD1077" s="21">
        <f ca="1" t="shared" si="1335"/>
        <v>43550</v>
      </c>
    </row>
    <row r="1078" spans="1:56">
      <c r="A1078" s="33" t="s">
        <v>65</v>
      </c>
      <c r="B1078" s="31">
        <f ca="1" t="shared" si="1375"/>
        <v>44150</v>
      </c>
      <c r="C1078" s="32">
        <f ca="1" t="shared" si="1322"/>
        <v>44811</v>
      </c>
      <c r="D1078" s="30" t="str">
        <f t="shared" si="1323"/>
        <v>Project 41078</v>
      </c>
      <c r="E1078" s="30" t="str">
        <f t="shared" si="1324"/>
        <v>Company AB 51078</v>
      </c>
      <c r="F1078" s="30" t="str">
        <f ca="1" t="shared" si="1376"/>
        <v>Ludvika</v>
      </c>
      <c r="G1078" s="37">
        <f ca="1" t="shared" si="1377"/>
        <v>36</v>
      </c>
      <c r="H1078" s="38" t="str">
        <f ca="1" t="shared" si="1378"/>
        <v>Nej</v>
      </c>
      <c r="I1078" s="30" t="str">
        <f ca="1" t="shared" si="1379"/>
        <v>Nyanslutning</v>
      </c>
      <c r="J1078" s="30" t="s">
        <v>69</v>
      </c>
      <c r="K1078" s="41">
        <f ca="1" t="shared" si="1380"/>
        <v>170</v>
      </c>
      <c r="L1078" s="41">
        <f ca="1" t="shared" si="1325"/>
        <v>156</v>
      </c>
      <c r="N1078" s="30" t="str">
        <f ca="1" t="shared" si="1326"/>
        <v>Erik Johanson 1078</v>
      </c>
      <c r="O1078" s="30" t="str">
        <f ca="1" t="shared" si="1327"/>
        <v>Sarah Anderson 1078</v>
      </c>
      <c r="P1078" s="30" t="str">
        <f ca="1" t="shared" si="1328"/>
        <v>Erik Johanson 1078</v>
      </c>
      <c r="Q1078" s="30" t="str">
        <f ca="1" t="shared" si="1381"/>
        <v>6.Nätavtal</v>
      </c>
      <c r="R1078" s="45" t="str">
        <f ca="1" t="shared" si="1382"/>
        <v/>
      </c>
      <c r="S1078" s="45" t="str">
        <f ca="1" t="shared" si="1383"/>
        <v/>
      </c>
      <c r="T1078" s="45" t="str">
        <f ca="1" t="shared" si="1384"/>
        <v/>
      </c>
      <c r="V1078" s="33"/>
      <c r="W1078" s="49" t="str">
        <f ca="1" t="shared" si="1385"/>
        <v>Ansluts till LN 20 kV</v>
      </c>
      <c r="X1078" s="50" t="str">
        <f ca="1" t="shared" si="1386"/>
        <v>Ja</v>
      </c>
      <c r="Y1078" s="63">
        <f ca="1" t="shared" si="1329"/>
        <v>45175</v>
      </c>
      <c r="Z1078" s="63">
        <f ca="1" t="shared" si="1330"/>
        <v>45129</v>
      </c>
      <c r="AA1078" s="67"/>
      <c r="AB1078" s="64" t="str">
        <f ca="1" t="shared" si="1331"/>
        <v/>
      </c>
      <c r="AC1078" s="73">
        <f ca="1">INDEX(Anslutningspunkt!$A$2:$A$108,RANDBETWEEN(2,108),1)</f>
        <v>86</v>
      </c>
      <c r="AD1078" s="30"/>
      <c r="AE1078" s="30" t="str">
        <f ca="1" t="shared" si="1387"/>
        <v>Stamnät</v>
      </c>
      <c r="AF1078" s="79"/>
      <c r="AG1078" s="122"/>
      <c r="AH1078" s="123"/>
      <c r="AI1078" s="127"/>
      <c r="AL1078" s="7"/>
      <c r="AM1078" s="7">
        <f ca="1">VLOOKUP(AC1078,Anslutningspunkt!A:B,2,0)+RANDBETWEEN(-10000,10000)</f>
        <v>6131989.672</v>
      </c>
      <c r="AN1078" s="7">
        <f ca="1">VLOOKUP(AC1078,Anslutningspunkt!A:C,3,0)+RANDBETWEEN(-10000,10000)</f>
        <v>409456.438</v>
      </c>
      <c r="AP1078" s="7" t="str">
        <f ca="1" t="shared" si="1332"/>
        <v>Nyanslutning</v>
      </c>
      <c r="AQ1078" s="7" t="str">
        <f t="shared" si="1333"/>
        <v>Konsumtion/Produktion</v>
      </c>
      <c r="AX1078" s="31">
        <f ca="1" t="shared" si="1334"/>
        <v>44779.4806808432</v>
      </c>
      <c r="AZ1078" s="31">
        <f ca="1">IF(SUM(IF({"4.Projekteringsavtal","5.Anslutningsavtal","6.Nätavtal"}=Q1078,1,0))&gt;0,EDATE(AX1078,RANDBETWEEN(0,6)),"")</f>
        <v>44871</v>
      </c>
      <c r="BB1078" s="21">
        <f ca="1">IF(SUM(IF({"5.Anslutningsavtal","6.Nätavtal"}=Q1078,1,0))&gt;0,EDATE(AZ1078,RANDBETWEEN(0,3)),"")</f>
        <v>44932</v>
      </c>
      <c r="BD1078" s="21">
        <f ca="1" t="shared" si="1335"/>
        <v>44991</v>
      </c>
    </row>
    <row r="1079" spans="1:56">
      <c r="A1079" s="33" t="s">
        <v>65</v>
      </c>
      <c r="B1079" s="31">
        <f ca="1" t="shared" si="1375"/>
        <v>44486</v>
      </c>
      <c r="C1079" s="32">
        <f ca="1" t="shared" si="1322"/>
        <v>45286</v>
      </c>
      <c r="D1079" s="30" t="str">
        <f t="shared" si="1323"/>
        <v>Project 41079</v>
      </c>
      <c r="E1079" s="30" t="str">
        <f t="shared" si="1324"/>
        <v>Company AB 51079</v>
      </c>
      <c r="F1079" s="30" t="str">
        <f ca="1" t="shared" si="1376"/>
        <v>Åker</v>
      </c>
      <c r="G1079" s="37">
        <f ca="1" t="shared" si="1377"/>
        <v>31</v>
      </c>
      <c r="H1079" s="38" t="str">
        <f ca="1" t="shared" si="1378"/>
        <v/>
      </c>
      <c r="I1079" s="30" t="str">
        <f ca="1" t="shared" si="1379"/>
        <v>Flytt</v>
      </c>
      <c r="J1079" s="30" t="s">
        <v>69</v>
      </c>
      <c r="K1079" s="41">
        <f ca="1" t="shared" si="1380"/>
        <v>40</v>
      </c>
      <c r="L1079" s="41">
        <f ca="1" t="shared" si="1325"/>
        <v>32</v>
      </c>
      <c r="N1079" s="30" t="str">
        <f ca="1" t="shared" si="1326"/>
        <v>Erik Johanson 1079</v>
      </c>
      <c r="O1079" s="30" t="str">
        <f ca="1" t="shared" si="1327"/>
        <v>Sarah Anderson 1079</v>
      </c>
      <c r="P1079" s="30" t="str">
        <f ca="1" t="shared" si="1328"/>
        <v>Lars Johnson 1079</v>
      </c>
      <c r="Q1079" s="30" t="str">
        <f ca="1" t="shared" si="1381"/>
        <v>5.Anslutningsavtal</v>
      </c>
      <c r="R1079" s="45" t="str">
        <f ca="1" t="shared" si="1382"/>
        <v/>
      </c>
      <c r="S1079" s="45" t="str">
        <f ca="1" t="shared" si="1383"/>
        <v/>
      </c>
      <c r="T1079" s="45" t="str">
        <f ca="1" t="shared" si="1384"/>
        <v/>
      </c>
      <c r="V1079" s="33"/>
      <c r="W1079" s="49" t="str">
        <f ca="1" t="shared" si="1385"/>
        <v/>
      </c>
      <c r="X1079" s="50" t="str">
        <f ca="1" t="shared" si="1386"/>
        <v>Nej</v>
      </c>
      <c r="Y1079" s="63" t="str">
        <f ca="1" t="shared" si="1329"/>
        <v/>
      </c>
      <c r="Z1079" s="63" t="str">
        <f ca="1" t="shared" si="1330"/>
        <v/>
      </c>
      <c r="AA1079" s="67"/>
      <c r="AB1079" s="64" t="str">
        <f ca="1" t="shared" si="1331"/>
        <v/>
      </c>
      <c r="AC1079" s="73">
        <f ca="1">INDEX(Anslutningspunkt!$A$2:$A$108,RANDBETWEEN(2,108),1)</f>
        <v>101</v>
      </c>
      <c r="AD1079" s="30"/>
      <c r="AE1079" s="30" t="str">
        <f ca="1" t="shared" si="1387"/>
        <v>Stamnät Regionnät</v>
      </c>
      <c r="AF1079" s="79"/>
      <c r="AG1079" s="122"/>
      <c r="AH1079" s="123"/>
      <c r="AI1079" s="127"/>
      <c r="AL1079" s="7"/>
      <c r="AM1079" s="7">
        <f ca="1">VLOOKUP(AC1079,Anslutningspunkt!A:B,2,0)+RANDBETWEEN(-10000,10000)</f>
        <v>6170699.672</v>
      </c>
      <c r="AN1079" s="7">
        <f ca="1">VLOOKUP(AC1079,Anslutningspunkt!A:C,3,0)+RANDBETWEEN(-10000,10000)</f>
        <v>374322.438</v>
      </c>
      <c r="AP1079" s="7" t="str">
        <f ca="1" t="shared" si="1332"/>
        <v>Flytt</v>
      </c>
      <c r="AQ1079" s="7" t="str">
        <f t="shared" si="1333"/>
        <v>Konsumtion/Produktion</v>
      </c>
      <c r="AX1079" s="31">
        <f ca="1" t="shared" si="1334"/>
        <v>44902.4940381614</v>
      </c>
      <c r="AZ1079" s="31">
        <f ca="1">IF(SUM(IF({"4.Projekteringsavtal","5.Anslutningsavtal","6.Nätavtal"}=Q1079,1,0))&gt;0,EDATE(AX1079,RANDBETWEEN(0,6)),"")</f>
        <v>44964</v>
      </c>
      <c r="BB1079" s="21">
        <f ca="1">IF(SUM(IF({"5.Anslutningsavtal","6.Nätavtal"}=Q1079,1,0))&gt;0,EDATE(AZ1079,RANDBETWEEN(0,3)),"")</f>
        <v>44992</v>
      </c>
      <c r="BD1079" s="21" t="str">
        <f ca="1" t="shared" si="1335"/>
        <v/>
      </c>
    </row>
    <row r="1080" spans="1:56">
      <c r="A1080" s="33" t="s">
        <v>65</v>
      </c>
      <c r="B1080" s="31">
        <f ca="1" t="shared" si="1375"/>
        <v>44290</v>
      </c>
      <c r="C1080" s="32">
        <f ca="1" t="shared" si="1322"/>
        <v>44928</v>
      </c>
      <c r="D1080" s="30" t="str">
        <f t="shared" si="1323"/>
        <v>Project 41080</v>
      </c>
      <c r="E1080" s="30" t="str">
        <f t="shared" si="1324"/>
        <v>Company AB 51080</v>
      </c>
      <c r="F1080" s="30" t="str">
        <f ca="1" t="shared" si="1376"/>
        <v>Strängnäs</v>
      </c>
      <c r="G1080" s="37">
        <f ca="1" t="shared" si="1377"/>
        <v>38</v>
      </c>
      <c r="H1080" s="38" t="str">
        <f ca="1" t="shared" si="1378"/>
        <v>Nej</v>
      </c>
      <c r="I1080" s="30" t="str">
        <f ca="1" t="shared" si="1379"/>
        <v>Nyanslutning</v>
      </c>
      <c r="J1080" s="30" t="s">
        <v>69</v>
      </c>
      <c r="K1080" s="41">
        <f ca="1" t="shared" si="1380"/>
        <v>420</v>
      </c>
      <c r="L1080" s="41">
        <f ca="1" t="shared" si="1325"/>
        <v>303</v>
      </c>
      <c r="N1080" s="30" t="str">
        <f ca="1" t="shared" si="1326"/>
        <v>Sarah Anderson 1080</v>
      </c>
      <c r="O1080" s="30" t="str">
        <f ca="1" t="shared" si="1327"/>
        <v>Sarah Anderson 1080</v>
      </c>
      <c r="P1080" s="30" t="str">
        <f ca="1" t="shared" si="1328"/>
        <v>Sarah Anderson 1080</v>
      </c>
      <c r="Q1080" s="30" t="str">
        <f ca="1" t="shared" si="1381"/>
        <v>1.Anslutningsmöjlighet</v>
      </c>
      <c r="R1080" s="45" t="str">
        <f ca="1" t="shared" si="1382"/>
        <v>nej</v>
      </c>
      <c r="S1080" s="45" t="str">
        <f ca="1" t="shared" si="1383"/>
        <v>x</v>
      </c>
      <c r="T1080" s="45" t="str">
        <f ca="1" t="shared" si="1384"/>
        <v/>
      </c>
      <c r="V1080" s="33"/>
      <c r="W1080" s="49" t="str">
        <f ca="1" t="shared" si="1385"/>
        <v/>
      </c>
      <c r="X1080" s="50" t="str">
        <f ca="1" t="shared" si="1386"/>
        <v>Nej</v>
      </c>
      <c r="Y1080" s="63" t="str">
        <f ca="1" t="shared" si="1329"/>
        <v/>
      </c>
      <c r="Z1080" s="63" t="str">
        <f ca="1" t="shared" si="1330"/>
        <v/>
      </c>
      <c r="AA1080" s="67"/>
      <c r="AB1080" s="64" t="str">
        <f ca="1" t="shared" si="1331"/>
        <v/>
      </c>
      <c r="AC1080" s="73">
        <f ca="1">INDEX(Anslutningspunkt!$A$2:$A$108,RANDBETWEEN(2,108),1)</f>
        <v>80</v>
      </c>
      <c r="AD1080" s="30"/>
      <c r="AE1080" s="30" t="str">
        <f ca="1" t="shared" si="1387"/>
        <v>Stamnät</v>
      </c>
      <c r="AF1080" s="79"/>
      <c r="AG1080" s="122"/>
      <c r="AH1080" s="123"/>
      <c r="AI1080" s="127"/>
      <c r="AL1080" s="7"/>
      <c r="AM1080" s="7">
        <f ca="1">VLOOKUP(AC1080,Anslutningspunkt!A:B,2,0)+RANDBETWEEN(-10000,10000)</f>
        <v>6078733.672</v>
      </c>
      <c r="AN1080" s="7">
        <f ca="1">VLOOKUP(AC1080,Anslutningspunkt!A:C,3,0)+RANDBETWEEN(-10000,10000)</f>
        <v>321922.438</v>
      </c>
      <c r="AP1080" s="7" t="str">
        <f ca="1" t="shared" si="1332"/>
        <v>Nyanslutning</v>
      </c>
      <c r="AQ1080" s="7" t="str">
        <f t="shared" si="1333"/>
        <v>Konsumtion/Produktion</v>
      </c>
      <c r="AX1080" s="31" t="str">
        <f ca="1" t="shared" si="1334"/>
        <v/>
      </c>
      <c r="AZ1080" s="31" t="str">
        <f ca="1">IF(SUM(IF({"4.Projekteringsavtal","5.Anslutningsavtal","6.Nätavtal"}=Q1080,1,0))&gt;0,EDATE(AX1080,RANDBETWEEN(0,6)),"")</f>
        <v/>
      </c>
      <c r="BB1080" s="21" t="str">
        <f ca="1">IF(SUM(IF({"5.Anslutningsavtal","6.Nätavtal"}=Q1080,1,0))&gt;0,EDATE(AZ1080,RANDBETWEEN(0,3)),"")</f>
        <v/>
      </c>
      <c r="BD1080" s="21" t="str">
        <f ca="1" t="shared" si="1335"/>
        <v/>
      </c>
    </row>
    <row r="1081" spans="1:56">
      <c r="A1081" s="33" t="s">
        <v>65</v>
      </c>
      <c r="B1081" s="31">
        <f ca="1" t="shared" ref="B1081:B1090" si="1388">RANDBETWEEN(DATE(2018,1,1),DATE(2022,10,20))</f>
        <v>44011</v>
      </c>
      <c r="C1081" s="32">
        <f ca="1" t="shared" si="1322"/>
        <v>45043</v>
      </c>
      <c r="D1081" s="30" t="str">
        <f t="shared" si="1323"/>
        <v>Project 41081</v>
      </c>
      <c r="E1081" s="30" t="str">
        <f t="shared" si="1324"/>
        <v>Company AB 51081</v>
      </c>
      <c r="F1081" s="30" t="str">
        <f ca="1" t="shared" ref="F1081:F1090" si="138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Botkyrka</v>
      </c>
      <c r="G1081" s="37">
        <f ca="1" t="shared" ref="G1081:G1090" si="1390">RANDBETWEEN(30,38)</f>
        <v>30</v>
      </c>
      <c r="H1081" s="38" t="str">
        <f ca="1" t="shared" ref="H1081:H1090" si="1391">CHOOSE(RANDBETWEEN(1,3),"Ja","Nej","")</f>
        <v>Ja</v>
      </c>
      <c r="I1081" s="30" t="str">
        <f ca="1" t="shared" ref="I1081:I1090" si="1392">CHOOSE(RANDBETWEEN(1,3),"Nyanslutning","Utökning","Flytt")</f>
        <v>Nyanslutning</v>
      </c>
      <c r="J1081" s="30" t="s">
        <v>69</v>
      </c>
      <c r="K1081" s="41">
        <f ca="1" t="shared" ref="K1081:K1090" si="1393">RANDBETWEEN(1,60)*10</f>
        <v>40</v>
      </c>
      <c r="L1081" s="41">
        <f ca="1" t="shared" si="1325"/>
        <v>12</v>
      </c>
      <c r="N1081" s="30" t="str">
        <f ca="1" t="shared" si="1326"/>
        <v>Lars Johnson 1081</v>
      </c>
      <c r="O1081" s="30" t="str">
        <f ca="1" t="shared" si="1327"/>
        <v>Anders Erikson 1081</v>
      </c>
      <c r="P1081" s="30" t="str">
        <f ca="1" t="shared" si="1328"/>
        <v>Lars Johnson 1081</v>
      </c>
      <c r="Q1081" s="30" t="str">
        <f ca="1" t="shared" ref="Q1081:Q1090" si="1394">CHOOSE(RANDBETWEEN(1,5),"5.Anslutningsavtal","4.Projekteringsavtal","6.Nätavtal","2.Reservationsavtal","1.Anslutningsmöjlighet")</f>
        <v>5.Anslutningsavtal</v>
      </c>
      <c r="R1081" s="45" t="str">
        <f ca="1" t="shared" ref="R1081:R1090" si="1395">CHOOSE(RANDBETWEEN(1,8),"Ja","","","","n","nej","?","N/A")</f>
        <v/>
      </c>
      <c r="S1081" s="45" t="str">
        <f ca="1" t="shared" ref="S1081:S1090" si="1396">CHOOSE(RANDBETWEEN(1,3),"x","","")</f>
        <v>x</v>
      </c>
      <c r="T1081" s="45" t="str">
        <f ca="1" t="shared" ref="T1081:T1090" si="1397">CHOOSE(RANDBETWEEN(1,4),"x","","","")</f>
        <v/>
      </c>
      <c r="V1081" s="33"/>
      <c r="W1081" s="49" t="str">
        <f ca="1" t="shared" ref="W1081:W1090" si="1398">CHOOSE(RANDBETWEEN(1,7),"Länk","","","","","Ansluts till LN 20 kV","Reservationsavtal ska tecknas")</f>
        <v/>
      </c>
      <c r="X1081" s="50" t="str">
        <f ca="1" t="shared" ref="X1081:X1090" si="1399">CHOOSE(RANDBETWEEN(1,4),"Ja","Ja","Nej","")</f>
        <v/>
      </c>
      <c r="Y1081" s="63" t="str">
        <f ca="1" t="shared" si="1329"/>
        <v/>
      </c>
      <c r="Z1081" s="63" t="str">
        <f ca="1" t="shared" si="1330"/>
        <v/>
      </c>
      <c r="AA1081" s="67"/>
      <c r="AB1081" s="64" t="str">
        <f ca="1" t="shared" si="1331"/>
        <v/>
      </c>
      <c r="AC1081" s="73">
        <f ca="1">INDEX(Anslutningspunkt!$A$2:$A$108,RANDBETWEEN(2,108),1)</f>
        <v>54</v>
      </c>
      <c r="AD1081" s="30"/>
      <c r="AE1081" s="30" t="str">
        <f ca="1" t="shared" ref="AE1081:AE1090" si="1400">CHOOSE(RANDBETWEEN(1,4),"Regionnät","Stamnät Regionnät","Stamnät","")</f>
        <v>Regionnät</v>
      </c>
      <c r="AF1081" s="79"/>
      <c r="AG1081" s="122"/>
      <c r="AH1081" s="123"/>
      <c r="AI1081" s="127"/>
      <c r="AL1081" s="7"/>
      <c r="AM1081" s="7">
        <f ca="1">VLOOKUP(AC1081,Anslutningspunkt!A:B,2,0)+RANDBETWEEN(-10000,10000)</f>
        <v>6114166.672</v>
      </c>
      <c r="AN1081" s="7">
        <f ca="1">VLOOKUP(AC1081,Anslutningspunkt!A:C,3,0)+RANDBETWEEN(-10000,10000)</f>
        <v>440508.438</v>
      </c>
      <c r="AP1081" s="7" t="str">
        <f ca="1" t="shared" si="1332"/>
        <v>Nyanslutning</v>
      </c>
      <c r="AQ1081" s="7" t="str">
        <f t="shared" si="1333"/>
        <v>Konsumtion/Produktion</v>
      </c>
      <c r="AX1081" s="31">
        <f ca="1" t="shared" si="1334"/>
        <v>44761.6091537483</v>
      </c>
      <c r="AZ1081" s="31">
        <f ca="1">IF(SUM(IF({"4.Projekteringsavtal","5.Anslutningsavtal","6.Nätavtal"}=Q1081,1,0))&gt;0,EDATE(AX1081,RANDBETWEEN(0,6)),"")</f>
        <v>44853</v>
      </c>
      <c r="BB1081" s="21">
        <f ca="1">IF(SUM(IF({"5.Anslutningsavtal","6.Nätavtal"}=Q1081,1,0))&gt;0,EDATE(AZ1081,RANDBETWEEN(0,3)),"")</f>
        <v>44914</v>
      </c>
      <c r="BD1081" s="21" t="str">
        <f ca="1" t="shared" si="1335"/>
        <v/>
      </c>
    </row>
    <row r="1082" spans="1:56">
      <c r="A1082" s="33" t="s">
        <v>65</v>
      </c>
      <c r="B1082" s="31">
        <f ca="1" t="shared" si="1388"/>
        <v>44832</v>
      </c>
      <c r="C1082" s="32">
        <f ca="1" t="shared" si="1322"/>
        <v>45388</v>
      </c>
      <c r="D1082" s="30" t="str">
        <f t="shared" si="1323"/>
        <v>Project 41082</v>
      </c>
      <c r="E1082" s="30" t="str">
        <f t="shared" si="1324"/>
        <v>Company AB 51082</v>
      </c>
      <c r="F1082" s="30" t="str">
        <f ca="1" t="shared" si="1389"/>
        <v>Surahamar</v>
      </c>
      <c r="G1082" s="37">
        <f ca="1" t="shared" si="1390"/>
        <v>37</v>
      </c>
      <c r="H1082" s="38" t="str">
        <f ca="1" t="shared" si="1391"/>
        <v>Ja</v>
      </c>
      <c r="I1082" s="30" t="str">
        <f ca="1" t="shared" si="1392"/>
        <v>Nyanslutning</v>
      </c>
      <c r="J1082" s="30" t="s">
        <v>69</v>
      </c>
      <c r="K1082" s="41">
        <f ca="1" t="shared" si="1393"/>
        <v>550</v>
      </c>
      <c r="L1082" s="41">
        <f ca="1" t="shared" si="1325"/>
        <v>121</v>
      </c>
      <c r="N1082" s="30" t="str">
        <f ca="1" t="shared" si="1326"/>
        <v>Lars Johnson 1082</v>
      </c>
      <c r="O1082" s="30" t="str">
        <f ca="1" t="shared" si="1327"/>
        <v>Lars Johnson 1082</v>
      </c>
      <c r="P1082" s="30" t="str">
        <f ca="1" t="shared" si="1328"/>
        <v>Erik Johanson 1082</v>
      </c>
      <c r="Q1082" s="30" t="str">
        <f ca="1" t="shared" si="1394"/>
        <v>4.Projekteringsavtal</v>
      </c>
      <c r="R1082" s="45" t="str">
        <f ca="1" t="shared" si="1395"/>
        <v>Ja</v>
      </c>
      <c r="S1082" s="45" t="str">
        <f ca="1" t="shared" si="1396"/>
        <v/>
      </c>
      <c r="T1082" s="45" t="str">
        <f ca="1" t="shared" si="1397"/>
        <v/>
      </c>
      <c r="V1082" s="33"/>
      <c r="W1082" s="49" t="str">
        <f ca="1" t="shared" si="1398"/>
        <v>Ansluts till LN 20 kV</v>
      </c>
      <c r="X1082" s="50" t="str">
        <f ca="1" t="shared" si="1399"/>
        <v>Nej</v>
      </c>
      <c r="Y1082" s="63" t="str">
        <f ca="1" t="shared" si="1329"/>
        <v/>
      </c>
      <c r="Z1082" s="63" t="str">
        <f ca="1" t="shared" si="1330"/>
        <v/>
      </c>
      <c r="AA1082" s="67"/>
      <c r="AB1082" s="64" t="str">
        <f ca="1" t="shared" si="1331"/>
        <v/>
      </c>
      <c r="AC1082" s="73">
        <f ca="1">INDEX(Anslutningspunkt!$A$2:$A$108,RANDBETWEEN(2,108),1)</f>
        <v>94</v>
      </c>
      <c r="AD1082" s="30"/>
      <c r="AE1082" s="30" t="str">
        <f ca="1" t="shared" si="1400"/>
        <v>Regionnät</v>
      </c>
      <c r="AF1082" s="79"/>
      <c r="AG1082" s="122"/>
      <c r="AH1082" s="123"/>
      <c r="AI1082" s="127"/>
      <c r="AL1082" s="7"/>
      <c r="AM1082" s="7">
        <f ca="1">VLOOKUP(AC1082,Anslutningspunkt!A:B,2,0)+RANDBETWEEN(-10000,10000)</f>
        <v>6170717.672</v>
      </c>
      <c r="AN1082" s="7">
        <f ca="1">VLOOKUP(AC1082,Anslutningspunkt!A:C,3,0)+RANDBETWEEN(-10000,10000)</f>
        <v>261286.438</v>
      </c>
      <c r="AP1082" s="7" t="str">
        <f ca="1" t="shared" si="1332"/>
        <v>Nyanslutning</v>
      </c>
      <c r="AQ1082" s="7" t="str">
        <f t="shared" si="1333"/>
        <v>Konsumtion/Produktion</v>
      </c>
      <c r="AX1082" s="31">
        <f ca="1" t="shared" si="1334"/>
        <v>45223.8130486506</v>
      </c>
      <c r="AZ1082" s="31">
        <f ca="1">IF(SUM(IF({"4.Projekteringsavtal","5.Anslutningsavtal","6.Nätavtal"}=Q1082,1,0))&gt;0,EDATE(AX1082,RANDBETWEEN(0,6)),"")</f>
        <v>45284</v>
      </c>
      <c r="BB1082" s="21" t="str">
        <f ca="1">IF(SUM(IF({"5.Anslutningsavtal","6.Nätavtal"}=Q1082,1,0))&gt;0,EDATE(AZ1082,RANDBETWEEN(0,3)),"")</f>
        <v/>
      </c>
      <c r="BD1082" s="21" t="str">
        <f ca="1" t="shared" si="1335"/>
        <v/>
      </c>
    </row>
    <row r="1083" spans="1:56">
      <c r="A1083" s="33" t="s">
        <v>65</v>
      </c>
      <c r="B1083" s="31">
        <f ca="1" t="shared" si="1388"/>
        <v>43776</v>
      </c>
      <c r="C1083" s="32">
        <f ca="1" t="shared" si="1322"/>
        <v>44334</v>
      </c>
      <c r="D1083" s="30" t="str">
        <f t="shared" si="1323"/>
        <v>Project 41083</v>
      </c>
      <c r="E1083" s="30" t="str">
        <f t="shared" si="1324"/>
        <v>Company AB 51083</v>
      </c>
      <c r="F1083" s="30" t="str">
        <f ca="1" t="shared" si="1389"/>
        <v>Gävle/Sandviken</v>
      </c>
      <c r="G1083" s="37">
        <f ca="1" t="shared" si="1390"/>
        <v>31</v>
      </c>
      <c r="H1083" s="38" t="str">
        <f ca="1" t="shared" si="1391"/>
        <v>Ja</v>
      </c>
      <c r="I1083" s="30" t="str">
        <f ca="1" t="shared" si="1392"/>
        <v>Nyanslutning</v>
      </c>
      <c r="J1083" s="30" t="s">
        <v>69</v>
      </c>
      <c r="K1083" s="41">
        <f ca="1" t="shared" si="1393"/>
        <v>140</v>
      </c>
      <c r="L1083" s="41">
        <f ca="1" t="shared" si="1325"/>
        <v>70</v>
      </c>
      <c r="N1083" s="30" t="str">
        <f ca="1" t="shared" si="1326"/>
        <v>Sarah Anderson 1083</v>
      </c>
      <c r="O1083" s="30" t="str">
        <f ca="1" t="shared" si="1327"/>
        <v>Sarah Anderson 1083</v>
      </c>
      <c r="P1083" s="30" t="str">
        <f ca="1" t="shared" si="1328"/>
        <v>Erik Johanson 1083</v>
      </c>
      <c r="Q1083" s="30" t="str">
        <f ca="1" t="shared" si="1394"/>
        <v>4.Projekteringsavtal</v>
      </c>
      <c r="R1083" s="45" t="str">
        <f ca="1" t="shared" si="1395"/>
        <v/>
      </c>
      <c r="S1083" s="45" t="str">
        <f ca="1" t="shared" si="1396"/>
        <v/>
      </c>
      <c r="T1083" s="45" t="str">
        <f ca="1" t="shared" si="1397"/>
        <v/>
      </c>
      <c r="V1083" s="33"/>
      <c r="W1083" s="49" t="str">
        <f ca="1" t="shared" si="1398"/>
        <v>Länk</v>
      </c>
      <c r="X1083" s="50" t="str">
        <f ca="1" t="shared" si="1399"/>
        <v>Ja</v>
      </c>
      <c r="Y1083" s="63">
        <f ca="1" t="shared" si="1329"/>
        <v>45342</v>
      </c>
      <c r="Z1083" s="63">
        <f ca="1" t="shared" si="1330"/>
        <v>44367</v>
      </c>
      <c r="AA1083" s="67"/>
      <c r="AB1083" s="64" t="str">
        <f ca="1" t="shared" si="1331"/>
        <v/>
      </c>
      <c r="AC1083" s="73">
        <f ca="1">INDEX(Anslutningspunkt!$A$2:$A$108,RANDBETWEEN(2,108),1)</f>
        <v>58</v>
      </c>
      <c r="AD1083" s="30"/>
      <c r="AE1083" s="30" t="str">
        <f ca="1" t="shared" si="1400"/>
        <v>Stamnät</v>
      </c>
      <c r="AF1083" s="79"/>
      <c r="AG1083" s="122"/>
      <c r="AH1083" s="123"/>
      <c r="AI1083" s="127"/>
      <c r="AL1083" s="7"/>
      <c r="AM1083" s="7">
        <f ca="1">VLOOKUP(AC1083,Anslutningspunkt!A:B,2,0)+RANDBETWEEN(-10000,10000)</f>
        <v>6098494.672</v>
      </c>
      <c r="AN1083" s="7">
        <f ca="1">VLOOKUP(AC1083,Anslutningspunkt!A:C,3,0)+RANDBETWEEN(-10000,10000)</f>
        <v>340551.438</v>
      </c>
      <c r="AP1083" s="7" t="str">
        <f ca="1" t="shared" si="1332"/>
        <v>Nyanslutning</v>
      </c>
      <c r="AQ1083" s="7" t="str">
        <f t="shared" si="1333"/>
        <v>Konsumtion/Produktion</v>
      </c>
      <c r="AX1083" s="31">
        <f ca="1" t="shared" si="1334"/>
        <v>43835.0823550683</v>
      </c>
      <c r="AZ1083" s="31">
        <f ca="1">IF(SUM(IF({"4.Projekteringsavtal","5.Anslutningsavtal","6.Nätavtal"}=Q1083,1,0))&gt;0,EDATE(AX1083,RANDBETWEEN(0,6)),"")</f>
        <v>43987</v>
      </c>
      <c r="BB1083" s="21" t="str">
        <f ca="1">IF(SUM(IF({"5.Anslutningsavtal","6.Nätavtal"}=Q1083,1,0))&gt;0,EDATE(AZ1083,RANDBETWEEN(0,3)),"")</f>
        <v/>
      </c>
      <c r="BD1083" s="21" t="str">
        <f ca="1" t="shared" si="1335"/>
        <v/>
      </c>
    </row>
    <row r="1084" spans="1:56">
      <c r="A1084" s="33" t="s">
        <v>65</v>
      </c>
      <c r="B1084" s="31">
        <f ca="1" t="shared" si="1388"/>
        <v>43989</v>
      </c>
      <c r="C1084" s="32">
        <f ca="1" t="shared" si="1322"/>
        <v>45028</v>
      </c>
      <c r="D1084" s="30" t="str">
        <f t="shared" si="1323"/>
        <v>Project 41084</v>
      </c>
      <c r="E1084" s="30" t="str">
        <f t="shared" si="1324"/>
        <v>Company AB 51084</v>
      </c>
      <c r="F1084" s="30" t="str">
        <f ca="1" t="shared" si="1389"/>
        <v>Enköping</v>
      </c>
      <c r="G1084" s="37">
        <f ca="1" t="shared" si="1390"/>
        <v>32</v>
      </c>
      <c r="H1084" s="38" t="str">
        <f ca="1" t="shared" si="1391"/>
        <v/>
      </c>
      <c r="I1084" s="30" t="str">
        <f ca="1" t="shared" si="1392"/>
        <v>Nyanslutning</v>
      </c>
      <c r="J1084" s="30" t="s">
        <v>69</v>
      </c>
      <c r="K1084" s="41">
        <f ca="1" t="shared" si="1393"/>
        <v>280</v>
      </c>
      <c r="L1084" s="41">
        <f ca="1" t="shared" si="1325"/>
        <v>157</v>
      </c>
      <c r="N1084" s="30" t="str">
        <f ca="1" t="shared" si="1326"/>
        <v>Lars Johnson 1084</v>
      </c>
      <c r="O1084" s="30" t="str">
        <f ca="1" t="shared" si="1327"/>
        <v>Lars Johnson 1084</v>
      </c>
      <c r="P1084" s="30" t="str">
        <f ca="1" t="shared" si="1328"/>
        <v>Sarah Anderson 1084</v>
      </c>
      <c r="Q1084" s="30" t="str">
        <f ca="1" t="shared" si="1394"/>
        <v>2.Reservationsavtal</v>
      </c>
      <c r="R1084" s="45" t="str">
        <f ca="1" t="shared" si="1395"/>
        <v>?</v>
      </c>
      <c r="S1084" s="45" t="str">
        <f ca="1" t="shared" si="1396"/>
        <v/>
      </c>
      <c r="T1084" s="45" t="str">
        <f ca="1" t="shared" si="1397"/>
        <v>x</v>
      </c>
      <c r="V1084" s="33"/>
      <c r="W1084" s="49" t="str">
        <f ca="1" t="shared" si="1398"/>
        <v/>
      </c>
      <c r="X1084" s="50" t="str">
        <f ca="1" t="shared" si="1399"/>
        <v>Ja</v>
      </c>
      <c r="Y1084" s="63">
        <f ca="1" t="shared" si="1329"/>
        <v>45521</v>
      </c>
      <c r="Z1084" s="63">
        <f ca="1" t="shared" si="1330"/>
        <v>45417</v>
      </c>
      <c r="AA1084" s="67"/>
      <c r="AB1084" s="64" t="str">
        <f ca="1" t="shared" si="1331"/>
        <v/>
      </c>
      <c r="AC1084" s="73">
        <f ca="1">INDEX(Anslutningspunkt!$A$2:$A$108,RANDBETWEEN(2,108),1)</f>
        <v>20</v>
      </c>
      <c r="AD1084" s="30"/>
      <c r="AE1084" s="30" t="str">
        <f ca="1" t="shared" si="1400"/>
        <v>Regionnät</v>
      </c>
      <c r="AF1084" s="79"/>
      <c r="AG1084" s="122"/>
      <c r="AH1084" s="123"/>
      <c r="AI1084" s="127"/>
      <c r="AL1084" s="7"/>
      <c r="AM1084" s="7">
        <f ca="1">VLOOKUP(AC1084,Anslutningspunkt!A:B,2,0)+RANDBETWEEN(-10000,10000)</f>
        <v>5998925.672</v>
      </c>
      <c r="AN1084" s="7">
        <f ca="1">VLOOKUP(AC1084,Anslutningspunkt!A:C,3,0)+RANDBETWEEN(-10000,10000)</f>
        <v>407203.438</v>
      </c>
      <c r="AP1084" s="7" t="str">
        <f ca="1" t="shared" si="1332"/>
        <v>Nyanslutning</v>
      </c>
      <c r="AQ1084" s="7" t="str">
        <f t="shared" si="1333"/>
        <v>Konsumtion/Produktion</v>
      </c>
      <c r="AX1084" s="31">
        <f ca="1" t="shared" si="1334"/>
        <v>44103.8420520898</v>
      </c>
      <c r="AZ1084" s="31" t="str">
        <f ca="1">IF(SUM(IF({"4.Projekteringsavtal","5.Anslutningsavtal","6.Nätavtal"}=Q1084,1,0))&gt;0,EDATE(AX1084,RANDBETWEEN(0,6)),"")</f>
        <v/>
      </c>
      <c r="BB1084" s="21" t="str">
        <f ca="1">IF(SUM(IF({"5.Anslutningsavtal","6.Nätavtal"}=Q1084,1,0))&gt;0,EDATE(AZ1084,RANDBETWEEN(0,3)),"")</f>
        <v/>
      </c>
      <c r="BD1084" s="21" t="str">
        <f ca="1" t="shared" si="1335"/>
        <v/>
      </c>
    </row>
    <row r="1085" spans="1:56">
      <c r="A1085" s="33" t="s">
        <v>65</v>
      </c>
      <c r="B1085" s="31">
        <f ca="1" t="shared" si="1388"/>
        <v>43407</v>
      </c>
      <c r="C1085" s="32">
        <f ca="1" t="shared" si="1322"/>
        <v>44458</v>
      </c>
      <c r="D1085" s="30" t="str">
        <f t="shared" si="1323"/>
        <v>Project 41085</v>
      </c>
      <c r="E1085" s="30" t="str">
        <f t="shared" si="1324"/>
        <v>Company AB 51085</v>
      </c>
      <c r="F1085" s="30" t="str">
        <f ca="1" t="shared" si="1389"/>
        <v>Enköping</v>
      </c>
      <c r="G1085" s="37">
        <f ca="1" t="shared" si="1390"/>
        <v>33</v>
      </c>
      <c r="H1085" s="38" t="str">
        <f ca="1" t="shared" si="1391"/>
        <v/>
      </c>
      <c r="I1085" s="30" t="str">
        <f ca="1" t="shared" si="1392"/>
        <v>Utökning</v>
      </c>
      <c r="J1085" s="30" t="s">
        <v>69</v>
      </c>
      <c r="K1085" s="41">
        <f ca="1" t="shared" si="1393"/>
        <v>290</v>
      </c>
      <c r="L1085" s="41">
        <f ca="1" t="shared" si="1325"/>
        <v>171</v>
      </c>
      <c r="N1085" s="30" t="str">
        <f ca="1" t="shared" si="1326"/>
        <v>Anders Erikson 1085</v>
      </c>
      <c r="O1085" s="30" t="str">
        <f ca="1" t="shared" si="1327"/>
        <v>Lars Johnson 1085</v>
      </c>
      <c r="P1085" s="30" t="str">
        <f ca="1" t="shared" si="1328"/>
        <v>Lars Johnson 1085</v>
      </c>
      <c r="Q1085" s="30" t="str">
        <f ca="1" t="shared" si="1394"/>
        <v>1.Anslutningsmöjlighet</v>
      </c>
      <c r="R1085" s="45" t="str">
        <f ca="1" t="shared" si="1395"/>
        <v/>
      </c>
      <c r="S1085" s="45" t="str">
        <f ca="1" t="shared" si="1396"/>
        <v/>
      </c>
      <c r="T1085" s="45" t="str">
        <f ca="1" t="shared" si="1397"/>
        <v/>
      </c>
      <c r="V1085" s="33"/>
      <c r="W1085" s="49" t="str">
        <f ca="1" t="shared" si="1398"/>
        <v/>
      </c>
      <c r="X1085" s="50" t="str">
        <f ca="1" t="shared" si="1399"/>
        <v>Ja</v>
      </c>
      <c r="Y1085" s="63">
        <f ca="1" t="shared" si="1329"/>
        <v>45562</v>
      </c>
      <c r="Z1085" s="63">
        <f ca="1" t="shared" si="1330"/>
        <v>45557</v>
      </c>
      <c r="AA1085" s="67"/>
      <c r="AB1085" s="64" t="str">
        <f ca="1" t="shared" si="1331"/>
        <v/>
      </c>
      <c r="AC1085" s="73">
        <f ca="1">INDEX(Anslutningspunkt!$A$2:$A$108,RANDBETWEEN(2,108),1)</f>
        <v>85</v>
      </c>
      <c r="AD1085" s="30"/>
      <c r="AE1085" s="30" t="str">
        <f ca="1" t="shared" si="1400"/>
        <v>Stamnät</v>
      </c>
      <c r="AF1085" s="79"/>
      <c r="AG1085" s="122"/>
      <c r="AH1085" s="123"/>
      <c r="AI1085" s="127"/>
      <c r="AL1085" s="7"/>
      <c r="AM1085" s="7">
        <f ca="1">VLOOKUP(AC1085,Anslutningspunkt!A:B,2,0)+RANDBETWEEN(-10000,10000)</f>
        <v>6200357.672</v>
      </c>
      <c r="AN1085" s="7">
        <f ca="1">VLOOKUP(AC1085,Anslutningspunkt!A:C,3,0)+RANDBETWEEN(-10000,10000)</f>
        <v>339550.438</v>
      </c>
      <c r="AP1085" s="7" t="str">
        <f ca="1" t="shared" si="1332"/>
        <v>Utökning</v>
      </c>
      <c r="AQ1085" s="7" t="str">
        <f t="shared" si="1333"/>
        <v>Konsumtion/Produktion</v>
      </c>
      <c r="AX1085" s="31" t="str">
        <f ca="1" t="shared" si="1334"/>
        <v/>
      </c>
      <c r="AZ1085" s="31" t="str">
        <f ca="1">IF(SUM(IF({"4.Projekteringsavtal","5.Anslutningsavtal","6.Nätavtal"}=Q1085,1,0))&gt;0,EDATE(AX1085,RANDBETWEEN(0,6)),"")</f>
        <v/>
      </c>
      <c r="BB1085" s="21" t="str">
        <f ca="1">IF(SUM(IF({"5.Anslutningsavtal","6.Nätavtal"}=Q1085,1,0))&gt;0,EDATE(AZ1085,RANDBETWEEN(0,3)),"")</f>
        <v/>
      </c>
      <c r="BD1085" s="21" t="str">
        <f ca="1" t="shared" si="1335"/>
        <v/>
      </c>
    </row>
    <row r="1086" spans="1:56">
      <c r="A1086" s="33" t="s">
        <v>65</v>
      </c>
      <c r="B1086" s="31">
        <f ca="1" t="shared" si="1388"/>
        <v>44763</v>
      </c>
      <c r="C1086" s="32">
        <f ca="1" t="shared" si="1322"/>
        <v>44805</v>
      </c>
      <c r="D1086" s="30" t="str">
        <f t="shared" si="1323"/>
        <v>Project 41086</v>
      </c>
      <c r="E1086" s="30" t="str">
        <f t="shared" si="1324"/>
        <v>Company AB 51086</v>
      </c>
      <c r="F1086" s="30" t="str">
        <f ca="1" t="shared" si="1389"/>
        <v>Kungsör</v>
      </c>
      <c r="G1086" s="37">
        <f ca="1" t="shared" si="1390"/>
        <v>37</v>
      </c>
      <c r="H1086" s="38" t="str">
        <f ca="1" t="shared" si="1391"/>
        <v>Ja</v>
      </c>
      <c r="I1086" s="30" t="str">
        <f ca="1" t="shared" si="1392"/>
        <v>Utökning</v>
      </c>
      <c r="J1086" s="30" t="s">
        <v>69</v>
      </c>
      <c r="K1086" s="41">
        <f ca="1" t="shared" si="1393"/>
        <v>170</v>
      </c>
      <c r="L1086" s="41">
        <f ca="1" t="shared" si="1325"/>
        <v>166</v>
      </c>
      <c r="N1086" s="30" t="str">
        <f ca="1" t="shared" si="1326"/>
        <v>Sarah Anderson 1086</v>
      </c>
      <c r="O1086" s="30" t="str">
        <f ca="1" t="shared" si="1327"/>
        <v>Anders Erikson 1086</v>
      </c>
      <c r="P1086" s="30" t="str">
        <f ca="1" t="shared" si="1328"/>
        <v>Anders Erikson 1086</v>
      </c>
      <c r="Q1086" s="30" t="str">
        <f ca="1" t="shared" si="1394"/>
        <v>1.Anslutningsmöjlighet</v>
      </c>
      <c r="R1086" s="45" t="str">
        <f ca="1" t="shared" si="1395"/>
        <v>Ja</v>
      </c>
      <c r="S1086" s="45" t="str">
        <f ca="1" t="shared" si="1396"/>
        <v/>
      </c>
      <c r="T1086" s="45" t="str">
        <f ca="1" t="shared" si="1397"/>
        <v/>
      </c>
      <c r="V1086" s="33"/>
      <c r="W1086" s="49" t="str">
        <f ca="1" t="shared" si="1398"/>
        <v/>
      </c>
      <c r="X1086" s="50" t="str">
        <f ca="1" t="shared" si="1399"/>
        <v>Nej</v>
      </c>
      <c r="Y1086" s="63" t="str">
        <f ca="1" t="shared" si="1329"/>
        <v/>
      </c>
      <c r="Z1086" s="63" t="str">
        <f ca="1" t="shared" si="1330"/>
        <v/>
      </c>
      <c r="AA1086" s="67"/>
      <c r="AB1086" s="64" t="str">
        <f ca="1" t="shared" si="1331"/>
        <v/>
      </c>
      <c r="AC1086" s="73">
        <f ca="1">INDEX(Anslutningspunkt!$A$2:$A$108,RANDBETWEEN(2,108),1)</f>
        <v>54</v>
      </c>
      <c r="AD1086" s="30"/>
      <c r="AE1086" s="30" t="str">
        <f ca="1" t="shared" si="1400"/>
        <v/>
      </c>
      <c r="AF1086" s="79"/>
      <c r="AG1086" s="122"/>
      <c r="AH1086" s="123"/>
      <c r="AI1086" s="127"/>
      <c r="AL1086" s="7"/>
      <c r="AM1086" s="7">
        <f ca="1">VLOOKUP(AC1086,Anslutningspunkt!A:B,2,0)+RANDBETWEEN(-10000,10000)</f>
        <v>6117759.672</v>
      </c>
      <c r="AN1086" s="7">
        <f ca="1">VLOOKUP(AC1086,Anslutningspunkt!A:C,3,0)+RANDBETWEEN(-10000,10000)</f>
        <v>442839.438</v>
      </c>
      <c r="AP1086" s="7" t="str">
        <f ca="1" t="shared" si="1332"/>
        <v>Utökning</v>
      </c>
      <c r="AQ1086" s="7" t="str">
        <f t="shared" si="1333"/>
        <v>Konsumtion/Produktion</v>
      </c>
      <c r="AX1086" s="31" t="str">
        <f ca="1" t="shared" si="1334"/>
        <v/>
      </c>
      <c r="AZ1086" s="31" t="str">
        <f ca="1">IF(SUM(IF({"4.Projekteringsavtal","5.Anslutningsavtal","6.Nätavtal"}=Q1086,1,0))&gt;0,EDATE(AX1086,RANDBETWEEN(0,6)),"")</f>
        <v/>
      </c>
      <c r="BB1086" s="21" t="str">
        <f ca="1">IF(SUM(IF({"5.Anslutningsavtal","6.Nätavtal"}=Q1086,1,0))&gt;0,EDATE(AZ1086,RANDBETWEEN(0,3)),"")</f>
        <v/>
      </c>
      <c r="BD1086" s="21" t="str">
        <f ca="1" t="shared" si="1335"/>
        <v/>
      </c>
    </row>
    <row r="1087" spans="1:56">
      <c r="A1087" s="33" t="s">
        <v>65</v>
      </c>
      <c r="B1087" s="31">
        <f ca="1" t="shared" si="1388"/>
        <v>43407</v>
      </c>
      <c r="C1087" s="32">
        <f ca="1" t="shared" si="1322"/>
        <v>44458</v>
      </c>
      <c r="D1087" s="30" t="str">
        <f t="shared" si="1323"/>
        <v>Project 41087</v>
      </c>
      <c r="E1087" s="30" t="str">
        <f t="shared" si="1324"/>
        <v>Company AB 51087</v>
      </c>
      <c r="F1087" s="30" t="str">
        <f ca="1" t="shared" si="1389"/>
        <v>Upplands Bro</v>
      </c>
      <c r="G1087" s="37">
        <f ca="1" t="shared" si="1390"/>
        <v>35</v>
      </c>
      <c r="H1087" s="38" t="str">
        <f ca="1" t="shared" si="1391"/>
        <v/>
      </c>
      <c r="I1087" s="30" t="str">
        <f ca="1" t="shared" si="1392"/>
        <v>Flytt</v>
      </c>
      <c r="J1087" s="30" t="s">
        <v>69</v>
      </c>
      <c r="K1087" s="41">
        <f ca="1" t="shared" si="1393"/>
        <v>200</v>
      </c>
      <c r="L1087" s="41">
        <f ca="1" t="shared" si="1325"/>
        <v>163</v>
      </c>
      <c r="N1087" s="30" t="str">
        <f ca="1" t="shared" si="1326"/>
        <v>Sarah Anderson 1087</v>
      </c>
      <c r="O1087" s="30" t="str">
        <f ca="1" t="shared" si="1327"/>
        <v>Sarah Anderson 1087</v>
      </c>
      <c r="P1087" s="30" t="str">
        <f ca="1" t="shared" si="1328"/>
        <v>Anders Erikson 1087</v>
      </c>
      <c r="Q1087" s="30" t="str">
        <f ca="1" t="shared" si="1394"/>
        <v>2.Reservationsavtal</v>
      </c>
      <c r="R1087" s="45" t="str">
        <f ca="1" t="shared" si="1395"/>
        <v/>
      </c>
      <c r="S1087" s="45" t="str">
        <f ca="1" t="shared" si="1396"/>
        <v/>
      </c>
      <c r="T1087" s="45" t="str">
        <f ca="1" t="shared" si="1397"/>
        <v/>
      </c>
      <c r="V1087" s="33"/>
      <c r="W1087" s="49" t="str">
        <f ca="1" t="shared" si="1398"/>
        <v>Ansluts till LN 20 kV</v>
      </c>
      <c r="X1087" s="50" t="str">
        <f ca="1" t="shared" si="1399"/>
        <v>Ja</v>
      </c>
      <c r="Y1087" s="63">
        <f ca="1" t="shared" si="1329"/>
        <v>45560</v>
      </c>
      <c r="Z1087" s="63">
        <f ca="1" t="shared" si="1330"/>
        <v>44932</v>
      </c>
      <c r="AA1087" s="67"/>
      <c r="AB1087" s="64" t="str">
        <f ca="1" t="shared" si="1331"/>
        <v/>
      </c>
      <c r="AC1087" s="73">
        <f ca="1">INDEX(Anslutningspunkt!$A$2:$A$108,RANDBETWEEN(2,108),1)</f>
        <v>101</v>
      </c>
      <c r="AD1087" s="30"/>
      <c r="AE1087" s="30" t="str">
        <f ca="1" t="shared" si="1400"/>
        <v/>
      </c>
      <c r="AF1087" s="79"/>
      <c r="AG1087" s="122"/>
      <c r="AH1087" s="123"/>
      <c r="AI1087" s="127"/>
      <c r="AL1087" s="7"/>
      <c r="AM1087" s="7">
        <f ca="1">VLOOKUP(AC1087,Anslutningspunkt!A:B,2,0)+RANDBETWEEN(-10000,10000)</f>
        <v>6170198.672</v>
      </c>
      <c r="AN1087" s="7">
        <f ca="1">VLOOKUP(AC1087,Anslutningspunkt!A:C,3,0)+RANDBETWEEN(-10000,10000)</f>
        <v>370368.438</v>
      </c>
      <c r="AP1087" s="7" t="str">
        <f ca="1" t="shared" si="1332"/>
        <v>Flytt</v>
      </c>
      <c r="AQ1087" s="7" t="str">
        <f t="shared" si="1333"/>
        <v>Konsumtion/Produktion</v>
      </c>
      <c r="AX1087" s="31">
        <f ca="1" t="shared" si="1334"/>
        <v>43957.1704073831</v>
      </c>
      <c r="AZ1087" s="31" t="str">
        <f ca="1">IF(SUM(IF({"4.Projekteringsavtal","5.Anslutningsavtal","6.Nätavtal"}=Q1087,1,0))&gt;0,EDATE(AX1087,RANDBETWEEN(0,6)),"")</f>
        <v/>
      </c>
      <c r="BB1087" s="21" t="str">
        <f ca="1">IF(SUM(IF({"5.Anslutningsavtal","6.Nätavtal"}=Q1087,1,0))&gt;0,EDATE(AZ1087,RANDBETWEEN(0,3)),"")</f>
        <v/>
      </c>
      <c r="BD1087" s="21" t="str">
        <f ca="1" t="shared" si="1335"/>
        <v/>
      </c>
    </row>
    <row r="1088" spans="1:56">
      <c r="A1088" s="33" t="s">
        <v>65</v>
      </c>
      <c r="B1088" s="31">
        <f ca="1" t="shared" si="1388"/>
        <v>43902</v>
      </c>
      <c r="C1088" s="32">
        <f ca="1" t="shared" si="1322"/>
        <v>44418</v>
      </c>
      <c r="D1088" s="30" t="str">
        <f t="shared" si="1323"/>
        <v>Project 41088</v>
      </c>
      <c r="E1088" s="30" t="str">
        <f t="shared" si="1324"/>
        <v>Company AB 51088</v>
      </c>
      <c r="F1088" s="30" t="str">
        <f ca="1" t="shared" si="1389"/>
        <v>Uppsala</v>
      </c>
      <c r="G1088" s="37">
        <f ca="1" t="shared" si="1390"/>
        <v>34</v>
      </c>
      <c r="H1088" s="38" t="str">
        <f ca="1" t="shared" si="1391"/>
        <v>Nej</v>
      </c>
      <c r="I1088" s="30" t="str">
        <f ca="1" t="shared" si="1392"/>
        <v>Flytt</v>
      </c>
      <c r="J1088" s="30" t="s">
        <v>69</v>
      </c>
      <c r="K1088" s="41">
        <f ca="1" t="shared" si="1393"/>
        <v>250</v>
      </c>
      <c r="L1088" s="41">
        <f ca="1" t="shared" si="1325"/>
        <v>247</v>
      </c>
      <c r="N1088" s="30" t="str">
        <f ca="1" t="shared" si="1326"/>
        <v>Erik Johanson 1088</v>
      </c>
      <c r="O1088" s="30" t="str">
        <f ca="1" t="shared" si="1327"/>
        <v>Sarah Anderson 1088</v>
      </c>
      <c r="P1088" s="30" t="str">
        <f ca="1" t="shared" si="1328"/>
        <v>Erik Johanson 1088</v>
      </c>
      <c r="Q1088" s="30" t="str">
        <f ca="1" t="shared" si="1394"/>
        <v>4.Projekteringsavtal</v>
      </c>
      <c r="R1088" s="45" t="str">
        <f ca="1" t="shared" si="1395"/>
        <v>?</v>
      </c>
      <c r="S1088" s="45" t="str">
        <f ca="1" t="shared" si="1396"/>
        <v/>
      </c>
      <c r="T1088" s="45" t="str">
        <f ca="1" t="shared" si="1397"/>
        <v/>
      </c>
      <c r="V1088" s="33"/>
      <c r="W1088" s="49" t="str">
        <f ca="1" t="shared" si="1398"/>
        <v>Ansluts till LN 20 kV</v>
      </c>
      <c r="X1088" s="50" t="str">
        <f ca="1" t="shared" si="1399"/>
        <v>Nej</v>
      </c>
      <c r="Y1088" s="63" t="str">
        <f ca="1" t="shared" si="1329"/>
        <v/>
      </c>
      <c r="Z1088" s="63" t="str">
        <f ca="1" t="shared" si="1330"/>
        <v/>
      </c>
      <c r="AA1088" s="67"/>
      <c r="AB1088" s="64" t="str">
        <f ca="1" t="shared" si="1331"/>
        <v/>
      </c>
      <c r="AC1088" s="73">
        <f ca="1">INDEX(Anslutningspunkt!$A$2:$A$108,RANDBETWEEN(2,108),1)</f>
        <v>23</v>
      </c>
      <c r="AD1088" s="30"/>
      <c r="AE1088" s="30" t="str">
        <f ca="1" t="shared" si="1400"/>
        <v>Stamnät</v>
      </c>
      <c r="AF1088" s="79"/>
      <c r="AG1088" s="122"/>
      <c r="AH1088" s="123"/>
      <c r="AI1088" s="127"/>
      <c r="AL1088" s="7"/>
      <c r="AM1088" s="7">
        <f ca="1">VLOOKUP(AC1088,Anslutningspunkt!A:B,2,0)+RANDBETWEEN(-10000,10000)</f>
        <v>6025309.672</v>
      </c>
      <c r="AN1088" s="7">
        <f ca="1">VLOOKUP(AC1088,Anslutningspunkt!A:C,3,0)+RANDBETWEEN(-10000,10000)</f>
        <v>266090.438</v>
      </c>
      <c r="AP1088" s="7" t="str">
        <f ca="1" t="shared" si="1332"/>
        <v>Flytt</v>
      </c>
      <c r="AQ1088" s="7" t="str">
        <f t="shared" si="1333"/>
        <v>Konsumtion/Produktion</v>
      </c>
      <c r="AX1088" s="31">
        <f ca="1" t="shared" si="1334"/>
        <v>44109.4874597628</v>
      </c>
      <c r="AZ1088" s="31">
        <f ca="1">IF(SUM(IF({"4.Projekteringsavtal","5.Anslutningsavtal","6.Nätavtal"}=Q1088,1,0))&gt;0,EDATE(AX1088,RANDBETWEEN(0,6)),"")</f>
        <v>44291</v>
      </c>
      <c r="BB1088" s="21" t="str">
        <f ca="1">IF(SUM(IF({"5.Anslutningsavtal","6.Nätavtal"}=Q1088,1,0))&gt;0,EDATE(AZ1088,RANDBETWEEN(0,3)),"")</f>
        <v/>
      </c>
      <c r="BD1088" s="21" t="str">
        <f ca="1" t="shared" si="1335"/>
        <v/>
      </c>
    </row>
    <row r="1089" spans="1:56">
      <c r="A1089" s="33" t="s">
        <v>65</v>
      </c>
      <c r="B1089" s="31">
        <f ca="1" t="shared" si="1388"/>
        <v>43945</v>
      </c>
      <c r="C1089" s="32">
        <f ca="1" t="shared" si="1322"/>
        <v>45128</v>
      </c>
      <c r="D1089" s="30" t="str">
        <f t="shared" si="1323"/>
        <v>Project 41089</v>
      </c>
      <c r="E1089" s="30" t="str">
        <f t="shared" si="1324"/>
        <v>Company AB 51089</v>
      </c>
      <c r="F1089" s="30" t="str">
        <f ca="1" t="shared" si="1389"/>
        <v>Kungsör</v>
      </c>
      <c r="G1089" s="37">
        <f ca="1" t="shared" si="1390"/>
        <v>35</v>
      </c>
      <c r="H1089" s="38" t="str">
        <f ca="1" t="shared" si="1391"/>
        <v>Nej</v>
      </c>
      <c r="I1089" s="30" t="str">
        <f ca="1" t="shared" si="1392"/>
        <v>Nyanslutning</v>
      </c>
      <c r="J1089" s="30" t="s">
        <v>69</v>
      </c>
      <c r="K1089" s="41">
        <f ca="1" t="shared" si="1393"/>
        <v>100</v>
      </c>
      <c r="L1089" s="41">
        <f ca="1" t="shared" si="1325"/>
        <v>10</v>
      </c>
      <c r="N1089" s="30" t="str">
        <f ca="1" t="shared" si="1326"/>
        <v>Erik Johanson 1089</v>
      </c>
      <c r="O1089" s="30" t="str">
        <f ca="1" t="shared" si="1327"/>
        <v>Erik Johanson 1089</v>
      </c>
      <c r="P1089" s="30" t="str">
        <f ca="1" t="shared" si="1328"/>
        <v>Erik Johanson 1089</v>
      </c>
      <c r="Q1089" s="30" t="str">
        <f ca="1" t="shared" si="1394"/>
        <v>5.Anslutningsavtal</v>
      </c>
      <c r="R1089" s="45" t="str">
        <f ca="1" t="shared" si="1395"/>
        <v>Ja</v>
      </c>
      <c r="S1089" s="45" t="str">
        <f ca="1" t="shared" si="1396"/>
        <v>x</v>
      </c>
      <c r="T1089" s="45" t="str">
        <f ca="1" t="shared" si="1397"/>
        <v/>
      </c>
      <c r="V1089" s="33"/>
      <c r="W1089" s="49" t="str">
        <f ca="1" t="shared" si="1398"/>
        <v>Reservationsavtal ska tecknas</v>
      </c>
      <c r="X1089" s="50" t="str">
        <f ca="1" t="shared" si="1399"/>
        <v/>
      </c>
      <c r="Y1089" s="63" t="str">
        <f ca="1" t="shared" si="1329"/>
        <v/>
      </c>
      <c r="Z1089" s="63" t="str">
        <f ca="1" t="shared" si="1330"/>
        <v/>
      </c>
      <c r="AA1089" s="67"/>
      <c r="AB1089" s="64" t="str">
        <f ca="1" t="shared" si="1331"/>
        <v/>
      </c>
      <c r="AC1089" s="73">
        <f ca="1">INDEX(Anslutningspunkt!$A$2:$A$108,RANDBETWEEN(2,108),1)</f>
        <v>0</v>
      </c>
      <c r="AD1089" s="30"/>
      <c r="AE1089" s="30" t="str">
        <f ca="1" t="shared" si="1400"/>
        <v>Stamnät Regionnät</v>
      </c>
      <c r="AF1089" s="79"/>
      <c r="AG1089" s="122"/>
      <c r="AH1089" s="123"/>
      <c r="AI1089" s="127"/>
      <c r="AL1089" s="7"/>
      <c r="AM1089" s="7">
        <f ca="1">VLOOKUP(AC1089,Anslutningspunkt!A:B,2,0)+RANDBETWEEN(-10000,10000)</f>
        <v>6085328.672</v>
      </c>
      <c r="AN1089" s="7">
        <f ca="1">VLOOKUP(AC1089,Anslutningspunkt!A:C,3,0)+RANDBETWEEN(-10000,10000)</f>
        <v>404097.438</v>
      </c>
      <c r="AP1089" s="7" t="str">
        <f ca="1" t="shared" si="1332"/>
        <v>Nyanslutning</v>
      </c>
      <c r="AQ1089" s="7" t="str">
        <f t="shared" si="1333"/>
        <v>Konsumtion/Produktion</v>
      </c>
      <c r="AX1089" s="31">
        <f ca="1" t="shared" si="1334"/>
        <v>44453.630894954</v>
      </c>
      <c r="AZ1089" s="31">
        <f ca="1">IF(SUM(IF({"4.Projekteringsavtal","5.Anslutningsavtal","6.Nätavtal"}=Q1089,1,0))&gt;0,EDATE(AX1089,RANDBETWEEN(0,6)),"")</f>
        <v>44606</v>
      </c>
      <c r="BB1089" s="21">
        <f ca="1">IF(SUM(IF({"5.Anslutningsavtal","6.Nätavtal"}=Q1089,1,0))&gt;0,EDATE(AZ1089,RANDBETWEEN(0,3)),"")</f>
        <v>44695</v>
      </c>
      <c r="BD1089" s="21" t="str">
        <f ca="1" t="shared" si="1335"/>
        <v/>
      </c>
    </row>
    <row r="1090" spans="1:56">
      <c r="A1090" s="33" t="s">
        <v>65</v>
      </c>
      <c r="B1090" s="31">
        <f ca="1" t="shared" si="1388"/>
        <v>43922</v>
      </c>
      <c r="C1090" s="32">
        <f ca="1" t="shared" si="1322"/>
        <v>45178</v>
      </c>
      <c r="D1090" s="30" t="str">
        <f t="shared" si="1323"/>
        <v>Project 41090</v>
      </c>
      <c r="E1090" s="30" t="str">
        <f t="shared" si="1324"/>
        <v>Company AB 51090</v>
      </c>
      <c r="F1090" s="30" t="str">
        <f ca="1" t="shared" si="1389"/>
        <v>Surahammar</v>
      </c>
      <c r="G1090" s="37">
        <f ca="1" t="shared" si="1390"/>
        <v>31</v>
      </c>
      <c r="H1090" s="38" t="str">
        <f ca="1" t="shared" si="1391"/>
        <v>Nej</v>
      </c>
      <c r="I1090" s="30" t="str">
        <f ca="1" t="shared" si="1392"/>
        <v>Utökning</v>
      </c>
      <c r="J1090" s="30" t="s">
        <v>69</v>
      </c>
      <c r="K1090" s="41">
        <f ca="1" t="shared" si="1393"/>
        <v>590</v>
      </c>
      <c r="L1090" s="41">
        <f ca="1" t="shared" si="1325"/>
        <v>302</v>
      </c>
      <c r="N1090" s="30" t="str">
        <f ca="1" t="shared" si="1326"/>
        <v>Erik Johanson 1090</v>
      </c>
      <c r="O1090" s="30" t="str">
        <f ca="1" t="shared" si="1327"/>
        <v>Lars Johnson 1090</v>
      </c>
      <c r="P1090" s="30" t="str">
        <f ca="1" t="shared" si="1328"/>
        <v>Lars Johnson 1090</v>
      </c>
      <c r="Q1090" s="30" t="str">
        <f ca="1" t="shared" si="1394"/>
        <v>4.Projekteringsavtal</v>
      </c>
      <c r="R1090" s="45" t="str">
        <f ca="1" t="shared" si="1395"/>
        <v>N/A</v>
      </c>
      <c r="S1090" s="45" t="str">
        <f ca="1" t="shared" si="1396"/>
        <v/>
      </c>
      <c r="T1090" s="45" t="str">
        <f ca="1" t="shared" si="1397"/>
        <v/>
      </c>
      <c r="V1090" s="33"/>
      <c r="W1090" s="49" t="str">
        <f ca="1" t="shared" si="1398"/>
        <v>Länk</v>
      </c>
      <c r="X1090" s="50" t="str">
        <f ca="1" t="shared" si="1399"/>
        <v>Ja</v>
      </c>
      <c r="Y1090" s="63">
        <f ca="1" t="shared" si="1329"/>
        <v>45571</v>
      </c>
      <c r="Z1090" s="63">
        <f ca="1" t="shared" si="1330"/>
        <v>45471</v>
      </c>
      <c r="AA1090" s="67"/>
      <c r="AB1090" s="64" t="str">
        <f ca="1" t="shared" si="1331"/>
        <v/>
      </c>
      <c r="AC1090" s="73">
        <f ca="1">INDEX(Anslutningspunkt!$A$2:$A$108,RANDBETWEEN(2,108),1)</f>
        <v>31</v>
      </c>
      <c r="AD1090" s="30"/>
      <c r="AE1090" s="30" t="str">
        <f ca="1" t="shared" si="1400"/>
        <v>Regionnät</v>
      </c>
      <c r="AF1090" s="79"/>
      <c r="AG1090" s="122"/>
      <c r="AH1090" s="123"/>
      <c r="AI1090" s="127"/>
      <c r="AL1090" s="7"/>
      <c r="AM1090" s="7">
        <f ca="1">VLOOKUP(AC1090,Anslutningspunkt!A:B,2,0)+RANDBETWEEN(-10000,10000)</f>
        <v>6032033.672</v>
      </c>
      <c r="AN1090" s="7">
        <f ca="1">VLOOKUP(AC1090,Anslutningspunkt!A:C,3,0)+RANDBETWEEN(-10000,10000)</f>
        <v>272797.438</v>
      </c>
      <c r="AP1090" s="7" t="str">
        <f ca="1" t="shared" si="1332"/>
        <v>Utökning</v>
      </c>
      <c r="AQ1090" s="7" t="str">
        <f t="shared" si="1333"/>
        <v>Konsumtion/Produktion</v>
      </c>
      <c r="AX1090" s="31">
        <f ca="1" t="shared" si="1334"/>
        <v>44360.5783618617</v>
      </c>
      <c r="AZ1090" s="31">
        <f ca="1">IF(SUM(IF({"4.Projekteringsavtal","5.Anslutningsavtal","6.Nätavtal"}=Q1090,1,0))&gt;0,EDATE(AX1090,RANDBETWEEN(0,6)),"")</f>
        <v>44543</v>
      </c>
      <c r="BB1090" s="21" t="str">
        <f ca="1">IF(SUM(IF({"5.Anslutningsavtal","6.Nätavtal"}=Q1090,1,0))&gt;0,EDATE(AZ1090,RANDBETWEEN(0,3)),"")</f>
        <v/>
      </c>
      <c r="BD1090" s="21" t="str">
        <f ca="1" t="shared" si="1335"/>
        <v/>
      </c>
    </row>
    <row r="1091" spans="1:56">
      <c r="A1091" s="33" t="s">
        <v>65</v>
      </c>
      <c r="B1091" s="31">
        <f ca="1" t="shared" ref="B1091:B1100" si="1401">RANDBETWEEN(DATE(2018,1,1),DATE(2022,10,20))</f>
        <v>43380</v>
      </c>
      <c r="C1091" s="32">
        <f ca="1" t="shared" si="1322"/>
        <v>43586</v>
      </c>
      <c r="D1091" s="30" t="str">
        <f t="shared" si="1323"/>
        <v>Project 41091</v>
      </c>
      <c r="E1091" s="30" t="str">
        <f t="shared" si="1324"/>
        <v>Company AB 51091</v>
      </c>
      <c r="F1091" s="30" t="str">
        <f ca="1" t="shared" ref="F1091:F1100" si="140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Solna</v>
      </c>
      <c r="G1091" s="37">
        <f ca="1" t="shared" ref="G1091:G1100" si="1403">RANDBETWEEN(30,38)</f>
        <v>37</v>
      </c>
      <c r="H1091" s="38" t="str">
        <f ca="1" t="shared" ref="H1091:H1100" si="1404">CHOOSE(RANDBETWEEN(1,3),"Ja","Nej","")</f>
        <v>Ja</v>
      </c>
      <c r="I1091" s="30" t="str">
        <f ca="1" t="shared" ref="I1091:I1100" si="1405">CHOOSE(RANDBETWEEN(1,3),"Nyanslutning","Utökning","Flytt")</f>
        <v>Nyanslutning</v>
      </c>
      <c r="J1091" s="30" t="s">
        <v>69</v>
      </c>
      <c r="K1091" s="41">
        <f ca="1" t="shared" ref="K1091:K1100" si="1406">RANDBETWEEN(1,60)*10</f>
        <v>220</v>
      </c>
      <c r="L1091" s="41">
        <f ca="1" t="shared" si="1325"/>
        <v>124</v>
      </c>
      <c r="N1091" s="30" t="str">
        <f ca="1" t="shared" si="1326"/>
        <v>Anders Erikson 1091</v>
      </c>
      <c r="O1091" s="30" t="str">
        <f ca="1" t="shared" si="1327"/>
        <v>Sarah Anderson 1091</v>
      </c>
      <c r="P1091" s="30" t="str">
        <f ca="1" t="shared" si="1328"/>
        <v>Erik Johanson 1091</v>
      </c>
      <c r="Q1091" s="30" t="str">
        <f ca="1" t="shared" ref="Q1091:Q1100" si="1407">CHOOSE(RANDBETWEEN(1,5),"5.Anslutningsavtal","4.Projekteringsavtal","6.Nätavtal","2.Reservationsavtal","1.Anslutningsmöjlighet")</f>
        <v>4.Projekteringsavtal</v>
      </c>
      <c r="R1091" s="45" t="str">
        <f ca="1" t="shared" ref="R1091:R1100" si="1408">CHOOSE(RANDBETWEEN(1,8),"Ja","","","","n","nej","?","N/A")</f>
        <v>N/A</v>
      </c>
      <c r="S1091" s="45" t="str">
        <f ca="1" t="shared" ref="S1091:S1100" si="1409">CHOOSE(RANDBETWEEN(1,3),"x","","")</f>
        <v/>
      </c>
      <c r="T1091" s="45" t="str">
        <f ca="1" t="shared" ref="T1091:T1100" si="1410">CHOOSE(RANDBETWEEN(1,4),"x","","","")</f>
        <v>x</v>
      </c>
      <c r="V1091" s="33"/>
      <c r="W1091" s="49" t="str">
        <f ca="1" t="shared" ref="W1091:W1100" si="1411">CHOOSE(RANDBETWEEN(1,7),"Länk","","","","","Ansluts till LN 20 kV","Reservationsavtal ska tecknas")</f>
        <v>Länk</v>
      </c>
      <c r="X1091" s="50" t="str">
        <f ca="1" t="shared" ref="X1091:X1100" si="1412">CHOOSE(RANDBETWEEN(1,4),"Ja","Ja","Nej","")</f>
        <v>Ja</v>
      </c>
      <c r="Y1091" s="63">
        <f ca="1" t="shared" si="1329"/>
        <v>45562</v>
      </c>
      <c r="Z1091" s="63">
        <f ca="1" t="shared" si="1330"/>
        <v>45556</v>
      </c>
      <c r="AA1091" s="67"/>
      <c r="AB1091" s="64" t="str">
        <f ca="1" t="shared" si="1331"/>
        <v/>
      </c>
      <c r="AC1091" s="73">
        <f ca="1">INDEX(Anslutningspunkt!$A$2:$A$108,RANDBETWEEN(2,108),1)</f>
        <v>1</v>
      </c>
      <c r="AD1091" s="30"/>
      <c r="AE1091" s="30" t="str">
        <f ca="1" t="shared" ref="AE1091:AE1100" si="1413">CHOOSE(RANDBETWEEN(1,4),"Regionnät","Stamnät Regionnät","Stamnät","")</f>
        <v>Stamnät</v>
      </c>
      <c r="AF1091" s="79"/>
      <c r="AG1091" s="122"/>
      <c r="AH1091" s="123"/>
      <c r="AI1091" s="127"/>
      <c r="AL1091" s="7"/>
      <c r="AM1091" s="7">
        <f ca="1">VLOOKUP(AC1091,Anslutningspunkt!A:B,2,0)+RANDBETWEEN(-10000,10000)</f>
        <v>6011328.672</v>
      </c>
      <c r="AN1091" s="7">
        <f ca="1">VLOOKUP(AC1091,Anslutningspunkt!A:C,3,0)+RANDBETWEEN(-10000,10000)</f>
        <v>282413.438</v>
      </c>
      <c r="AP1091" s="7" t="str">
        <f ca="1" t="shared" si="1332"/>
        <v>Nyanslutning</v>
      </c>
      <c r="AQ1091" s="7" t="str">
        <f t="shared" si="1333"/>
        <v>Konsumtion/Produktion</v>
      </c>
      <c r="AX1091" s="31">
        <f ca="1" t="shared" si="1334"/>
        <v>43478.9628830803</v>
      </c>
      <c r="AZ1091" s="31">
        <f ca="1">IF(SUM(IF({"4.Projekteringsavtal","5.Anslutningsavtal","6.Nätavtal"}=Q1091,1,0))&gt;0,EDATE(AX1091,RANDBETWEEN(0,6)),"")</f>
        <v>43568</v>
      </c>
      <c r="BB1091" s="21" t="str">
        <f ca="1">IF(SUM(IF({"5.Anslutningsavtal","6.Nätavtal"}=Q1091,1,0))&gt;0,EDATE(AZ1091,RANDBETWEEN(0,3)),"")</f>
        <v/>
      </c>
      <c r="BD1091" s="21" t="str">
        <f ca="1" t="shared" si="1335"/>
        <v/>
      </c>
    </row>
    <row r="1092" spans="1:56">
      <c r="A1092" s="33" t="s">
        <v>65</v>
      </c>
      <c r="B1092" s="31">
        <f ca="1" t="shared" si="1401"/>
        <v>43402</v>
      </c>
      <c r="C1092" s="32">
        <f ca="1" t="shared" si="1322"/>
        <v>43877</v>
      </c>
      <c r="D1092" s="30" t="str">
        <f t="shared" si="1323"/>
        <v>Project 41092</v>
      </c>
      <c r="E1092" s="30" t="str">
        <f t="shared" si="1324"/>
        <v>Company AB 51092</v>
      </c>
      <c r="F1092" s="30" t="str">
        <f ca="1" t="shared" si="1402"/>
        <v>Kungsör</v>
      </c>
      <c r="G1092" s="37">
        <f ca="1" t="shared" si="1403"/>
        <v>38</v>
      </c>
      <c r="H1092" s="38" t="str">
        <f ca="1" t="shared" si="1404"/>
        <v/>
      </c>
      <c r="I1092" s="30" t="str">
        <f ca="1" t="shared" si="1405"/>
        <v>Utökning</v>
      </c>
      <c r="J1092" s="30" t="s">
        <v>69</v>
      </c>
      <c r="K1092" s="41">
        <f ca="1" t="shared" si="1406"/>
        <v>330</v>
      </c>
      <c r="L1092" s="41">
        <f ca="1" t="shared" si="1325"/>
        <v>228</v>
      </c>
      <c r="N1092" s="30" t="str">
        <f ca="1" t="shared" si="1326"/>
        <v>Lars Johnson 1092</v>
      </c>
      <c r="O1092" s="30" t="str">
        <f ca="1" t="shared" si="1327"/>
        <v>Lars Johnson 1092</v>
      </c>
      <c r="P1092" s="30" t="str">
        <f ca="1" t="shared" si="1328"/>
        <v>Anders Erikson 1092</v>
      </c>
      <c r="Q1092" s="30" t="str">
        <f ca="1" t="shared" si="1407"/>
        <v>5.Anslutningsavtal</v>
      </c>
      <c r="R1092" s="45" t="str">
        <f ca="1" t="shared" si="1408"/>
        <v>n</v>
      </c>
      <c r="S1092" s="45" t="str">
        <f ca="1" t="shared" si="1409"/>
        <v/>
      </c>
      <c r="T1092" s="45" t="str">
        <f ca="1" t="shared" si="1410"/>
        <v/>
      </c>
      <c r="V1092" s="33"/>
      <c r="W1092" s="49" t="str">
        <f ca="1" t="shared" si="1411"/>
        <v/>
      </c>
      <c r="X1092" s="50" t="str">
        <f ca="1" t="shared" si="1412"/>
        <v>Ja</v>
      </c>
      <c r="Y1092" s="63">
        <f ca="1" t="shared" si="1329"/>
        <v>45101</v>
      </c>
      <c r="Z1092" s="63">
        <f ca="1" t="shared" si="1330"/>
        <v>44641</v>
      </c>
      <c r="AA1092" s="67"/>
      <c r="AB1092" s="64" t="str">
        <f ca="1" t="shared" si="1331"/>
        <v/>
      </c>
      <c r="AC1092" s="73">
        <f ca="1">INDEX(Anslutningspunkt!$A$2:$A$108,RANDBETWEEN(2,108),1)</f>
        <v>33</v>
      </c>
      <c r="AD1092" s="30"/>
      <c r="AE1092" s="30" t="str">
        <f ca="1" t="shared" si="1413"/>
        <v>Stamnät Regionnät</v>
      </c>
      <c r="AF1092" s="79"/>
      <c r="AG1092" s="122"/>
      <c r="AH1092" s="123"/>
      <c r="AI1092" s="127"/>
      <c r="AL1092" s="7"/>
      <c r="AM1092" s="7">
        <f ca="1">VLOOKUP(AC1092,Anslutningspunkt!A:B,2,0)+RANDBETWEEN(-10000,10000)</f>
        <v>6052354.672</v>
      </c>
      <c r="AN1092" s="7">
        <f ca="1">VLOOKUP(AC1092,Anslutningspunkt!A:C,3,0)+RANDBETWEEN(-10000,10000)</f>
        <v>261680.438</v>
      </c>
      <c r="AP1092" s="7" t="str">
        <f ca="1" t="shared" si="1332"/>
        <v>Utökning</v>
      </c>
      <c r="AQ1092" s="7" t="str">
        <f t="shared" si="1333"/>
        <v>Konsumtion/Produktion</v>
      </c>
      <c r="AX1092" s="31">
        <f ca="1" t="shared" si="1334"/>
        <v>43888.2905018936</v>
      </c>
      <c r="AZ1092" s="31">
        <f ca="1">IF(SUM(IF({"4.Projekteringsavtal","5.Anslutningsavtal","6.Nätavtal"}=Q1092,1,0))&gt;0,EDATE(AX1092,RANDBETWEEN(0,6)),"")</f>
        <v>43917</v>
      </c>
      <c r="BB1092" s="21">
        <f ca="1">IF(SUM(IF({"5.Anslutningsavtal","6.Nätavtal"}=Q1092,1,0))&gt;0,EDATE(AZ1092,RANDBETWEEN(0,3)),"")</f>
        <v>43917</v>
      </c>
      <c r="BD1092" s="21" t="str">
        <f ca="1" t="shared" si="1335"/>
        <v/>
      </c>
    </row>
    <row r="1093" spans="1:56">
      <c r="A1093" s="33" t="s">
        <v>65</v>
      </c>
      <c r="B1093" s="31">
        <f ca="1" t="shared" si="1401"/>
        <v>43504</v>
      </c>
      <c r="C1093" s="32">
        <f ca="1" t="shared" si="1322"/>
        <v>43914</v>
      </c>
      <c r="D1093" s="30" t="str">
        <f t="shared" si="1323"/>
        <v>Project 41093</v>
      </c>
      <c r="E1093" s="30" t="str">
        <f t="shared" si="1324"/>
        <v>Company AB 51093</v>
      </c>
      <c r="F1093" s="30" t="str">
        <f ca="1" t="shared" si="1402"/>
        <v>Stockholm</v>
      </c>
      <c r="G1093" s="37">
        <f ca="1" t="shared" si="1403"/>
        <v>30</v>
      </c>
      <c r="H1093" s="38" t="str">
        <f ca="1" t="shared" si="1404"/>
        <v>Ja</v>
      </c>
      <c r="I1093" s="30" t="str">
        <f ca="1" t="shared" si="1405"/>
        <v>Nyanslutning</v>
      </c>
      <c r="J1093" s="30" t="s">
        <v>69</v>
      </c>
      <c r="K1093" s="41">
        <f ca="1" t="shared" si="1406"/>
        <v>170</v>
      </c>
      <c r="L1093" s="41">
        <f ca="1" t="shared" si="1325"/>
        <v>169</v>
      </c>
      <c r="N1093" s="30" t="str">
        <f ca="1" t="shared" si="1326"/>
        <v>Lars Johnson 1093</v>
      </c>
      <c r="O1093" s="30" t="str">
        <f ca="1" t="shared" si="1327"/>
        <v>Lars Johnson 1093</v>
      </c>
      <c r="P1093" s="30" t="str">
        <f ca="1" t="shared" si="1328"/>
        <v>Lars Johnson 1093</v>
      </c>
      <c r="Q1093" s="30" t="str">
        <f ca="1" t="shared" si="1407"/>
        <v>5.Anslutningsavtal</v>
      </c>
      <c r="R1093" s="45" t="str">
        <f ca="1" t="shared" si="1408"/>
        <v/>
      </c>
      <c r="S1093" s="45" t="str">
        <f ca="1" t="shared" si="1409"/>
        <v/>
      </c>
      <c r="T1093" s="45" t="str">
        <f ca="1" t="shared" si="1410"/>
        <v>x</v>
      </c>
      <c r="V1093" s="33"/>
      <c r="W1093" s="49" t="str">
        <f ca="1" t="shared" si="1411"/>
        <v/>
      </c>
      <c r="X1093" s="50" t="str">
        <f ca="1" t="shared" si="1412"/>
        <v>Ja</v>
      </c>
      <c r="Y1093" s="63">
        <f ca="1" t="shared" si="1329"/>
        <v>45432</v>
      </c>
      <c r="Z1093" s="63">
        <f ca="1" t="shared" si="1330"/>
        <v>44466</v>
      </c>
      <c r="AA1093" s="67"/>
      <c r="AB1093" s="64" t="str">
        <f ca="1" t="shared" si="1331"/>
        <v/>
      </c>
      <c r="AC1093" s="73">
        <f ca="1">INDEX(Anslutningspunkt!$A$2:$A$108,RANDBETWEEN(2,108),1)</f>
        <v>56</v>
      </c>
      <c r="AD1093" s="30"/>
      <c r="AE1093" s="30" t="str">
        <f ca="1" t="shared" si="1413"/>
        <v>Stamnät</v>
      </c>
      <c r="AF1093" s="79"/>
      <c r="AG1093" s="122"/>
      <c r="AH1093" s="123"/>
      <c r="AI1093" s="127"/>
      <c r="AL1093" s="7"/>
      <c r="AM1093" s="7">
        <f ca="1">VLOOKUP(AC1093,Anslutningspunkt!A:B,2,0)+RANDBETWEEN(-10000,10000)</f>
        <v>6021093.672</v>
      </c>
      <c r="AN1093" s="7">
        <f ca="1">VLOOKUP(AC1093,Anslutningspunkt!A:C,3,0)+RANDBETWEEN(-10000,10000)</f>
        <v>345857.438</v>
      </c>
      <c r="AP1093" s="7" t="str">
        <f ca="1" t="shared" si="1332"/>
        <v>Nyanslutning</v>
      </c>
      <c r="AQ1093" s="7" t="str">
        <f t="shared" si="1333"/>
        <v>Konsumtion/Produktion</v>
      </c>
      <c r="AX1093" s="31">
        <f ca="1" t="shared" si="1334"/>
        <v>43638.4707825793</v>
      </c>
      <c r="AZ1093" s="31">
        <f ca="1">IF(SUM(IF({"4.Projekteringsavtal","5.Anslutningsavtal","6.Nätavtal"}=Q1093,1,0))&gt;0,EDATE(AX1093,RANDBETWEEN(0,6)),"")</f>
        <v>43791</v>
      </c>
      <c r="BB1093" s="21">
        <f ca="1">IF(SUM(IF({"5.Anslutningsavtal","6.Nätavtal"}=Q1093,1,0))&gt;0,EDATE(AZ1093,RANDBETWEEN(0,3)),"")</f>
        <v>43852</v>
      </c>
      <c r="BD1093" s="21" t="str">
        <f ca="1" t="shared" si="1335"/>
        <v/>
      </c>
    </row>
    <row r="1094" spans="1:56">
      <c r="A1094" s="33" t="s">
        <v>65</v>
      </c>
      <c r="B1094" s="31">
        <f ca="1" t="shared" si="1401"/>
        <v>43249</v>
      </c>
      <c r="C1094" s="32">
        <f ca="1" t="shared" si="1322"/>
        <v>43739</v>
      </c>
      <c r="D1094" s="30" t="str">
        <f t="shared" si="1323"/>
        <v>Project 41094</v>
      </c>
      <c r="E1094" s="30" t="str">
        <f t="shared" si="1324"/>
        <v>Company AB 51094</v>
      </c>
      <c r="F1094" s="30" t="str">
        <f ca="1" t="shared" si="1402"/>
        <v>Surahamar</v>
      </c>
      <c r="G1094" s="37">
        <f ca="1" t="shared" si="1403"/>
        <v>30</v>
      </c>
      <c r="H1094" s="38" t="str">
        <f ca="1" t="shared" si="1404"/>
        <v>Nej</v>
      </c>
      <c r="I1094" s="30" t="str">
        <f ca="1" t="shared" si="1405"/>
        <v>Utökning</v>
      </c>
      <c r="J1094" s="30" t="s">
        <v>69</v>
      </c>
      <c r="K1094" s="41">
        <f ca="1" t="shared" si="1406"/>
        <v>300</v>
      </c>
      <c r="L1094" s="41">
        <f ca="1" t="shared" si="1325"/>
        <v>101</v>
      </c>
      <c r="N1094" s="30" t="str">
        <f ca="1" t="shared" si="1326"/>
        <v>Erik Johanson 1094</v>
      </c>
      <c r="O1094" s="30" t="str">
        <f ca="1" t="shared" si="1327"/>
        <v>Erik Johanson 1094</v>
      </c>
      <c r="P1094" s="30" t="str">
        <f ca="1" t="shared" si="1328"/>
        <v>Anders Erikson 1094</v>
      </c>
      <c r="Q1094" s="30" t="str">
        <f ca="1" t="shared" si="1407"/>
        <v>2.Reservationsavtal</v>
      </c>
      <c r="R1094" s="45" t="str">
        <f ca="1" t="shared" si="1408"/>
        <v>N/A</v>
      </c>
      <c r="S1094" s="45" t="str">
        <f ca="1" t="shared" si="1409"/>
        <v/>
      </c>
      <c r="T1094" s="45" t="str">
        <f ca="1" t="shared" si="1410"/>
        <v/>
      </c>
      <c r="V1094" s="33"/>
      <c r="W1094" s="49" t="str">
        <f ca="1" t="shared" si="1411"/>
        <v>Länk</v>
      </c>
      <c r="X1094" s="50" t="str">
        <f ca="1" t="shared" si="1412"/>
        <v>Nej</v>
      </c>
      <c r="Y1094" s="63" t="str">
        <f ca="1" t="shared" si="1329"/>
        <v/>
      </c>
      <c r="Z1094" s="63" t="str">
        <f ca="1" t="shared" si="1330"/>
        <v/>
      </c>
      <c r="AA1094" s="67"/>
      <c r="AB1094" s="64" t="str">
        <f ca="1" t="shared" si="1331"/>
        <v/>
      </c>
      <c r="AC1094" s="73">
        <f ca="1">INDEX(Anslutningspunkt!$A$2:$A$108,RANDBETWEEN(2,108),1)</f>
        <v>1</v>
      </c>
      <c r="AD1094" s="30"/>
      <c r="AE1094" s="30" t="str">
        <f ca="1" t="shared" si="1413"/>
        <v/>
      </c>
      <c r="AF1094" s="79"/>
      <c r="AG1094" s="122"/>
      <c r="AH1094" s="123"/>
      <c r="AI1094" s="127"/>
      <c r="AL1094" s="7"/>
      <c r="AM1094" s="7">
        <f ca="1">VLOOKUP(AC1094,Anslutningspunkt!A:B,2,0)+RANDBETWEEN(-10000,10000)</f>
        <v>6020867.672</v>
      </c>
      <c r="AN1094" s="7">
        <f ca="1">VLOOKUP(AC1094,Anslutningspunkt!A:C,3,0)+RANDBETWEEN(-10000,10000)</f>
        <v>280622.438</v>
      </c>
      <c r="AP1094" s="7" t="str">
        <f ca="1" t="shared" si="1332"/>
        <v>Utökning</v>
      </c>
      <c r="AQ1094" s="7" t="str">
        <f t="shared" si="1333"/>
        <v>Konsumtion/Produktion</v>
      </c>
      <c r="AX1094" s="31">
        <f ca="1" t="shared" si="1334"/>
        <v>43709.7871431086</v>
      </c>
      <c r="AZ1094" s="31" t="str">
        <f ca="1">IF(SUM(IF({"4.Projekteringsavtal","5.Anslutningsavtal","6.Nätavtal"}=Q1094,1,0))&gt;0,EDATE(AX1094,RANDBETWEEN(0,6)),"")</f>
        <v/>
      </c>
      <c r="BB1094" s="21" t="str">
        <f ca="1">IF(SUM(IF({"5.Anslutningsavtal","6.Nätavtal"}=Q1094,1,0))&gt;0,EDATE(AZ1094,RANDBETWEEN(0,3)),"")</f>
        <v/>
      </c>
      <c r="BD1094" s="21" t="str">
        <f ca="1" t="shared" si="1335"/>
        <v/>
      </c>
    </row>
    <row r="1095" spans="1:56">
      <c r="A1095" s="33" t="s">
        <v>65</v>
      </c>
      <c r="B1095" s="31">
        <f ca="1" t="shared" si="1401"/>
        <v>43838</v>
      </c>
      <c r="C1095" s="32">
        <f ca="1" t="shared" si="1322"/>
        <v>44920</v>
      </c>
      <c r="D1095" s="30" t="str">
        <f t="shared" si="1323"/>
        <v>Project 41095</v>
      </c>
      <c r="E1095" s="30" t="str">
        <f t="shared" si="1324"/>
        <v>Company AB 51095</v>
      </c>
      <c r="F1095" s="30" t="str">
        <f ca="1" t="shared" si="1402"/>
        <v>Smedjebacken</v>
      </c>
      <c r="G1095" s="37">
        <f ca="1" t="shared" si="1403"/>
        <v>37</v>
      </c>
      <c r="H1095" s="38" t="str">
        <f ca="1" t="shared" si="1404"/>
        <v>Ja</v>
      </c>
      <c r="I1095" s="30" t="str">
        <f ca="1" t="shared" si="1405"/>
        <v>Nyanslutning</v>
      </c>
      <c r="J1095" s="30" t="s">
        <v>69</v>
      </c>
      <c r="K1095" s="41">
        <f ca="1" t="shared" si="1406"/>
        <v>590</v>
      </c>
      <c r="L1095" s="41">
        <f ca="1" t="shared" si="1325"/>
        <v>474</v>
      </c>
      <c r="N1095" s="30" t="str">
        <f ca="1" t="shared" si="1326"/>
        <v>Lars Johnson 1095</v>
      </c>
      <c r="O1095" s="30" t="str">
        <f ca="1" t="shared" si="1327"/>
        <v>Lars Johnson 1095</v>
      </c>
      <c r="P1095" s="30" t="str">
        <f ca="1" t="shared" si="1328"/>
        <v>Anders Erikson 1095</v>
      </c>
      <c r="Q1095" s="30" t="str">
        <f ca="1" t="shared" si="1407"/>
        <v>2.Reservationsavtal</v>
      </c>
      <c r="R1095" s="45" t="str">
        <f ca="1" t="shared" si="1408"/>
        <v>N/A</v>
      </c>
      <c r="S1095" s="45" t="str">
        <f ca="1" t="shared" si="1409"/>
        <v>x</v>
      </c>
      <c r="T1095" s="45" t="str">
        <f ca="1" t="shared" si="1410"/>
        <v/>
      </c>
      <c r="V1095" s="33"/>
      <c r="W1095" s="49" t="str">
        <f ca="1" t="shared" si="1411"/>
        <v/>
      </c>
      <c r="X1095" s="50" t="str">
        <f ca="1" t="shared" si="1412"/>
        <v>Nej</v>
      </c>
      <c r="Y1095" s="63" t="str">
        <f ca="1" t="shared" si="1329"/>
        <v/>
      </c>
      <c r="Z1095" s="63" t="str">
        <f ca="1" t="shared" si="1330"/>
        <v/>
      </c>
      <c r="AA1095" s="67"/>
      <c r="AB1095" s="64" t="str">
        <f ca="1" t="shared" si="1331"/>
        <v/>
      </c>
      <c r="AC1095" s="73" t="e">
        <f ca="1">INDEX(Anslutningspunkt!$A$2:$A$108,RANDBETWEEN(2,108),1)</f>
        <v>#REF!</v>
      </c>
      <c r="AD1095" s="30"/>
      <c r="AE1095" s="30" t="str">
        <f ca="1" t="shared" si="1413"/>
        <v>Stamnät</v>
      </c>
      <c r="AF1095" s="79"/>
      <c r="AG1095" s="122"/>
      <c r="AH1095" s="123"/>
      <c r="AI1095" s="127"/>
      <c r="AL1095" s="7"/>
      <c r="AM1095" s="7" t="e">
        <f ca="1">VLOOKUP(AC1095,Anslutningspunkt!A:B,2,0)+RANDBETWEEN(-10000,10000)</f>
        <v>#REF!</v>
      </c>
      <c r="AN1095" s="7" t="e">
        <f ca="1">VLOOKUP(AC1095,Anslutningspunkt!A:C,3,0)+RANDBETWEEN(-10000,10000)</f>
        <v>#REF!</v>
      </c>
      <c r="AP1095" s="7" t="str">
        <f ca="1" t="shared" si="1332"/>
        <v>Nyanslutning</v>
      </c>
      <c r="AQ1095" s="7" t="str">
        <f t="shared" si="1333"/>
        <v>Konsumtion/Produktion</v>
      </c>
      <c r="AX1095" s="31">
        <f ca="1" t="shared" si="1334"/>
        <v>44631.5340615064</v>
      </c>
      <c r="AZ1095" s="31" t="str">
        <f ca="1">IF(SUM(IF({"4.Projekteringsavtal","5.Anslutningsavtal","6.Nätavtal"}=Q1095,1,0))&gt;0,EDATE(AX1095,RANDBETWEEN(0,6)),"")</f>
        <v/>
      </c>
      <c r="BB1095" s="21" t="str">
        <f ca="1">IF(SUM(IF({"5.Anslutningsavtal","6.Nätavtal"}=Q1095,1,0))&gt;0,EDATE(AZ1095,RANDBETWEEN(0,3)),"")</f>
        <v/>
      </c>
      <c r="BD1095" s="21" t="str">
        <f ca="1" t="shared" si="1335"/>
        <v/>
      </c>
    </row>
    <row r="1096" spans="1:56">
      <c r="A1096" s="33" t="s">
        <v>65</v>
      </c>
      <c r="B1096" s="31">
        <f ca="1" t="shared" si="1401"/>
        <v>43446</v>
      </c>
      <c r="C1096" s="32">
        <f ca="1" t="shared" si="1322"/>
        <v>45512</v>
      </c>
      <c r="D1096" s="30" t="str">
        <f t="shared" si="1323"/>
        <v>Project 41096</v>
      </c>
      <c r="E1096" s="30" t="str">
        <f t="shared" si="1324"/>
        <v>Company AB 51096</v>
      </c>
      <c r="F1096" s="30" t="str">
        <f ca="1" t="shared" si="1402"/>
        <v>Södertälje</v>
      </c>
      <c r="G1096" s="37">
        <f ca="1" t="shared" si="1403"/>
        <v>35</v>
      </c>
      <c r="H1096" s="38" t="str">
        <f ca="1" t="shared" si="1404"/>
        <v>Ja</v>
      </c>
      <c r="I1096" s="30" t="str">
        <f ca="1" t="shared" si="1405"/>
        <v>Utökning</v>
      </c>
      <c r="J1096" s="30" t="s">
        <v>69</v>
      </c>
      <c r="K1096" s="41">
        <f ca="1" t="shared" si="1406"/>
        <v>460</v>
      </c>
      <c r="L1096" s="41">
        <f ca="1" t="shared" si="1325"/>
        <v>287</v>
      </c>
      <c r="N1096" s="30" t="str">
        <f ca="1" t="shared" si="1326"/>
        <v>Erik Johanson 1096</v>
      </c>
      <c r="O1096" s="30" t="str">
        <f ca="1" t="shared" si="1327"/>
        <v>Sarah Anderson 1096</v>
      </c>
      <c r="P1096" s="30" t="str">
        <f ca="1" t="shared" si="1328"/>
        <v>Lars Johnson 1096</v>
      </c>
      <c r="Q1096" s="30" t="str">
        <f ca="1" t="shared" si="1407"/>
        <v>5.Anslutningsavtal</v>
      </c>
      <c r="R1096" s="45" t="str">
        <f ca="1" t="shared" si="1408"/>
        <v/>
      </c>
      <c r="S1096" s="45" t="str">
        <f ca="1" t="shared" si="1409"/>
        <v/>
      </c>
      <c r="T1096" s="45" t="str">
        <f ca="1" t="shared" si="1410"/>
        <v/>
      </c>
      <c r="V1096" s="33"/>
      <c r="W1096" s="49" t="str">
        <f ca="1" t="shared" si="1411"/>
        <v/>
      </c>
      <c r="X1096" s="50" t="str">
        <f ca="1" t="shared" si="1412"/>
        <v>Ja</v>
      </c>
      <c r="Y1096" s="63">
        <f ca="1" t="shared" si="1329"/>
        <v>45538</v>
      </c>
      <c r="Z1096" s="63">
        <f ca="1" t="shared" si="1330"/>
        <v>45515</v>
      </c>
      <c r="AA1096" s="67"/>
      <c r="AB1096" s="64" t="str">
        <f ca="1" t="shared" si="1331"/>
        <v/>
      </c>
      <c r="AC1096" s="73">
        <f ca="1">INDEX(Anslutningspunkt!$A$2:$A$108,RANDBETWEEN(2,108),1)</f>
        <v>94</v>
      </c>
      <c r="AD1096" s="30"/>
      <c r="AE1096" s="30" t="str">
        <f ca="1" t="shared" si="1413"/>
        <v>Regionnät</v>
      </c>
      <c r="AF1096" s="79"/>
      <c r="AG1096" s="122"/>
      <c r="AH1096" s="123"/>
      <c r="AI1096" s="127"/>
      <c r="AL1096" s="7"/>
      <c r="AM1096" s="7">
        <f ca="1">VLOOKUP(AC1096,Anslutningspunkt!A:B,2,0)+RANDBETWEEN(-10000,10000)</f>
        <v>6179547.672</v>
      </c>
      <c r="AN1096" s="7">
        <f ca="1">VLOOKUP(AC1096,Anslutningspunkt!A:C,3,0)+RANDBETWEEN(-10000,10000)</f>
        <v>266276.438</v>
      </c>
      <c r="AP1096" s="7" t="str">
        <f ca="1" t="shared" si="1332"/>
        <v>Utökning</v>
      </c>
      <c r="AQ1096" s="7" t="str">
        <f t="shared" si="1333"/>
        <v>Konsumtion/Produktion</v>
      </c>
      <c r="AX1096" s="31">
        <f ca="1" t="shared" si="1334"/>
        <v>44834.2209348133</v>
      </c>
      <c r="AZ1096" s="31">
        <f ca="1">IF(SUM(IF({"4.Projekteringsavtal","5.Anslutningsavtal","6.Nätavtal"}=Q1096,1,0))&gt;0,EDATE(AX1096,RANDBETWEEN(0,6)),"")</f>
        <v>44985</v>
      </c>
      <c r="BB1096" s="21">
        <f ca="1">IF(SUM(IF({"5.Anslutningsavtal","6.Nätavtal"}=Q1096,1,0))&gt;0,EDATE(AZ1096,RANDBETWEEN(0,3)),"")</f>
        <v>45044</v>
      </c>
      <c r="BD1096" s="21" t="str">
        <f ca="1" t="shared" si="1335"/>
        <v/>
      </c>
    </row>
    <row r="1097" spans="1:56">
      <c r="A1097" s="33" t="s">
        <v>65</v>
      </c>
      <c r="B1097" s="31">
        <f ca="1" t="shared" si="1401"/>
        <v>44723</v>
      </c>
      <c r="C1097" s="32">
        <f ca="1" t="shared" si="1322"/>
        <v>44803</v>
      </c>
      <c r="D1097" s="30" t="str">
        <f t="shared" si="1323"/>
        <v>Project 41097</v>
      </c>
      <c r="E1097" s="30" t="str">
        <f t="shared" si="1324"/>
        <v>Company AB 51097</v>
      </c>
      <c r="F1097" s="30" t="str">
        <f ca="1" t="shared" si="1402"/>
        <v>Östhammar</v>
      </c>
      <c r="G1097" s="37">
        <f ca="1" t="shared" si="1403"/>
        <v>38</v>
      </c>
      <c r="H1097" s="38" t="str">
        <f ca="1" t="shared" si="1404"/>
        <v>Ja</v>
      </c>
      <c r="I1097" s="30" t="str">
        <f ca="1" t="shared" si="1405"/>
        <v>Flytt</v>
      </c>
      <c r="J1097" s="30" t="s">
        <v>69</v>
      </c>
      <c r="K1097" s="41">
        <f ca="1" t="shared" si="1406"/>
        <v>510</v>
      </c>
      <c r="L1097" s="41">
        <f ca="1" t="shared" si="1325"/>
        <v>357</v>
      </c>
      <c r="N1097" s="30" t="str">
        <f ca="1" t="shared" si="1326"/>
        <v>Erik Johanson 1097</v>
      </c>
      <c r="O1097" s="30" t="str">
        <f ca="1" t="shared" si="1327"/>
        <v>Erik Johanson 1097</v>
      </c>
      <c r="P1097" s="30" t="str">
        <f ca="1" t="shared" si="1328"/>
        <v>Sarah Anderson 1097</v>
      </c>
      <c r="Q1097" s="30" t="str">
        <f ca="1" t="shared" si="1407"/>
        <v>5.Anslutningsavtal</v>
      </c>
      <c r="R1097" s="45" t="str">
        <f ca="1" t="shared" si="1408"/>
        <v>n</v>
      </c>
      <c r="S1097" s="45" t="str">
        <f ca="1" t="shared" si="1409"/>
        <v/>
      </c>
      <c r="T1097" s="45" t="str">
        <f ca="1" t="shared" si="1410"/>
        <v/>
      </c>
      <c r="V1097" s="33"/>
      <c r="W1097" s="49" t="str">
        <f ca="1" t="shared" si="1411"/>
        <v/>
      </c>
      <c r="X1097" s="50" t="str">
        <f ca="1" t="shared" si="1412"/>
        <v>Ja</v>
      </c>
      <c r="Y1097" s="63">
        <f ca="1" t="shared" si="1329"/>
        <v>45439</v>
      </c>
      <c r="Z1097" s="63">
        <f ca="1" t="shared" si="1330"/>
        <v>45108</v>
      </c>
      <c r="AA1097" s="67"/>
      <c r="AB1097" s="64" t="str">
        <f ca="1" t="shared" si="1331"/>
        <v/>
      </c>
      <c r="AC1097" s="73">
        <f ca="1">INDEX(Anslutningspunkt!$A$2:$A$108,RANDBETWEEN(2,108),1)</f>
        <v>1</v>
      </c>
      <c r="AD1097" s="30"/>
      <c r="AE1097" s="30" t="str">
        <f ca="1" t="shared" si="1413"/>
        <v>Stamnät</v>
      </c>
      <c r="AF1097" s="79"/>
      <c r="AG1097" s="122"/>
      <c r="AH1097" s="123"/>
      <c r="AI1097" s="127"/>
      <c r="AL1097" s="7"/>
      <c r="AM1097" s="7">
        <f ca="1">VLOOKUP(AC1097,Anslutningspunkt!A:B,2,0)+RANDBETWEEN(-10000,10000)</f>
        <v>6019365.672</v>
      </c>
      <c r="AN1097" s="7">
        <f ca="1">VLOOKUP(AC1097,Anslutningspunkt!A:C,3,0)+RANDBETWEEN(-10000,10000)</f>
        <v>277636.438</v>
      </c>
      <c r="AP1097" s="7" t="str">
        <f ca="1" t="shared" si="1332"/>
        <v>Flytt</v>
      </c>
      <c r="AQ1097" s="7" t="str">
        <f t="shared" si="1333"/>
        <v>Konsumtion/Produktion</v>
      </c>
      <c r="AX1097" s="31">
        <f ca="1" t="shared" si="1334"/>
        <v>44797.4346499995</v>
      </c>
      <c r="AZ1097" s="31">
        <f ca="1">IF(SUM(IF({"4.Projekteringsavtal","5.Anslutningsavtal","6.Nätavtal"}=Q1097,1,0))&gt;0,EDATE(AX1097,RANDBETWEEN(0,6)),"")</f>
        <v>44919</v>
      </c>
      <c r="BB1097" s="21">
        <f ca="1">IF(SUM(IF({"5.Anslutningsavtal","6.Nätavtal"}=Q1097,1,0))&gt;0,EDATE(AZ1097,RANDBETWEEN(0,3)),"")</f>
        <v>44981</v>
      </c>
      <c r="BD1097" s="21" t="str">
        <f ca="1" t="shared" si="1335"/>
        <v/>
      </c>
    </row>
    <row r="1098" spans="1:56">
      <c r="A1098" s="33" t="s">
        <v>65</v>
      </c>
      <c r="B1098" s="31">
        <f ca="1" t="shared" si="1401"/>
        <v>43137</v>
      </c>
      <c r="C1098" s="32">
        <f ca="1" t="shared" si="1322"/>
        <v>43163</v>
      </c>
      <c r="D1098" s="30" t="str">
        <f t="shared" si="1323"/>
        <v>Project 41098</v>
      </c>
      <c r="E1098" s="30" t="str">
        <f t="shared" si="1324"/>
        <v>Company AB 51098</v>
      </c>
      <c r="F1098" s="30" t="str">
        <f ca="1" t="shared" si="1402"/>
        <v>Sigtuna</v>
      </c>
      <c r="G1098" s="37">
        <f ca="1" t="shared" si="1403"/>
        <v>32</v>
      </c>
      <c r="H1098" s="38" t="str">
        <f ca="1" t="shared" si="1404"/>
        <v>Nej</v>
      </c>
      <c r="I1098" s="30" t="str">
        <f ca="1" t="shared" si="1405"/>
        <v>Flytt</v>
      </c>
      <c r="J1098" s="30" t="s">
        <v>69</v>
      </c>
      <c r="K1098" s="41">
        <f ca="1" t="shared" si="1406"/>
        <v>320</v>
      </c>
      <c r="L1098" s="41">
        <f ca="1" t="shared" si="1325"/>
        <v>221</v>
      </c>
      <c r="N1098" s="30" t="str">
        <f ca="1" t="shared" si="1326"/>
        <v>Lars Johnson 1098</v>
      </c>
      <c r="O1098" s="30" t="str">
        <f ca="1" t="shared" si="1327"/>
        <v>Erik Johanson 1098</v>
      </c>
      <c r="P1098" s="30" t="str">
        <f ca="1" t="shared" si="1328"/>
        <v>Anders Erikson 1098</v>
      </c>
      <c r="Q1098" s="30" t="str">
        <f ca="1" t="shared" si="1407"/>
        <v>2.Reservationsavtal</v>
      </c>
      <c r="R1098" s="45" t="str">
        <f ca="1" t="shared" si="1408"/>
        <v>?</v>
      </c>
      <c r="S1098" s="45" t="str">
        <f ca="1" t="shared" si="1409"/>
        <v/>
      </c>
      <c r="T1098" s="45" t="str">
        <f ca="1" t="shared" si="1410"/>
        <v/>
      </c>
      <c r="V1098" s="33"/>
      <c r="W1098" s="49" t="str">
        <f ca="1" t="shared" si="1411"/>
        <v/>
      </c>
      <c r="X1098" s="50" t="str">
        <f ca="1" t="shared" si="1412"/>
        <v>Ja</v>
      </c>
      <c r="Y1098" s="63">
        <f ca="1" t="shared" si="1329"/>
        <v>45328</v>
      </c>
      <c r="Z1098" s="63">
        <f ca="1" t="shared" si="1330"/>
        <v>45328</v>
      </c>
      <c r="AA1098" s="67"/>
      <c r="AB1098" s="64" t="str">
        <f ca="1" t="shared" si="1331"/>
        <v/>
      </c>
      <c r="AC1098" s="73">
        <f ca="1">INDEX(Anslutningspunkt!$A$2:$A$108,RANDBETWEEN(2,108),1)</f>
        <v>29</v>
      </c>
      <c r="AD1098" s="30"/>
      <c r="AE1098" s="30" t="str">
        <f ca="1" t="shared" si="1413"/>
        <v/>
      </c>
      <c r="AF1098" s="79"/>
      <c r="AG1098" s="122"/>
      <c r="AH1098" s="123"/>
      <c r="AI1098" s="127"/>
      <c r="AL1098" s="7"/>
      <c r="AM1098" s="7">
        <f ca="1">VLOOKUP(AC1098,Anslutningspunkt!A:B,2,0)+RANDBETWEEN(-10000,10000)</f>
        <v>6072742.672</v>
      </c>
      <c r="AN1098" s="7">
        <f ca="1">VLOOKUP(AC1098,Anslutningspunkt!A:C,3,0)+RANDBETWEEN(-10000,10000)</f>
        <v>367277.438</v>
      </c>
      <c r="AP1098" s="7" t="str">
        <f ca="1" t="shared" si="1332"/>
        <v>Flytt</v>
      </c>
      <c r="AQ1098" s="7" t="str">
        <f t="shared" si="1333"/>
        <v>Konsumtion/Produktion</v>
      </c>
      <c r="AX1098" s="31">
        <f ca="1" t="shared" si="1334"/>
        <v>43172.233335647</v>
      </c>
      <c r="AZ1098" s="31" t="str">
        <f ca="1">IF(SUM(IF({"4.Projekteringsavtal","5.Anslutningsavtal","6.Nätavtal"}=Q1098,1,0))&gt;0,EDATE(AX1098,RANDBETWEEN(0,6)),"")</f>
        <v/>
      </c>
      <c r="BB1098" s="21" t="str">
        <f ca="1">IF(SUM(IF({"5.Anslutningsavtal","6.Nätavtal"}=Q1098,1,0))&gt;0,EDATE(AZ1098,RANDBETWEEN(0,3)),"")</f>
        <v/>
      </c>
      <c r="BD1098" s="21" t="str">
        <f ca="1" t="shared" si="1335"/>
        <v/>
      </c>
    </row>
    <row r="1099" spans="1:56">
      <c r="A1099" s="33" t="s">
        <v>65</v>
      </c>
      <c r="B1099" s="31">
        <f ca="1" t="shared" si="1401"/>
        <v>44750</v>
      </c>
      <c r="C1099" s="32">
        <f ca="1" t="shared" si="1322"/>
        <v>44893</v>
      </c>
      <c r="D1099" s="30" t="str">
        <f t="shared" si="1323"/>
        <v>Project 41099</v>
      </c>
      <c r="E1099" s="30" t="str">
        <f t="shared" si="1324"/>
        <v>Company AB 51099</v>
      </c>
      <c r="F1099" s="30" t="str">
        <f ca="1" t="shared" si="1402"/>
        <v>Ludvika</v>
      </c>
      <c r="G1099" s="37">
        <f ca="1" t="shared" si="1403"/>
        <v>35</v>
      </c>
      <c r="H1099" s="38" t="str">
        <f ca="1" t="shared" si="1404"/>
        <v/>
      </c>
      <c r="I1099" s="30" t="str">
        <f ca="1" t="shared" si="1405"/>
        <v>Flytt</v>
      </c>
      <c r="J1099" s="30" t="s">
        <v>69</v>
      </c>
      <c r="K1099" s="41">
        <f ca="1" t="shared" si="1406"/>
        <v>10</v>
      </c>
      <c r="L1099" s="41">
        <f ca="1" t="shared" si="1325"/>
        <v>7</v>
      </c>
      <c r="N1099" s="30" t="str">
        <f ca="1" t="shared" si="1326"/>
        <v>Erik Johanson 1099</v>
      </c>
      <c r="O1099" s="30" t="str">
        <f ca="1" t="shared" si="1327"/>
        <v>Erik Johanson 1099</v>
      </c>
      <c r="P1099" s="30" t="str">
        <f ca="1" t="shared" si="1328"/>
        <v>Lars Johnson 1099</v>
      </c>
      <c r="Q1099" s="30" t="str">
        <f ca="1" t="shared" si="1407"/>
        <v>6.Nätavtal</v>
      </c>
      <c r="R1099" s="45" t="str">
        <f ca="1" t="shared" si="1408"/>
        <v>Ja</v>
      </c>
      <c r="S1099" s="45" t="str">
        <f ca="1" t="shared" si="1409"/>
        <v/>
      </c>
      <c r="T1099" s="45" t="str">
        <f ca="1" t="shared" si="1410"/>
        <v/>
      </c>
      <c r="V1099" s="33"/>
      <c r="W1099" s="49" t="str">
        <f ca="1" t="shared" si="1411"/>
        <v/>
      </c>
      <c r="X1099" s="50" t="str">
        <f ca="1" t="shared" si="1412"/>
        <v/>
      </c>
      <c r="Y1099" s="63" t="str">
        <f ca="1" t="shared" si="1329"/>
        <v/>
      </c>
      <c r="Z1099" s="63" t="str">
        <f ca="1" t="shared" si="1330"/>
        <v/>
      </c>
      <c r="AA1099" s="67"/>
      <c r="AB1099" s="64" t="str">
        <f ca="1" t="shared" si="1331"/>
        <v/>
      </c>
      <c r="AC1099" s="73">
        <f ca="1">INDEX(Anslutningspunkt!$A$2:$A$108,RANDBETWEEN(2,108),1)</f>
        <v>22</v>
      </c>
      <c r="AD1099" s="30"/>
      <c r="AE1099" s="30" t="str">
        <f ca="1" t="shared" si="1413"/>
        <v/>
      </c>
      <c r="AF1099" s="79"/>
      <c r="AG1099" s="122"/>
      <c r="AH1099" s="123"/>
      <c r="AI1099" s="127"/>
      <c r="AL1099" s="7"/>
      <c r="AM1099" s="7">
        <f ca="1">VLOOKUP(AC1099,Anslutningspunkt!A:B,2,0)+RANDBETWEEN(-10000,10000)</f>
        <v>6038605.672</v>
      </c>
      <c r="AN1099" s="7">
        <f ca="1">VLOOKUP(AC1099,Anslutningspunkt!A:C,3,0)+RANDBETWEEN(-10000,10000)</f>
        <v>275885.438</v>
      </c>
      <c r="AP1099" s="7" t="str">
        <f ca="1" t="shared" si="1332"/>
        <v>Flytt</v>
      </c>
      <c r="AQ1099" s="7" t="str">
        <f t="shared" si="1333"/>
        <v>Konsumtion/Produktion</v>
      </c>
      <c r="AX1099" s="31">
        <f ca="1" t="shared" si="1334"/>
        <v>44767.1159653229</v>
      </c>
      <c r="AZ1099" s="31">
        <f ca="1">IF(SUM(IF({"4.Projekteringsavtal","5.Anslutningsavtal","6.Nätavtal"}=Q1099,1,0))&gt;0,EDATE(AX1099,RANDBETWEEN(0,6)),"")</f>
        <v>44859</v>
      </c>
      <c r="BB1099" s="21">
        <f ca="1">IF(SUM(IF({"5.Anslutningsavtal","6.Nätavtal"}=Q1099,1,0))&gt;0,EDATE(AZ1099,RANDBETWEEN(0,3)),"")</f>
        <v>44920</v>
      </c>
      <c r="BD1099" s="21">
        <f ca="1" t="shared" si="1335"/>
        <v>44920</v>
      </c>
    </row>
    <row r="1100" spans="1:56">
      <c r="A1100" s="33" t="s">
        <v>65</v>
      </c>
      <c r="B1100" s="31">
        <f ca="1" t="shared" si="1401"/>
        <v>43354</v>
      </c>
      <c r="C1100" s="32">
        <f ca="1" t="shared" si="1322"/>
        <v>45409</v>
      </c>
      <c r="D1100" s="30" t="str">
        <f t="shared" si="1323"/>
        <v>Project 41100</v>
      </c>
      <c r="E1100" s="30" t="str">
        <f t="shared" si="1324"/>
        <v>Company AB 51100</v>
      </c>
      <c r="F1100" s="30" t="str">
        <f ca="1" t="shared" si="1402"/>
        <v>Sala</v>
      </c>
      <c r="G1100" s="37">
        <f ca="1" t="shared" si="1403"/>
        <v>37</v>
      </c>
      <c r="H1100" s="38" t="str">
        <f ca="1" t="shared" si="1404"/>
        <v>Nej</v>
      </c>
      <c r="I1100" s="30" t="str">
        <f ca="1" t="shared" si="1405"/>
        <v>Nyanslutning</v>
      </c>
      <c r="J1100" s="30" t="s">
        <v>69</v>
      </c>
      <c r="K1100" s="41">
        <f ca="1" t="shared" si="1406"/>
        <v>160</v>
      </c>
      <c r="L1100" s="41">
        <f ca="1" t="shared" si="1325"/>
        <v>25</v>
      </c>
      <c r="N1100" s="30" t="str">
        <f ca="1" t="shared" si="1326"/>
        <v>Erik Johanson 1100</v>
      </c>
      <c r="O1100" s="30" t="str">
        <f ca="1" t="shared" si="1327"/>
        <v>Erik Johanson 1100</v>
      </c>
      <c r="P1100" s="30" t="str">
        <f ca="1" t="shared" si="1328"/>
        <v>Sarah Anderson 1100</v>
      </c>
      <c r="Q1100" s="30" t="str">
        <f ca="1" t="shared" si="1407"/>
        <v>2.Reservationsavtal</v>
      </c>
      <c r="R1100" s="45" t="str">
        <f ca="1" t="shared" si="1408"/>
        <v/>
      </c>
      <c r="S1100" s="45" t="str">
        <f ca="1" t="shared" si="1409"/>
        <v/>
      </c>
      <c r="T1100" s="45" t="str">
        <f ca="1" t="shared" si="1410"/>
        <v/>
      </c>
      <c r="V1100" s="33"/>
      <c r="W1100" s="49" t="str">
        <f ca="1" t="shared" si="1411"/>
        <v>Ansluts till LN 20 kV</v>
      </c>
      <c r="X1100" s="50" t="str">
        <f ca="1" t="shared" si="1412"/>
        <v>Ja</v>
      </c>
      <c r="Y1100" s="63">
        <f ca="1" t="shared" si="1329"/>
        <v>45573</v>
      </c>
      <c r="Z1100" s="63">
        <f ca="1" t="shared" si="1330"/>
        <v>45448</v>
      </c>
      <c r="AA1100" s="67"/>
      <c r="AB1100" s="64" t="str">
        <f ca="1" t="shared" si="1331"/>
        <v/>
      </c>
      <c r="AC1100" s="73">
        <f ca="1">INDEX(Anslutningspunkt!$A$2:$A$108,RANDBETWEEN(2,108),1)</f>
        <v>67</v>
      </c>
      <c r="AD1100" s="30"/>
      <c r="AE1100" s="30" t="str">
        <f ca="1" t="shared" si="1413"/>
        <v>Stamnät Regionnät</v>
      </c>
      <c r="AF1100" s="79"/>
      <c r="AG1100" s="122"/>
      <c r="AH1100" s="123"/>
      <c r="AI1100" s="127"/>
      <c r="AL1100" s="7"/>
      <c r="AM1100" s="7">
        <f ca="1">VLOOKUP(AC1100,Anslutningspunkt!A:B,2,0)+RANDBETWEEN(-10000,10000)</f>
        <v>6136854.672</v>
      </c>
      <c r="AN1100" s="7">
        <f ca="1">VLOOKUP(AC1100,Anslutningspunkt!A:C,3,0)+RANDBETWEEN(-10000,10000)</f>
        <v>400393.438</v>
      </c>
      <c r="AP1100" s="7" t="str">
        <f ca="1" t="shared" si="1332"/>
        <v>Nyanslutning</v>
      </c>
      <c r="AQ1100" s="7" t="str">
        <f t="shared" si="1333"/>
        <v>Konsumtion/Produktion</v>
      </c>
      <c r="AX1100" s="31">
        <f ca="1" t="shared" si="1334"/>
        <v>44181.6183501725</v>
      </c>
      <c r="AZ1100" s="31" t="str">
        <f ca="1">IF(SUM(IF({"4.Projekteringsavtal","5.Anslutningsavtal","6.Nätavtal"}=Q1100,1,0))&gt;0,EDATE(AX1100,RANDBETWEEN(0,6)),"")</f>
        <v/>
      </c>
      <c r="BB1100" s="21" t="str">
        <f ca="1">IF(SUM(IF({"5.Anslutningsavtal","6.Nätavtal"}=Q1100,1,0))&gt;0,EDATE(AZ1100,RANDBETWEEN(0,3)),"")</f>
        <v/>
      </c>
      <c r="BD1100" s="21" t="str">
        <f ca="1" t="shared" si="1335"/>
        <v/>
      </c>
    </row>
    <row r="1101" spans="1:56">
      <c r="A1101" s="33" t="s">
        <v>65</v>
      </c>
      <c r="B1101" s="31">
        <f ca="1" t="shared" ref="B1101:B1110" si="1414">RANDBETWEEN(DATE(2018,1,1),DATE(2022,10,20))</f>
        <v>44367</v>
      </c>
      <c r="C1101" s="32">
        <f ca="1" t="shared" si="1322"/>
        <v>45513</v>
      </c>
      <c r="D1101" s="30" t="str">
        <f t="shared" si="1323"/>
        <v>Project 41101</v>
      </c>
      <c r="E1101" s="30" t="str">
        <f t="shared" si="1324"/>
        <v>Company AB 51101</v>
      </c>
      <c r="F1101" s="30" t="str">
        <f ca="1" t="shared" ref="F1101:F1110" si="141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Lindesberg</v>
      </c>
      <c r="G1101" s="37">
        <f ca="1" t="shared" ref="G1101:G1110" si="1416">RANDBETWEEN(30,38)</f>
        <v>38</v>
      </c>
      <c r="H1101" s="38" t="str">
        <f ca="1" t="shared" ref="H1101:H1110" si="1417">CHOOSE(RANDBETWEEN(1,3),"Ja","Nej","")</f>
        <v>Ja</v>
      </c>
      <c r="I1101" s="30" t="str">
        <f ca="1" t="shared" ref="I1101:I1110" si="1418">CHOOSE(RANDBETWEEN(1,3),"Nyanslutning","Utökning","Flytt")</f>
        <v>Utökning</v>
      </c>
      <c r="J1101" s="30" t="s">
        <v>69</v>
      </c>
      <c r="K1101" s="41">
        <f ca="1" t="shared" ref="K1101:K1110" si="1419">RANDBETWEEN(1,60)*10</f>
        <v>10</v>
      </c>
      <c r="L1101" s="41">
        <f ca="1" t="shared" si="1325"/>
        <v>3</v>
      </c>
      <c r="N1101" s="30" t="str">
        <f ca="1" t="shared" si="1326"/>
        <v>Sarah Anderson 1101</v>
      </c>
      <c r="O1101" s="30" t="str">
        <f ca="1" t="shared" si="1327"/>
        <v>Anders Erikson 1101</v>
      </c>
      <c r="P1101" s="30" t="str">
        <f ca="1" t="shared" si="1328"/>
        <v>Anders Erikson 1101</v>
      </c>
      <c r="Q1101" s="30" t="str">
        <f ca="1" t="shared" ref="Q1101:Q1110" si="1420">CHOOSE(RANDBETWEEN(1,5),"5.Anslutningsavtal","4.Projekteringsavtal","6.Nätavtal","2.Reservationsavtal","1.Anslutningsmöjlighet")</f>
        <v>5.Anslutningsavtal</v>
      </c>
      <c r="R1101" s="45" t="str">
        <f ca="1" t="shared" ref="R1101:R1110" si="1421">CHOOSE(RANDBETWEEN(1,8),"Ja","","","","n","nej","?","N/A")</f>
        <v/>
      </c>
      <c r="S1101" s="45" t="str">
        <f ca="1" t="shared" ref="S1101:S1110" si="1422">CHOOSE(RANDBETWEEN(1,3),"x","","")</f>
        <v/>
      </c>
      <c r="T1101" s="45" t="str">
        <f ca="1" t="shared" ref="T1101:T1110" si="1423">CHOOSE(RANDBETWEEN(1,4),"x","","","")</f>
        <v/>
      </c>
      <c r="V1101" s="33"/>
      <c r="W1101" s="49" t="str">
        <f ca="1" t="shared" ref="W1101:W1110" si="1424">CHOOSE(RANDBETWEEN(1,7),"Länk","","","","","Ansluts till LN 20 kV","Reservationsavtal ska tecknas")</f>
        <v/>
      </c>
      <c r="X1101" s="50" t="str">
        <f ca="1" t="shared" ref="X1101:X1110" si="1425">CHOOSE(RANDBETWEEN(1,4),"Ja","Ja","Nej","")</f>
        <v/>
      </c>
      <c r="Y1101" s="63" t="str">
        <f ca="1" t="shared" si="1329"/>
        <v/>
      </c>
      <c r="Z1101" s="63" t="str">
        <f ca="1" t="shared" si="1330"/>
        <v/>
      </c>
      <c r="AA1101" s="67"/>
      <c r="AB1101" s="64" t="str">
        <f ca="1" t="shared" si="1331"/>
        <v/>
      </c>
      <c r="AC1101" s="73">
        <f ca="1">INDEX(Anslutningspunkt!$A$2:$A$108,RANDBETWEEN(2,108),1)</f>
        <v>37</v>
      </c>
      <c r="AD1101" s="30"/>
      <c r="AE1101" s="30" t="str">
        <f ca="1" t="shared" ref="AE1101:AE1110" si="1426">CHOOSE(RANDBETWEEN(1,4),"Regionnät","Stamnät Regionnät","Stamnät","")</f>
        <v>Stamnät Regionnät</v>
      </c>
      <c r="AF1101" s="79"/>
      <c r="AG1101" s="122"/>
      <c r="AH1101" s="123"/>
      <c r="AI1101" s="127"/>
      <c r="AL1101" s="7"/>
      <c r="AM1101" s="7">
        <f ca="1">VLOOKUP(AC1101,Anslutningspunkt!A:B,2,0)+RANDBETWEEN(-10000,10000)</f>
        <v>6137700.672</v>
      </c>
      <c r="AN1101" s="7">
        <f ca="1">VLOOKUP(AC1101,Anslutningspunkt!A:C,3,0)+RANDBETWEEN(-10000,10000)</f>
        <v>279549.438</v>
      </c>
      <c r="AP1101" s="7" t="str">
        <f ca="1" t="shared" si="1332"/>
        <v>Utökning</v>
      </c>
      <c r="AQ1101" s="7" t="str">
        <f t="shared" si="1333"/>
        <v>Konsumtion/Produktion</v>
      </c>
      <c r="AX1101" s="31">
        <f ca="1" t="shared" si="1334"/>
        <v>44729.7309759559</v>
      </c>
      <c r="AZ1101" s="31">
        <f ca="1">IF(SUM(IF({"4.Projekteringsavtal","5.Anslutningsavtal","6.Nätavtal"}=Q1101,1,0))&gt;0,EDATE(AX1101,RANDBETWEEN(0,6)),"")</f>
        <v>44882</v>
      </c>
      <c r="BB1101" s="21">
        <f ca="1">IF(SUM(IF({"5.Anslutningsavtal","6.Nätavtal"}=Q1101,1,0))&gt;0,EDATE(AZ1101,RANDBETWEEN(0,3)),"")</f>
        <v>44974</v>
      </c>
      <c r="BD1101" s="21" t="str">
        <f ca="1" t="shared" si="1335"/>
        <v/>
      </c>
    </row>
    <row r="1102" spans="1:56">
      <c r="A1102" s="33" t="s">
        <v>65</v>
      </c>
      <c r="B1102" s="31">
        <f ca="1" t="shared" si="1414"/>
        <v>43446</v>
      </c>
      <c r="C1102" s="32">
        <f ca="1" t="shared" si="1322"/>
        <v>45512</v>
      </c>
      <c r="D1102" s="30" t="str">
        <f t="shared" si="1323"/>
        <v>Project 41102</v>
      </c>
      <c r="E1102" s="30" t="str">
        <f t="shared" si="1324"/>
        <v>Company AB 51102</v>
      </c>
      <c r="F1102" s="30" t="str">
        <f ca="1" t="shared" si="1415"/>
        <v>Långshyttan</v>
      </c>
      <c r="G1102" s="37">
        <f ca="1" t="shared" si="1416"/>
        <v>38</v>
      </c>
      <c r="H1102" s="38" t="str">
        <f ca="1" t="shared" si="1417"/>
        <v/>
      </c>
      <c r="I1102" s="30" t="str">
        <f ca="1" t="shared" si="1418"/>
        <v>Flytt</v>
      </c>
      <c r="J1102" s="30" t="s">
        <v>69</v>
      </c>
      <c r="K1102" s="41">
        <f ca="1" t="shared" si="1419"/>
        <v>340</v>
      </c>
      <c r="L1102" s="41">
        <f ca="1" t="shared" si="1325"/>
        <v>90</v>
      </c>
      <c r="N1102" s="30" t="str">
        <f ca="1" t="shared" si="1326"/>
        <v>Lars Johnson 1102</v>
      </c>
      <c r="O1102" s="30" t="str">
        <f ca="1" t="shared" si="1327"/>
        <v>Sarah Anderson 1102</v>
      </c>
      <c r="P1102" s="30" t="str">
        <f ca="1" t="shared" si="1328"/>
        <v>Erik Johanson 1102</v>
      </c>
      <c r="Q1102" s="30" t="str">
        <f ca="1" t="shared" si="1420"/>
        <v>2.Reservationsavtal</v>
      </c>
      <c r="R1102" s="45" t="str">
        <f ca="1" t="shared" si="1421"/>
        <v/>
      </c>
      <c r="S1102" s="45" t="str">
        <f ca="1" t="shared" si="1422"/>
        <v/>
      </c>
      <c r="T1102" s="45" t="str">
        <f ca="1" t="shared" si="1423"/>
        <v/>
      </c>
      <c r="V1102" s="33"/>
      <c r="W1102" s="49" t="str">
        <f ca="1" t="shared" si="1424"/>
        <v/>
      </c>
      <c r="X1102" s="50" t="str">
        <f ca="1" t="shared" si="1425"/>
        <v>Ja</v>
      </c>
      <c r="Y1102" s="63">
        <f ca="1" t="shared" si="1329"/>
        <v>45565</v>
      </c>
      <c r="Z1102" s="63">
        <f ca="1" t="shared" si="1330"/>
        <v>45545</v>
      </c>
      <c r="AA1102" s="67"/>
      <c r="AB1102" s="64" t="str">
        <f ca="1" t="shared" si="1331"/>
        <v/>
      </c>
      <c r="AC1102" s="73">
        <f ca="1">INDEX(Anslutningspunkt!$A$2:$A$108,RANDBETWEEN(2,108),1)</f>
        <v>77</v>
      </c>
      <c r="AD1102" s="30"/>
      <c r="AE1102" s="30" t="str">
        <f ca="1" t="shared" si="1426"/>
        <v>Stamnät</v>
      </c>
      <c r="AF1102" s="79"/>
      <c r="AG1102" s="122"/>
      <c r="AH1102" s="123"/>
      <c r="AI1102" s="127"/>
      <c r="AL1102" s="7"/>
      <c r="AM1102" s="7">
        <f ca="1">VLOOKUP(AC1102,Anslutningspunkt!A:B,2,0)+RANDBETWEEN(-10000,10000)</f>
        <v>6179208.672</v>
      </c>
      <c r="AN1102" s="7">
        <f ca="1">VLOOKUP(AC1102,Anslutningspunkt!A:C,3,0)+RANDBETWEEN(-10000,10000)</f>
        <v>400879.438</v>
      </c>
      <c r="AP1102" s="7" t="str">
        <f ca="1" t="shared" si="1332"/>
        <v>Flytt</v>
      </c>
      <c r="AQ1102" s="7" t="str">
        <f t="shared" si="1333"/>
        <v>Konsumtion/Produktion</v>
      </c>
      <c r="AX1102" s="31">
        <f ca="1" t="shared" si="1334"/>
        <v>43516.5151465104</v>
      </c>
      <c r="AZ1102" s="31" t="str">
        <f ca="1">IF(SUM(IF({"4.Projekteringsavtal","5.Anslutningsavtal","6.Nätavtal"}=Q1102,1,0))&gt;0,EDATE(AX1102,RANDBETWEEN(0,6)),"")</f>
        <v/>
      </c>
      <c r="BB1102" s="21" t="str">
        <f ca="1">IF(SUM(IF({"5.Anslutningsavtal","6.Nätavtal"}=Q1102,1,0))&gt;0,EDATE(AZ1102,RANDBETWEEN(0,3)),"")</f>
        <v/>
      </c>
      <c r="BD1102" s="21" t="str">
        <f ca="1" t="shared" si="1335"/>
        <v/>
      </c>
    </row>
    <row r="1103" spans="1:56">
      <c r="A1103" s="33" t="s">
        <v>65</v>
      </c>
      <c r="B1103" s="31">
        <f ca="1" t="shared" si="1414"/>
        <v>44244</v>
      </c>
      <c r="C1103" s="32">
        <f ca="1" t="shared" ref="C1103:C1166" si="1427">RANDBETWEEN(B1103,DATE(2024,10,20))</f>
        <v>45073</v>
      </c>
      <c r="D1103" s="30" t="str">
        <f t="shared" ref="D1103:D1166" si="1428">_xlfn.CONCAT("Project ",COLUMN(D1103),ROW(D1103))</f>
        <v>Project 41103</v>
      </c>
      <c r="E1103" s="30" t="str">
        <f t="shared" ref="E1103:E1166" si="1429">_xlfn.CONCAT("Company AB ",COLUMN(E1103),ROW(E1103))</f>
        <v>Company AB 51103</v>
      </c>
      <c r="F1103" s="30" t="str">
        <f ca="1" t="shared" si="1415"/>
        <v>Eskiltuna</v>
      </c>
      <c r="G1103" s="37">
        <f ca="1" t="shared" si="1416"/>
        <v>38</v>
      </c>
      <c r="H1103" s="38" t="str">
        <f ca="1" t="shared" si="1417"/>
        <v/>
      </c>
      <c r="I1103" s="30" t="str">
        <f ca="1" t="shared" si="1418"/>
        <v>Flytt</v>
      </c>
      <c r="J1103" s="30" t="s">
        <v>69</v>
      </c>
      <c r="K1103" s="41">
        <f ca="1" t="shared" si="1419"/>
        <v>130</v>
      </c>
      <c r="L1103" s="41">
        <f ca="1" t="shared" ref="L1103:L1166" si="1430">RANDBETWEEN(1,K1103)</f>
        <v>50</v>
      </c>
      <c r="N1103" s="30" t="str">
        <f ca="1" t="shared" ref="N1103:N1166" si="1431">_xlfn.CONCAT(CHOOSE(RANDBETWEEN(1,4),"Anders Erikson","Erik Johanson","Sarah Anderson","Lars Johnson")," ",ROW(N1103))</f>
        <v>Sarah Anderson 1103</v>
      </c>
      <c r="O1103" s="30" t="str">
        <f ca="1" t="shared" ref="O1103:O1166" si="1432">_xlfn.CONCAT(CHOOSE(RANDBETWEEN(1,4),"Anders Erikson","Erik Johanson","Sarah Anderson","Lars Johnson")," ",ROW(O1103))</f>
        <v>Lars Johnson 1103</v>
      </c>
      <c r="P1103" s="30" t="str">
        <f ca="1" t="shared" ref="P1103:P1166" si="1433">_xlfn.CONCAT(CHOOSE(RANDBETWEEN(1,4),"Anders Erikson","Erik Johanson","Sarah Anderson","Lars Johnson")," ",ROW(P1103))</f>
        <v>Lars Johnson 1103</v>
      </c>
      <c r="Q1103" s="30" t="str">
        <f ca="1" t="shared" si="1420"/>
        <v>2.Reservationsavtal</v>
      </c>
      <c r="R1103" s="45" t="str">
        <f ca="1" t="shared" si="1421"/>
        <v>n</v>
      </c>
      <c r="S1103" s="45" t="str">
        <f ca="1" t="shared" si="1422"/>
        <v/>
      </c>
      <c r="T1103" s="45" t="str">
        <f ca="1" t="shared" si="1423"/>
        <v/>
      </c>
      <c r="V1103" s="33"/>
      <c r="W1103" s="49" t="str">
        <f ca="1" t="shared" si="1424"/>
        <v/>
      </c>
      <c r="X1103" s="50" t="str">
        <f ca="1" t="shared" si="1425"/>
        <v>Nej</v>
      </c>
      <c r="Y1103" s="63" t="str">
        <f ca="1" t="shared" ref="Y1103:Y1166" si="1434">IF(Z1103&lt;&gt;"",RANDBETWEEN(Z1103,DATE(2024,10,20)),"")</f>
        <v/>
      </c>
      <c r="Z1103" s="63" t="str">
        <f ca="1" t="shared" ref="Z1103:Z1166" si="1435">IF(X1103="Ja",RANDBETWEEN(C1103,DATE(2024,10,20)),"")</f>
        <v/>
      </c>
      <c r="AA1103" s="67"/>
      <c r="AB1103" s="64" t="str">
        <f ca="1" t="shared" ref="AB1103:AB1166" si="1436">IF(Q1103="1.Anslutningsmöjlighet",IF(RAND()*10&lt;3,B1103+RAND()*(EDATE(C1103,1)-B1103),""),"")</f>
        <v/>
      </c>
      <c r="AC1103" s="73">
        <f ca="1">INDEX(Anslutningspunkt!$A$2:$A$108,RANDBETWEEN(2,108),1)</f>
        <v>50</v>
      </c>
      <c r="AD1103" s="30"/>
      <c r="AE1103" s="30" t="str">
        <f ca="1" t="shared" si="1426"/>
        <v>Stamnät Regionnät</v>
      </c>
      <c r="AF1103" s="79"/>
      <c r="AG1103" s="122"/>
      <c r="AH1103" s="123"/>
      <c r="AI1103" s="127"/>
      <c r="AL1103" s="7"/>
      <c r="AM1103" s="7">
        <f ca="1">VLOOKUP(AC1103,Anslutningspunkt!A:B,2,0)+RANDBETWEEN(-10000,10000)</f>
        <v>6043471.672</v>
      </c>
      <c r="AN1103" s="7">
        <f ca="1">VLOOKUP(AC1103,Anslutningspunkt!A:C,3,0)+RANDBETWEEN(-10000,10000)</f>
        <v>373631.438</v>
      </c>
      <c r="AP1103" s="7" t="str">
        <f ca="1" t="shared" ref="AP1103:AP1166" si="1437">I1103</f>
        <v>Flytt</v>
      </c>
      <c r="AQ1103" s="7" t="str">
        <f t="shared" ref="AQ1103:AQ1166" si="1438">J1103</f>
        <v>Konsumtion/Produktion</v>
      </c>
      <c r="AX1103" s="31">
        <f ca="1" t="shared" ref="AX1103:AX1166" si="1439">IF(Q1103&lt;&gt;"1.Anslutningsmöjlighet",B1103+RAND()*(EDATE(C1103,1)-B1103),"")</f>
        <v>45047.4328290792</v>
      </c>
      <c r="AZ1103" s="31" t="str">
        <f ca="1">IF(SUM(IF({"4.Projekteringsavtal","5.Anslutningsavtal","6.Nätavtal"}=Q1103,1,0))&gt;0,EDATE(AX1103,RANDBETWEEN(0,6)),"")</f>
        <v/>
      </c>
      <c r="BB1103" s="21" t="str">
        <f ca="1">IF(SUM(IF({"5.Anslutningsavtal","6.Nätavtal"}=Q1103,1,0))&gt;0,EDATE(AZ1103,RANDBETWEEN(0,3)),"")</f>
        <v/>
      </c>
      <c r="BD1103" s="21" t="str">
        <f ca="1" t="shared" ref="BD1103:BD1166" si="1440">IF("6.Nätavtal"=Q1103,EDATE(BB1103,RANDBETWEEN(0,3)),"")</f>
        <v/>
      </c>
    </row>
    <row r="1104" spans="1:56">
      <c r="A1104" s="33" t="s">
        <v>65</v>
      </c>
      <c r="B1104" s="31">
        <f ca="1" t="shared" si="1414"/>
        <v>43810</v>
      </c>
      <c r="C1104" s="32">
        <f ca="1" t="shared" si="1427"/>
        <v>45559</v>
      </c>
      <c r="D1104" s="30" t="str">
        <f t="shared" si="1428"/>
        <v>Project 41104</v>
      </c>
      <c r="E1104" s="30" t="str">
        <f t="shared" si="1429"/>
        <v>Company AB 51104</v>
      </c>
      <c r="F1104" s="30" t="str">
        <f ca="1" t="shared" si="1415"/>
        <v>Lindesberg</v>
      </c>
      <c r="G1104" s="37">
        <f ca="1" t="shared" si="1416"/>
        <v>32</v>
      </c>
      <c r="H1104" s="38" t="str">
        <f ca="1" t="shared" si="1417"/>
        <v>Nej</v>
      </c>
      <c r="I1104" s="30" t="str">
        <f ca="1" t="shared" si="1418"/>
        <v>Flytt</v>
      </c>
      <c r="J1104" s="30" t="s">
        <v>69</v>
      </c>
      <c r="K1104" s="41">
        <f ca="1" t="shared" si="1419"/>
        <v>560</v>
      </c>
      <c r="L1104" s="41">
        <f ca="1" t="shared" si="1430"/>
        <v>552</v>
      </c>
      <c r="N1104" s="30" t="str">
        <f ca="1" t="shared" si="1431"/>
        <v>Lars Johnson 1104</v>
      </c>
      <c r="O1104" s="30" t="str">
        <f ca="1" t="shared" si="1432"/>
        <v>Anders Erikson 1104</v>
      </c>
      <c r="P1104" s="30" t="str">
        <f ca="1" t="shared" si="1433"/>
        <v>Anders Erikson 1104</v>
      </c>
      <c r="Q1104" s="30" t="str">
        <f ca="1" t="shared" si="1420"/>
        <v>5.Anslutningsavtal</v>
      </c>
      <c r="R1104" s="45" t="str">
        <f ca="1" t="shared" si="1421"/>
        <v>?</v>
      </c>
      <c r="S1104" s="45" t="str">
        <f ca="1" t="shared" si="1422"/>
        <v/>
      </c>
      <c r="T1104" s="45" t="str">
        <f ca="1" t="shared" si="1423"/>
        <v/>
      </c>
      <c r="V1104" s="33"/>
      <c r="W1104" s="49" t="str">
        <f ca="1" t="shared" si="1424"/>
        <v/>
      </c>
      <c r="X1104" s="50" t="str">
        <f ca="1" t="shared" si="1425"/>
        <v>Nej</v>
      </c>
      <c r="Y1104" s="63" t="str">
        <f ca="1" t="shared" si="1434"/>
        <v/>
      </c>
      <c r="Z1104" s="63" t="str">
        <f ca="1" t="shared" si="1435"/>
        <v/>
      </c>
      <c r="AA1104" s="67"/>
      <c r="AB1104" s="64" t="str">
        <f ca="1" t="shared" si="1436"/>
        <v/>
      </c>
      <c r="AC1104" s="73">
        <f ca="1">INDEX(Anslutningspunkt!$A$2:$A$108,RANDBETWEEN(2,108),1)</f>
        <v>104</v>
      </c>
      <c r="AD1104" s="30"/>
      <c r="AE1104" s="30" t="str">
        <f ca="1" t="shared" si="1426"/>
        <v/>
      </c>
      <c r="AF1104" s="79"/>
      <c r="AG1104" s="122"/>
      <c r="AH1104" s="123"/>
      <c r="AI1104" s="127"/>
      <c r="AL1104" s="7"/>
      <c r="AM1104" s="7">
        <f ca="1">VLOOKUP(AC1104,Anslutningspunkt!A:B,2,0)+RANDBETWEEN(-10000,10000)</f>
        <v>6110146.672</v>
      </c>
      <c r="AN1104" s="7">
        <f ca="1">VLOOKUP(AC1104,Anslutningspunkt!A:C,3,0)+RANDBETWEEN(-10000,10000)</f>
        <v>258429.438</v>
      </c>
      <c r="AP1104" s="7" t="str">
        <f ca="1" t="shared" si="1437"/>
        <v>Flytt</v>
      </c>
      <c r="AQ1104" s="7" t="str">
        <f t="shared" si="1438"/>
        <v>Konsumtion/Produktion</v>
      </c>
      <c r="AX1104" s="31">
        <f ca="1" t="shared" si="1439"/>
        <v>45373.2989988081</v>
      </c>
      <c r="AZ1104" s="31">
        <f ca="1">IF(SUM(IF({"4.Projekteringsavtal","5.Anslutningsavtal","6.Nätavtal"}=Q1104,1,0))&gt;0,EDATE(AX1104,RANDBETWEEN(0,6)),"")</f>
        <v>45557</v>
      </c>
      <c r="BB1104" s="21">
        <f ca="1">IF(SUM(IF({"5.Anslutningsavtal","6.Nätavtal"}=Q1104,1,0))&gt;0,EDATE(AZ1104,RANDBETWEEN(0,3)),"")</f>
        <v>45648</v>
      </c>
      <c r="BD1104" s="21" t="str">
        <f ca="1" t="shared" si="1440"/>
        <v/>
      </c>
    </row>
    <row r="1105" spans="1:56">
      <c r="A1105" s="33" t="s">
        <v>65</v>
      </c>
      <c r="B1105" s="31">
        <f ca="1" t="shared" si="1414"/>
        <v>44514</v>
      </c>
      <c r="C1105" s="32">
        <f ca="1" t="shared" si="1427"/>
        <v>44614</v>
      </c>
      <c r="D1105" s="30" t="str">
        <f t="shared" si="1428"/>
        <v>Project 41105</v>
      </c>
      <c r="E1105" s="30" t="str">
        <f t="shared" si="1429"/>
        <v>Company AB 51105</v>
      </c>
      <c r="F1105" s="30" t="str">
        <f ca="1" t="shared" si="1415"/>
        <v>Järfälla</v>
      </c>
      <c r="G1105" s="37">
        <f ca="1" t="shared" si="1416"/>
        <v>34</v>
      </c>
      <c r="H1105" s="38" t="str">
        <f ca="1" t="shared" si="1417"/>
        <v/>
      </c>
      <c r="I1105" s="30" t="str">
        <f ca="1" t="shared" si="1418"/>
        <v>Flytt</v>
      </c>
      <c r="J1105" s="30" t="s">
        <v>69</v>
      </c>
      <c r="K1105" s="41">
        <f ca="1" t="shared" si="1419"/>
        <v>380</v>
      </c>
      <c r="L1105" s="41">
        <f ca="1" t="shared" si="1430"/>
        <v>17</v>
      </c>
      <c r="N1105" s="30" t="str">
        <f ca="1" t="shared" si="1431"/>
        <v>Anders Erikson 1105</v>
      </c>
      <c r="O1105" s="30" t="str">
        <f ca="1" t="shared" si="1432"/>
        <v>Anders Erikson 1105</v>
      </c>
      <c r="P1105" s="30" t="str">
        <f ca="1" t="shared" si="1433"/>
        <v>Sarah Anderson 1105</v>
      </c>
      <c r="Q1105" s="30" t="str">
        <f ca="1" t="shared" si="1420"/>
        <v>4.Projekteringsavtal</v>
      </c>
      <c r="R1105" s="45" t="str">
        <f ca="1" t="shared" si="1421"/>
        <v>n</v>
      </c>
      <c r="S1105" s="45" t="str">
        <f ca="1" t="shared" si="1422"/>
        <v>x</v>
      </c>
      <c r="T1105" s="45" t="str">
        <f ca="1" t="shared" si="1423"/>
        <v>x</v>
      </c>
      <c r="V1105" s="33"/>
      <c r="W1105" s="49" t="str">
        <f ca="1" t="shared" si="1424"/>
        <v/>
      </c>
      <c r="X1105" s="50" t="str">
        <f ca="1" t="shared" si="1425"/>
        <v/>
      </c>
      <c r="Y1105" s="63" t="str">
        <f ca="1" t="shared" si="1434"/>
        <v/>
      </c>
      <c r="Z1105" s="63" t="str">
        <f ca="1" t="shared" si="1435"/>
        <v/>
      </c>
      <c r="AA1105" s="67"/>
      <c r="AB1105" s="64" t="str">
        <f ca="1" t="shared" si="1436"/>
        <v/>
      </c>
      <c r="AC1105" s="73">
        <f ca="1">INDEX(Anslutningspunkt!$A$2:$A$108,RANDBETWEEN(2,108),1)</f>
        <v>58</v>
      </c>
      <c r="AD1105" s="30"/>
      <c r="AE1105" s="30" t="str">
        <f ca="1" t="shared" si="1426"/>
        <v>Stamnät Regionnät</v>
      </c>
      <c r="AF1105" s="79"/>
      <c r="AG1105" s="122"/>
      <c r="AH1105" s="123"/>
      <c r="AI1105" s="127"/>
      <c r="AL1105" s="7"/>
      <c r="AM1105" s="7">
        <f ca="1">VLOOKUP(AC1105,Anslutningspunkt!A:B,2,0)+RANDBETWEEN(-10000,10000)</f>
        <v>6096250.672</v>
      </c>
      <c r="AN1105" s="7">
        <f ca="1">VLOOKUP(AC1105,Anslutningspunkt!A:C,3,0)+RANDBETWEEN(-10000,10000)</f>
        <v>340010.438</v>
      </c>
      <c r="AP1105" s="7" t="str">
        <f ca="1" t="shared" si="1437"/>
        <v>Flytt</v>
      </c>
      <c r="AQ1105" s="7" t="str">
        <f t="shared" si="1438"/>
        <v>Konsumtion/Produktion</v>
      </c>
      <c r="AX1105" s="31">
        <f ca="1" t="shared" si="1439"/>
        <v>44609.3764177975</v>
      </c>
      <c r="AZ1105" s="31">
        <f ca="1">IF(SUM(IF({"4.Projekteringsavtal","5.Anslutningsavtal","6.Nätavtal"}=Q1105,1,0))&gt;0,EDATE(AX1105,RANDBETWEEN(0,6)),"")</f>
        <v>44790</v>
      </c>
      <c r="BB1105" s="21" t="str">
        <f ca="1">IF(SUM(IF({"5.Anslutningsavtal","6.Nätavtal"}=Q1105,1,0))&gt;0,EDATE(AZ1105,RANDBETWEEN(0,3)),"")</f>
        <v/>
      </c>
      <c r="BD1105" s="21" t="str">
        <f ca="1" t="shared" si="1440"/>
        <v/>
      </c>
    </row>
    <row r="1106" spans="1:56">
      <c r="A1106" s="33" t="s">
        <v>65</v>
      </c>
      <c r="B1106" s="31">
        <f ca="1" t="shared" si="1414"/>
        <v>43266</v>
      </c>
      <c r="C1106" s="32">
        <f ca="1" t="shared" si="1427"/>
        <v>43718</v>
      </c>
      <c r="D1106" s="30" t="str">
        <f t="shared" si="1428"/>
        <v>Project 41106</v>
      </c>
      <c r="E1106" s="30" t="str">
        <f t="shared" si="1429"/>
        <v>Company AB 51106</v>
      </c>
      <c r="F1106" s="30" t="str">
        <f ca="1" t="shared" si="1415"/>
        <v>Åker</v>
      </c>
      <c r="G1106" s="37">
        <f ca="1" t="shared" si="1416"/>
        <v>31</v>
      </c>
      <c r="H1106" s="38" t="str">
        <f ca="1" t="shared" si="1417"/>
        <v/>
      </c>
      <c r="I1106" s="30" t="str">
        <f ca="1" t="shared" si="1418"/>
        <v>Utökning</v>
      </c>
      <c r="J1106" s="30" t="s">
        <v>69</v>
      </c>
      <c r="K1106" s="41">
        <f ca="1" t="shared" si="1419"/>
        <v>430</v>
      </c>
      <c r="L1106" s="41">
        <f ca="1" t="shared" si="1430"/>
        <v>108</v>
      </c>
      <c r="N1106" s="30" t="str">
        <f ca="1" t="shared" si="1431"/>
        <v>Erik Johanson 1106</v>
      </c>
      <c r="O1106" s="30" t="str">
        <f ca="1" t="shared" si="1432"/>
        <v>Lars Johnson 1106</v>
      </c>
      <c r="P1106" s="30" t="str">
        <f ca="1" t="shared" si="1433"/>
        <v>Anders Erikson 1106</v>
      </c>
      <c r="Q1106" s="30" t="str">
        <f ca="1" t="shared" si="1420"/>
        <v>4.Projekteringsavtal</v>
      </c>
      <c r="R1106" s="45" t="str">
        <f ca="1" t="shared" si="1421"/>
        <v/>
      </c>
      <c r="S1106" s="45" t="str">
        <f ca="1" t="shared" si="1422"/>
        <v>x</v>
      </c>
      <c r="T1106" s="45" t="str">
        <f ca="1" t="shared" si="1423"/>
        <v/>
      </c>
      <c r="V1106" s="33"/>
      <c r="W1106" s="49" t="str">
        <f ca="1" t="shared" si="1424"/>
        <v/>
      </c>
      <c r="X1106" s="50" t="str">
        <f ca="1" t="shared" si="1425"/>
        <v>Ja</v>
      </c>
      <c r="Y1106" s="63">
        <f ca="1" t="shared" si="1434"/>
        <v>45082</v>
      </c>
      <c r="Z1106" s="63">
        <f ca="1" t="shared" si="1435"/>
        <v>44991</v>
      </c>
      <c r="AA1106" s="67"/>
      <c r="AB1106" s="64" t="str">
        <f ca="1" t="shared" si="1436"/>
        <v/>
      </c>
      <c r="AC1106" s="73">
        <f ca="1">INDEX(Anslutningspunkt!$A$2:$A$108,RANDBETWEEN(2,108),1)</f>
        <v>93</v>
      </c>
      <c r="AD1106" s="30"/>
      <c r="AE1106" s="30" t="str">
        <f ca="1" t="shared" si="1426"/>
        <v>Stamnät Regionnät</v>
      </c>
      <c r="AF1106" s="79"/>
      <c r="AG1106" s="122"/>
      <c r="AH1106" s="123"/>
      <c r="AI1106" s="127"/>
      <c r="AL1106" s="7"/>
      <c r="AM1106" s="7">
        <f ca="1">VLOOKUP(AC1106,Anslutningspunkt!A:B,2,0)+RANDBETWEEN(-10000,10000)</f>
        <v>6133851.672</v>
      </c>
      <c r="AN1106" s="7">
        <f ca="1">VLOOKUP(AC1106,Anslutningspunkt!A:C,3,0)+RANDBETWEEN(-10000,10000)</f>
        <v>398761.438</v>
      </c>
      <c r="AP1106" s="7" t="str">
        <f ca="1" t="shared" si="1437"/>
        <v>Utökning</v>
      </c>
      <c r="AQ1106" s="7" t="str">
        <f t="shared" si="1438"/>
        <v>Konsumtion/Produktion</v>
      </c>
      <c r="AX1106" s="31">
        <f ca="1" t="shared" si="1439"/>
        <v>43454.675602426</v>
      </c>
      <c r="AZ1106" s="31">
        <f ca="1">IF(SUM(IF({"4.Projekteringsavtal","5.Anslutningsavtal","6.Nätavtal"}=Q1106,1,0))&gt;0,EDATE(AX1106,RANDBETWEEN(0,6)),"")</f>
        <v>43605</v>
      </c>
      <c r="BB1106" s="21" t="str">
        <f ca="1">IF(SUM(IF({"5.Anslutningsavtal","6.Nätavtal"}=Q1106,1,0))&gt;0,EDATE(AZ1106,RANDBETWEEN(0,3)),"")</f>
        <v/>
      </c>
      <c r="BD1106" s="21" t="str">
        <f ca="1" t="shared" si="1440"/>
        <v/>
      </c>
    </row>
    <row r="1107" spans="1:56">
      <c r="A1107" s="33" t="s">
        <v>65</v>
      </c>
      <c r="B1107" s="31">
        <f ca="1" t="shared" si="1414"/>
        <v>44373</v>
      </c>
      <c r="C1107" s="32">
        <f ca="1" t="shared" si="1427"/>
        <v>45370</v>
      </c>
      <c r="D1107" s="30" t="str">
        <f t="shared" si="1428"/>
        <v>Project 41107</v>
      </c>
      <c r="E1107" s="30" t="str">
        <f t="shared" si="1429"/>
        <v>Company AB 51107</v>
      </c>
      <c r="F1107" s="30" t="str">
        <f ca="1" t="shared" si="1415"/>
        <v>Södertälje</v>
      </c>
      <c r="G1107" s="37">
        <f ca="1" t="shared" si="1416"/>
        <v>34</v>
      </c>
      <c r="H1107" s="38" t="str">
        <f ca="1" t="shared" si="1417"/>
        <v/>
      </c>
      <c r="I1107" s="30" t="str">
        <f ca="1" t="shared" si="1418"/>
        <v>Flytt</v>
      </c>
      <c r="J1107" s="30" t="s">
        <v>69</v>
      </c>
      <c r="K1107" s="41">
        <f ca="1" t="shared" si="1419"/>
        <v>60</v>
      </c>
      <c r="L1107" s="41">
        <f ca="1" t="shared" si="1430"/>
        <v>22</v>
      </c>
      <c r="N1107" s="30" t="str">
        <f ca="1" t="shared" si="1431"/>
        <v>Anders Erikson 1107</v>
      </c>
      <c r="O1107" s="30" t="str">
        <f ca="1" t="shared" si="1432"/>
        <v>Sarah Anderson 1107</v>
      </c>
      <c r="P1107" s="30" t="str">
        <f ca="1" t="shared" si="1433"/>
        <v>Lars Johnson 1107</v>
      </c>
      <c r="Q1107" s="30" t="str">
        <f ca="1" t="shared" si="1420"/>
        <v>5.Anslutningsavtal</v>
      </c>
      <c r="R1107" s="45" t="str">
        <f ca="1" t="shared" si="1421"/>
        <v/>
      </c>
      <c r="S1107" s="45" t="str">
        <f ca="1" t="shared" si="1422"/>
        <v/>
      </c>
      <c r="T1107" s="45" t="str">
        <f ca="1" t="shared" si="1423"/>
        <v/>
      </c>
      <c r="V1107" s="33"/>
      <c r="W1107" s="49" t="str">
        <f ca="1" t="shared" si="1424"/>
        <v>Ansluts till LN 20 kV</v>
      </c>
      <c r="X1107" s="50" t="str">
        <f ca="1" t="shared" si="1425"/>
        <v>Ja</v>
      </c>
      <c r="Y1107" s="63">
        <f ca="1" t="shared" si="1434"/>
        <v>45473</v>
      </c>
      <c r="Z1107" s="63">
        <f ca="1" t="shared" si="1435"/>
        <v>45431</v>
      </c>
      <c r="AA1107" s="67"/>
      <c r="AB1107" s="64" t="str">
        <f ca="1" t="shared" si="1436"/>
        <v/>
      </c>
      <c r="AC1107" s="73">
        <f ca="1">INDEX(Anslutningspunkt!$A$2:$A$108,RANDBETWEEN(2,108),1)</f>
        <v>88</v>
      </c>
      <c r="AD1107" s="30"/>
      <c r="AE1107" s="30" t="str">
        <f ca="1" t="shared" si="1426"/>
        <v>Stamnät</v>
      </c>
      <c r="AF1107" s="79"/>
      <c r="AG1107" s="122"/>
      <c r="AH1107" s="123"/>
      <c r="AI1107" s="127"/>
      <c r="AL1107" s="7"/>
      <c r="AM1107" s="7">
        <f ca="1">VLOOKUP(AC1107,Anslutningspunkt!A:B,2,0)+RANDBETWEEN(-10000,10000)</f>
        <v>6131488.672</v>
      </c>
      <c r="AN1107" s="7">
        <f ca="1">VLOOKUP(AC1107,Anslutningspunkt!A:C,3,0)+RANDBETWEEN(-10000,10000)</f>
        <v>360459.438</v>
      </c>
      <c r="AP1107" s="7" t="str">
        <f ca="1" t="shared" si="1437"/>
        <v>Flytt</v>
      </c>
      <c r="AQ1107" s="7" t="str">
        <f t="shared" si="1438"/>
        <v>Konsumtion/Produktion</v>
      </c>
      <c r="AX1107" s="31">
        <f ca="1" t="shared" si="1439"/>
        <v>45234.5375312108</v>
      </c>
      <c r="AZ1107" s="31">
        <f ca="1">IF(SUM(IF({"4.Projekteringsavtal","5.Anslutningsavtal","6.Nätavtal"}=Q1107,1,0))&gt;0,EDATE(AX1107,RANDBETWEEN(0,6)),"")</f>
        <v>45234</v>
      </c>
      <c r="BB1107" s="21">
        <f ca="1">IF(SUM(IF({"5.Anslutningsavtal","6.Nätavtal"}=Q1107,1,0))&gt;0,EDATE(AZ1107,RANDBETWEEN(0,3)),"")</f>
        <v>45326</v>
      </c>
      <c r="BD1107" s="21" t="str">
        <f ca="1" t="shared" si="1440"/>
        <v/>
      </c>
    </row>
    <row r="1108" spans="1:56">
      <c r="A1108" s="33" t="s">
        <v>65</v>
      </c>
      <c r="B1108" s="31">
        <f ca="1" t="shared" si="1414"/>
        <v>44507</v>
      </c>
      <c r="C1108" s="32">
        <f ca="1" t="shared" si="1427"/>
        <v>44646</v>
      </c>
      <c r="D1108" s="30" t="str">
        <f t="shared" si="1428"/>
        <v>Project 41108</v>
      </c>
      <c r="E1108" s="30" t="str">
        <f t="shared" si="1429"/>
        <v>Company AB 51108</v>
      </c>
      <c r="F1108" s="30" t="str">
        <f ca="1" t="shared" si="1415"/>
        <v>Upplands Väsby</v>
      </c>
      <c r="G1108" s="37">
        <f ca="1" t="shared" si="1416"/>
        <v>34</v>
      </c>
      <c r="H1108" s="38" t="str">
        <f ca="1" t="shared" si="1417"/>
        <v>Nej</v>
      </c>
      <c r="I1108" s="30" t="str">
        <f ca="1" t="shared" si="1418"/>
        <v>Flytt</v>
      </c>
      <c r="J1108" s="30" t="s">
        <v>69</v>
      </c>
      <c r="K1108" s="41">
        <f ca="1" t="shared" si="1419"/>
        <v>290</v>
      </c>
      <c r="L1108" s="41">
        <f ca="1" t="shared" si="1430"/>
        <v>123</v>
      </c>
      <c r="N1108" s="30" t="str">
        <f ca="1" t="shared" si="1431"/>
        <v>Erik Johanson 1108</v>
      </c>
      <c r="O1108" s="30" t="str">
        <f ca="1" t="shared" si="1432"/>
        <v>Sarah Anderson 1108</v>
      </c>
      <c r="P1108" s="30" t="str">
        <f ca="1" t="shared" si="1433"/>
        <v>Anders Erikson 1108</v>
      </c>
      <c r="Q1108" s="30" t="str">
        <f ca="1" t="shared" si="1420"/>
        <v>4.Projekteringsavtal</v>
      </c>
      <c r="R1108" s="45" t="str">
        <f ca="1" t="shared" si="1421"/>
        <v/>
      </c>
      <c r="S1108" s="45" t="str">
        <f ca="1" t="shared" si="1422"/>
        <v>x</v>
      </c>
      <c r="T1108" s="45" t="str">
        <f ca="1" t="shared" si="1423"/>
        <v/>
      </c>
      <c r="V1108" s="33"/>
      <c r="W1108" s="49" t="str">
        <f ca="1" t="shared" si="1424"/>
        <v/>
      </c>
      <c r="X1108" s="50" t="str">
        <f ca="1" t="shared" si="1425"/>
        <v>Ja</v>
      </c>
      <c r="Y1108" s="63">
        <f ca="1" t="shared" si="1434"/>
        <v>45574</v>
      </c>
      <c r="Z1108" s="63">
        <f ca="1" t="shared" si="1435"/>
        <v>44948</v>
      </c>
      <c r="AA1108" s="67"/>
      <c r="AB1108" s="64" t="str">
        <f ca="1" t="shared" si="1436"/>
        <v/>
      </c>
      <c r="AC1108" s="73">
        <f ca="1">INDEX(Anslutningspunkt!$A$2:$A$108,RANDBETWEEN(2,108),1)</f>
        <v>21</v>
      </c>
      <c r="AD1108" s="30"/>
      <c r="AE1108" s="30" t="str">
        <f ca="1" t="shared" si="1426"/>
        <v>Stamnät</v>
      </c>
      <c r="AF1108" s="79"/>
      <c r="AG1108" s="122"/>
      <c r="AH1108" s="123"/>
      <c r="AI1108" s="127"/>
      <c r="AL1108" s="7"/>
      <c r="AM1108" s="7">
        <f ca="1">VLOOKUP(AC1108,Anslutningspunkt!A:B,2,0)+RANDBETWEEN(-10000,10000)</f>
        <v>6188439.672</v>
      </c>
      <c r="AN1108" s="7">
        <f ca="1">VLOOKUP(AC1108,Anslutningspunkt!A:C,3,0)+RANDBETWEEN(-10000,10000)</f>
        <v>312480.438</v>
      </c>
      <c r="AP1108" s="7" t="str">
        <f ca="1" t="shared" si="1437"/>
        <v>Flytt</v>
      </c>
      <c r="AQ1108" s="7" t="str">
        <f t="shared" si="1438"/>
        <v>Konsumtion/Produktion</v>
      </c>
      <c r="AX1108" s="31">
        <f ca="1" t="shared" si="1439"/>
        <v>44527.1893675098</v>
      </c>
      <c r="AZ1108" s="31">
        <f ca="1">IF(SUM(IF({"4.Projekteringsavtal","5.Anslutningsavtal","6.Nätavtal"}=Q1108,1,0))&gt;0,EDATE(AX1108,RANDBETWEEN(0,6)),"")</f>
        <v>44619</v>
      </c>
      <c r="BB1108" s="21" t="str">
        <f ca="1">IF(SUM(IF({"5.Anslutningsavtal","6.Nätavtal"}=Q1108,1,0))&gt;0,EDATE(AZ1108,RANDBETWEEN(0,3)),"")</f>
        <v/>
      </c>
      <c r="BD1108" s="21" t="str">
        <f ca="1" t="shared" si="1440"/>
        <v/>
      </c>
    </row>
    <row r="1109" spans="1:56">
      <c r="A1109" s="33" t="s">
        <v>65</v>
      </c>
      <c r="B1109" s="31">
        <f ca="1" t="shared" si="1414"/>
        <v>43476</v>
      </c>
      <c r="C1109" s="32">
        <f ca="1" t="shared" si="1427"/>
        <v>45306</v>
      </c>
      <c r="D1109" s="30" t="str">
        <f t="shared" si="1428"/>
        <v>Project 41109</v>
      </c>
      <c r="E1109" s="30" t="str">
        <f t="shared" si="1429"/>
        <v>Company AB 51109</v>
      </c>
      <c r="F1109" s="30" t="str">
        <f ca="1" t="shared" si="1415"/>
        <v>Gnesta</v>
      </c>
      <c r="G1109" s="37">
        <f ca="1" t="shared" si="1416"/>
        <v>35</v>
      </c>
      <c r="H1109" s="38" t="str">
        <f ca="1" t="shared" si="1417"/>
        <v>Ja</v>
      </c>
      <c r="I1109" s="30" t="str">
        <f ca="1" t="shared" si="1418"/>
        <v>Utökning</v>
      </c>
      <c r="J1109" s="30" t="s">
        <v>69</v>
      </c>
      <c r="K1109" s="41">
        <f ca="1" t="shared" si="1419"/>
        <v>30</v>
      </c>
      <c r="L1109" s="41">
        <f ca="1" t="shared" si="1430"/>
        <v>15</v>
      </c>
      <c r="N1109" s="30" t="str">
        <f ca="1" t="shared" si="1431"/>
        <v>Sarah Anderson 1109</v>
      </c>
      <c r="O1109" s="30" t="str">
        <f ca="1" t="shared" si="1432"/>
        <v>Sarah Anderson 1109</v>
      </c>
      <c r="P1109" s="30" t="str">
        <f ca="1" t="shared" si="1433"/>
        <v>Erik Johanson 1109</v>
      </c>
      <c r="Q1109" s="30" t="str">
        <f ca="1" t="shared" si="1420"/>
        <v>2.Reservationsavtal</v>
      </c>
      <c r="R1109" s="45" t="str">
        <f ca="1" t="shared" si="1421"/>
        <v>n</v>
      </c>
      <c r="S1109" s="45" t="str">
        <f ca="1" t="shared" si="1422"/>
        <v/>
      </c>
      <c r="T1109" s="45" t="str">
        <f ca="1" t="shared" si="1423"/>
        <v>x</v>
      </c>
      <c r="V1109" s="33"/>
      <c r="W1109" s="49" t="str">
        <f ca="1" t="shared" si="1424"/>
        <v/>
      </c>
      <c r="X1109" s="50" t="str">
        <f ca="1" t="shared" si="1425"/>
        <v>Ja</v>
      </c>
      <c r="Y1109" s="63">
        <f ca="1" t="shared" si="1434"/>
        <v>45569</v>
      </c>
      <c r="Z1109" s="63">
        <f ca="1" t="shared" si="1435"/>
        <v>45546</v>
      </c>
      <c r="AA1109" s="67"/>
      <c r="AB1109" s="64" t="str">
        <f ca="1" t="shared" si="1436"/>
        <v/>
      </c>
      <c r="AC1109" s="73">
        <f ca="1">INDEX(Anslutningspunkt!$A$2:$A$108,RANDBETWEEN(2,108),1)</f>
        <v>72</v>
      </c>
      <c r="AD1109" s="30"/>
      <c r="AE1109" s="30" t="str">
        <f ca="1" t="shared" si="1426"/>
        <v/>
      </c>
      <c r="AF1109" s="79"/>
      <c r="AG1109" s="122"/>
      <c r="AH1109" s="123"/>
      <c r="AI1109" s="127"/>
      <c r="AL1109" s="7"/>
      <c r="AM1109" s="7">
        <f ca="1">VLOOKUP(AC1109,Anslutningspunkt!A:B,2,0)+RANDBETWEEN(-10000,10000)</f>
        <v>6139610.672</v>
      </c>
      <c r="AN1109" s="7">
        <f ca="1">VLOOKUP(AC1109,Anslutningspunkt!A:C,3,0)+RANDBETWEEN(-10000,10000)</f>
        <v>278789.438</v>
      </c>
      <c r="AP1109" s="7" t="str">
        <f ca="1" t="shared" si="1437"/>
        <v>Utökning</v>
      </c>
      <c r="AQ1109" s="7" t="str">
        <f t="shared" si="1438"/>
        <v>Konsumtion/Produktion</v>
      </c>
      <c r="AX1109" s="31">
        <f ca="1" t="shared" si="1439"/>
        <v>43544.6885308588</v>
      </c>
      <c r="AZ1109" s="31" t="str">
        <f ca="1">IF(SUM(IF({"4.Projekteringsavtal","5.Anslutningsavtal","6.Nätavtal"}=Q1109,1,0))&gt;0,EDATE(AX1109,RANDBETWEEN(0,6)),"")</f>
        <v/>
      </c>
      <c r="BB1109" s="21" t="str">
        <f ca="1">IF(SUM(IF({"5.Anslutningsavtal","6.Nätavtal"}=Q1109,1,0))&gt;0,EDATE(AZ1109,RANDBETWEEN(0,3)),"")</f>
        <v/>
      </c>
      <c r="BD1109" s="21" t="str">
        <f ca="1" t="shared" si="1440"/>
        <v/>
      </c>
    </row>
    <row r="1110" spans="1:56">
      <c r="A1110" s="33" t="s">
        <v>65</v>
      </c>
      <c r="B1110" s="31">
        <f ca="1" t="shared" si="1414"/>
        <v>44183</v>
      </c>
      <c r="C1110" s="32">
        <f ca="1" t="shared" si="1427"/>
        <v>44407</v>
      </c>
      <c r="D1110" s="30" t="str">
        <f t="shared" si="1428"/>
        <v>Project 41110</v>
      </c>
      <c r="E1110" s="30" t="str">
        <f t="shared" si="1429"/>
        <v>Company AB 51110</v>
      </c>
      <c r="F1110" s="30" t="str">
        <f ca="1" t="shared" si="1415"/>
        <v>Upplands Vsäby</v>
      </c>
      <c r="G1110" s="37">
        <f ca="1" t="shared" si="1416"/>
        <v>32</v>
      </c>
      <c r="H1110" s="38" t="str">
        <f ca="1" t="shared" si="1417"/>
        <v>Ja</v>
      </c>
      <c r="I1110" s="30" t="str">
        <f ca="1" t="shared" si="1418"/>
        <v>Nyanslutning</v>
      </c>
      <c r="J1110" s="30" t="s">
        <v>69</v>
      </c>
      <c r="K1110" s="41">
        <f ca="1" t="shared" si="1419"/>
        <v>340</v>
      </c>
      <c r="L1110" s="41">
        <f ca="1" t="shared" si="1430"/>
        <v>310</v>
      </c>
      <c r="N1110" s="30" t="str">
        <f ca="1" t="shared" si="1431"/>
        <v>Anders Erikson 1110</v>
      </c>
      <c r="O1110" s="30" t="str">
        <f ca="1" t="shared" si="1432"/>
        <v>Lars Johnson 1110</v>
      </c>
      <c r="P1110" s="30" t="str">
        <f ca="1" t="shared" si="1433"/>
        <v>Sarah Anderson 1110</v>
      </c>
      <c r="Q1110" s="30" t="str">
        <f ca="1" t="shared" si="1420"/>
        <v>2.Reservationsavtal</v>
      </c>
      <c r="R1110" s="45" t="str">
        <f ca="1" t="shared" si="1421"/>
        <v>nej</v>
      </c>
      <c r="S1110" s="45" t="str">
        <f ca="1" t="shared" si="1422"/>
        <v>x</v>
      </c>
      <c r="T1110" s="45" t="str">
        <f ca="1" t="shared" si="1423"/>
        <v/>
      </c>
      <c r="V1110" s="33"/>
      <c r="W1110" s="49" t="str">
        <f ca="1" t="shared" si="1424"/>
        <v/>
      </c>
      <c r="X1110" s="50" t="str">
        <f ca="1" t="shared" si="1425"/>
        <v>Ja</v>
      </c>
      <c r="Y1110" s="63">
        <f ca="1" t="shared" si="1434"/>
        <v>45328</v>
      </c>
      <c r="Z1110" s="63">
        <f ca="1" t="shared" si="1435"/>
        <v>45218</v>
      </c>
      <c r="AA1110" s="67"/>
      <c r="AB1110" s="64" t="str">
        <f ca="1" t="shared" si="1436"/>
        <v/>
      </c>
      <c r="AC1110" s="73">
        <f ca="1">INDEX(Anslutningspunkt!$A$2:$A$108,RANDBETWEEN(2,108),1)</f>
        <v>90</v>
      </c>
      <c r="AD1110" s="30"/>
      <c r="AE1110" s="30" t="str">
        <f ca="1" t="shared" si="1426"/>
        <v>Regionnät</v>
      </c>
      <c r="AF1110" s="79"/>
      <c r="AG1110" s="122"/>
      <c r="AH1110" s="123"/>
      <c r="AI1110" s="127"/>
      <c r="AL1110" s="7"/>
      <c r="AM1110" s="7">
        <f ca="1">VLOOKUP(AC1110,Anslutningspunkt!A:B,2,0)+RANDBETWEEN(-10000,10000)</f>
        <v>6188513.672</v>
      </c>
      <c r="AN1110" s="7">
        <f ca="1">VLOOKUP(AC1110,Anslutningspunkt!A:C,3,0)+RANDBETWEEN(-10000,10000)</f>
        <v>395773.438</v>
      </c>
      <c r="AP1110" s="7" t="str">
        <f ca="1" t="shared" si="1437"/>
        <v>Nyanslutning</v>
      </c>
      <c r="AQ1110" s="7" t="str">
        <f t="shared" si="1438"/>
        <v>Konsumtion/Produktion</v>
      </c>
      <c r="AX1110" s="31">
        <f ca="1" t="shared" si="1439"/>
        <v>44232.3196043979</v>
      </c>
      <c r="AZ1110" s="31" t="str">
        <f ca="1">IF(SUM(IF({"4.Projekteringsavtal","5.Anslutningsavtal","6.Nätavtal"}=Q1110,1,0))&gt;0,EDATE(AX1110,RANDBETWEEN(0,6)),"")</f>
        <v/>
      </c>
      <c r="BB1110" s="21" t="str">
        <f ca="1">IF(SUM(IF({"5.Anslutningsavtal","6.Nätavtal"}=Q1110,1,0))&gt;0,EDATE(AZ1110,RANDBETWEEN(0,3)),"")</f>
        <v/>
      </c>
      <c r="BD1110" s="21" t="str">
        <f ca="1" t="shared" si="1440"/>
        <v/>
      </c>
    </row>
    <row r="1111" spans="1:56">
      <c r="A1111" s="33" t="s">
        <v>65</v>
      </c>
      <c r="B1111" s="31">
        <f ca="1" t="shared" ref="B1111:B1120" si="1441">RANDBETWEEN(DATE(2018,1,1),DATE(2022,10,20))</f>
        <v>44833</v>
      </c>
      <c r="C1111" s="32">
        <f ca="1" t="shared" si="1427"/>
        <v>44897</v>
      </c>
      <c r="D1111" s="30" t="str">
        <f t="shared" si="1428"/>
        <v>Project 41111</v>
      </c>
      <c r="E1111" s="30" t="str">
        <f t="shared" si="1429"/>
        <v>Company AB 51111</v>
      </c>
      <c r="F1111" s="30" t="str">
        <f ca="1" t="shared" ref="F1111:F1120" si="144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Långshyttan</v>
      </c>
      <c r="G1111" s="37">
        <f ca="1" t="shared" ref="G1111:G1120" si="1443">RANDBETWEEN(30,38)</f>
        <v>37</v>
      </c>
      <c r="H1111" s="38" t="str">
        <f ca="1" t="shared" ref="H1111:H1120" si="1444">CHOOSE(RANDBETWEEN(1,3),"Ja","Nej","")</f>
        <v>Ja</v>
      </c>
      <c r="I1111" s="30" t="str">
        <f ca="1" t="shared" ref="I1111:I1120" si="1445">CHOOSE(RANDBETWEEN(1,3),"Nyanslutning","Utökning","Flytt")</f>
        <v>Flytt</v>
      </c>
      <c r="J1111" s="30" t="s">
        <v>69</v>
      </c>
      <c r="K1111" s="41">
        <f ca="1" t="shared" ref="K1111:K1120" si="1446">RANDBETWEEN(1,60)*10</f>
        <v>500</v>
      </c>
      <c r="L1111" s="41">
        <f ca="1" t="shared" si="1430"/>
        <v>409</v>
      </c>
      <c r="N1111" s="30" t="str">
        <f ca="1" t="shared" si="1431"/>
        <v>Anders Erikson 1111</v>
      </c>
      <c r="O1111" s="30" t="str">
        <f ca="1" t="shared" si="1432"/>
        <v>Sarah Anderson 1111</v>
      </c>
      <c r="P1111" s="30" t="str">
        <f ca="1" t="shared" si="1433"/>
        <v>Erik Johanson 1111</v>
      </c>
      <c r="Q1111" s="30" t="str">
        <f ca="1" t="shared" ref="Q1111:Q1120" si="1447">CHOOSE(RANDBETWEEN(1,5),"5.Anslutningsavtal","4.Projekteringsavtal","6.Nätavtal","2.Reservationsavtal","1.Anslutningsmöjlighet")</f>
        <v>5.Anslutningsavtal</v>
      </c>
      <c r="R1111" s="45" t="str">
        <f ca="1" t="shared" ref="R1111:R1120" si="1448">CHOOSE(RANDBETWEEN(1,8),"Ja","","","","n","nej","?","N/A")</f>
        <v>N/A</v>
      </c>
      <c r="S1111" s="45" t="str">
        <f ca="1" t="shared" ref="S1111:S1120" si="1449">CHOOSE(RANDBETWEEN(1,3),"x","","")</f>
        <v/>
      </c>
      <c r="T1111" s="45" t="str">
        <f ca="1" t="shared" ref="T1111:T1120" si="1450">CHOOSE(RANDBETWEEN(1,4),"x","","","")</f>
        <v/>
      </c>
      <c r="V1111" s="33"/>
      <c r="W1111" s="49" t="str">
        <f ca="1" t="shared" ref="W1111:W1120" si="1451">CHOOSE(RANDBETWEEN(1,7),"Länk","","","","","Ansluts till LN 20 kV","Reservationsavtal ska tecknas")</f>
        <v/>
      </c>
      <c r="X1111" s="50" t="str">
        <f ca="1" t="shared" ref="X1111:X1120" si="1452">CHOOSE(RANDBETWEEN(1,4),"Ja","Ja","Nej","")</f>
        <v/>
      </c>
      <c r="Y1111" s="63" t="str">
        <f ca="1" t="shared" si="1434"/>
        <v/>
      </c>
      <c r="Z1111" s="63" t="str">
        <f ca="1" t="shared" si="1435"/>
        <v/>
      </c>
      <c r="AA1111" s="67"/>
      <c r="AB1111" s="64" t="str">
        <f ca="1" t="shared" si="1436"/>
        <v/>
      </c>
      <c r="AC1111" s="73">
        <f ca="1">INDEX(Anslutningspunkt!$A$2:$A$108,RANDBETWEEN(2,108),1)</f>
        <v>1</v>
      </c>
      <c r="AD1111" s="30"/>
      <c r="AE1111" s="30" t="str">
        <f ca="1" t="shared" ref="AE1111:AE1120" si="1453">CHOOSE(RANDBETWEEN(1,4),"Regionnät","Stamnät Regionnät","Stamnät","")</f>
        <v/>
      </c>
      <c r="AF1111" s="79"/>
      <c r="AG1111" s="122"/>
      <c r="AH1111" s="123"/>
      <c r="AI1111" s="127"/>
      <c r="AL1111" s="7"/>
      <c r="AM1111" s="7">
        <f ca="1">VLOOKUP(AC1111,Anslutningspunkt!A:B,2,0)+RANDBETWEEN(-10000,10000)</f>
        <v>6007999.672</v>
      </c>
      <c r="AN1111" s="7">
        <f ca="1">VLOOKUP(AC1111,Anslutningspunkt!A:C,3,0)+RANDBETWEEN(-10000,10000)</f>
        <v>290781.438</v>
      </c>
      <c r="AP1111" s="7" t="str">
        <f ca="1" t="shared" si="1437"/>
        <v>Flytt</v>
      </c>
      <c r="AQ1111" s="7" t="str">
        <f t="shared" si="1438"/>
        <v>Konsumtion/Produktion</v>
      </c>
      <c r="AX1111" s="31">
        <f ca="1" t="shared" si="1439"/>
        <v>44877.4389708962</v>
      </c>
      <c r="AZ1111" s="31">
        <f ca="1">IF(SUM(IF({"4.Projekteringsavtal","5.Anslutningsavtal","6.Nätavtal"}=Q1111,1,0))&gt;0,EDATE(AX1111,RANDBETWEEN(0,6)),"")</f>
        <v>44969</v>
      </c>
      <c r="BB1111" s="21">
        <f ca="1">IF(SUM(IF({"5.Anslutningsavtal","6.Nätavtal"}=Q1111,1,0))&gt;0,EDATE(AZ1111,RANDBETWEEN(0,3)),"")</f>
        <v>44969</v>
      </c>
      <c r="BD1111" s="21" t="str">
        <f ca="1" t="shared" si="1440"/>
        <v/>
      </c>
    </row>
    <row r="1112" spans="1:56">
      <c r="A1112" s="33" t="s">
        <v>65</v>
      </c>
      <c r="B1112" s="31">
        <f ca="1" t="shared" si="1441"/>
        <v>43562</v>
      </c>
      <c r="C1112" s="32">
        <f ca="1" t="shared" si="1427"/>
        <v>43870</v>
      </c>
      <c r="D1112" s="30" t="str">
        <f t="shared" si="1428"/>
        <v>Project 41112</v>
      </c>
      <c r="E1112" s="30" t="str">
        <f t="shared" si="1429"/>
        <v>Company AB 51112</v>
      </c>
      <c r="F1112" s="30" t="str">
        <f ca="1" t="shared" si="1442"/>
        <v>Trosa</v>
      </c>
      <c r="G1112" s="37">
        <f ca="1" t="shared" si="1443"/>
        <v>31</v>
      </c>
      <c r="H1112" s="38" t="str">
        <f ca="1" t="shared" si="1444"/>
        <v/>
      </c>
      <c r="I1112" s="30" t="str">
        <f ca="1" t="shared" si="1445"/>
        <v>Nyanslutning</v>
      </c>
      <c r="J1112" s="30" t="s">
        <v>69</v>
      </c>
      <c r="K1112" s="41">
        <f ca="1" t="shared" si="1446"/>
        <v>590</v>
      </c>
      <c r="L1112" s="41">
        <f ca="1" t="shared" si="1430"/>
        <v>245</v>
      </c>
      <c r="N1112" s="30" t="str">
        <f ca="1" t="shared" si="1431"/>
        <v>Lars Johnson 1112</v>
      </c>
      <c r="O1112" s="30" t="str">
        <f ca="1" t="shared" si="1432"/>
        <v>Lars Johnson 1112</v>
      </c>
      <c r="P1112" s="30" t="str">
        <f ca="1" t="shared" si="1433"/>
        <v>Erik Johanson 1112</v>
      </c>
      <c r="Q1112" s="30" t="str">
        <f ca="1" t="shared" si="1447"/>
        <v>2.Reservationsavtal</v>
      </c>
      <c r="R1112" s="45" t="str">
        <f ca="1" t="shared" si="1448"/>
        <v>N/A</v>
      </c>
      <c r="S1112" s="45" t="str">
        <f ca="1" t="shared" si="1449"/>
        <v>x</v>
      </c>
      <c r="T1112" s="45" t="str">
        <f ca="1" t="shared" si="1450"/>
        <v/>
      </c>
      <c r="V1112" s="33"/>
      <c r="W1112" s="49" t="str">
        <f ca="1" t="shared" si="1451"/>
        <v>Länk</v>
      </c>
      <c r="X1112" s="50" t="str">
        <f ca="1" t="shared" si="1452"/>
        <v>Ja</v>
      </c>
      <c r="Y1112" s="63">
        <f ca="1" t="shared" si="1434"/>
        <v>44914</v>
      </c>
      <c r="Z1112" s="63">
        <f ca="1" t="shared" si="1435"/>
        <v>44244</v>
      </c>
      <c r="AA1112" s="67"/>
      <c r="AB1112" s="64" t="str">
        <f ca="1" t="shared" si="1436"/>
        <v/>
      </c>
      <c r="AC1112" s="73">
        <f ca="1">INDEX(Anslutningspunkt!$A$2:$A$108,RANDBETWEEN(2,108),1)</f>
        <v>24</v>
      </c>
      <c r="AD1112" s="30"/>
      <c r="AE1112" s="30" t="str">
        <f ca="1" t="shared" si="1453"/>
        <v>Regionnät</v>
      </c>
      <c r="AF1112" s="79"/>
      <c r="AG1112" s="122"/>
      <c r="AH1112" s="123"/>
      <c r="AI1112" s="127"/>
      <c r="AL1112" s="7"/>
      <c r="AM1112" s="7">
        <f ca="1">VLOOKUP(AC1112,Anslutningspunkt!A:B,2,0)+RANDBETWEEN(-10000,10000)</f>
        <v>6030703.672</v>
      </c>
      <c r="AN1112" s="7">
        <f ca="1">VLOOKUP(AC1112,Anslutningspunkt!A:C,3,0)+RANDBETWEEN(-10000,10000)</f>
        <v>349473.438</v>
      </c>
      <c r="AP1112" s="7" t="str">
        <f ca="1" t="shared" si="1437"/>
        <v>Nyanslutning</v>
      </c>
      <c r="AQ1112" s="7" t="str">
        <f t="shared" si="1438"/>
        <v>Konsumtion/Produktion</v>
      </c>
      <c r="AX1112" s="31">
        <f ca="1" t="shared" si="1439"/>
        <v>43783.9376519527</v>
      </c>
      <c r="AZ1112" s="31" t="str">
        <f ca="1">IF(SUM(IF({"4.Projekteringsavtal","5.Anslutningsavtal","6.Nätavtal"}=Q1112,1,0))&gt;0,EDATE(AX1112,RANDBETWEEN(0,6)),"")</f>
        <v/>
      </c>
      <c r="BB1112" s="21" t="str">
        <f ca="1">IF(SUM(IF({"5.Anslutningsavtal","6.Nätavtal"}=Q1112,1,0))&gt;0,EDATE(AZ1112,RANDBETWEEN(0,3)),"")</f>
        <v/>
      </c>
      <c r="BD1112" s="21" t="str">
        <f ca="1" t="shared" si="1440"/>
        <v/>
      </c>
    </row>
    <row r="1113" spans="1:56">
      <c r="A1113" s="33" t="s">
        <v>65</v>
      </c>
      <c r="B1113" s="31">
        <f ca="1" t="shared" si="1441"/>
        <v>44335</v>
      </c>
      <c r="C1113" s="32">
        <f ca="1" t="shared" si="1427"/>
        <v>45033</v>
      </c>
      <c r="D1113" s="30" t="str">
        <f t="shared" si="1428"/>
        <v>Project 41113</v>
      </c>
      <c r="E1113" s="30" t="str">
        <f t="shared" si="1429"/>
        <v>Company AB 51113</v>
      </c>
      <c r="F1113" s="30" t="str">
        <f ca="1" t="shared" si="1442"/>
        <v>Sandviken</v>
      </c>
      <c r="G1113" s="37">
        <f ca="1" t="shared" si="1443"/>
        <v>38</v>
      </c>
      <c r="H1113" s="38" t="str">
        <f ca="1" t="shared" si="1444"/>
        <v/>
      </c>
      <c r="I1113" s="30" t="str">
        <f ca="1" t="shared" si="1445"/>
        <v>Nyanslutning</v>
      </c>
      <c r="J1113" s="30" t="s">
        <v>69</v>
      </c>
      <c r="K1113" s="41">
        <f ca="1" t="shared" si="1446"/>
        <v>190</v>
      </c>
      <c r="L1113" s="41">
        <f ca="1" t="shared" si="1430"/>
        <v>112</v>
      </c>
      <c r="N1113" s="30" t="str">
        <f ca="1" t="shared" si="1431"/>
        <v>Sarah Anderson 1113</v>
      </c>
      <c r="O1113" s="30" t="str">
        <f ca="1" t="shared" si="1432"/>
        <v>Erik Johanson 1113</v>
      </c>
      <c r="P1113" s="30" t="str">
        <f ca="1" t="shared" si="1433"/>
        <v>Lars Johnson 1113</v>
      </c>
      <c r="Q1113" s="30" t="str">
        <f ca="1" t="shared" si="1447"/>
        <v>2.Reservationsavtal</v>
      </c>
      <c r="R1113" s="45" t="str">
        <f ca="1" t="shared" si="1448"/>
        <v>N/A</v>
      </c>
      <c r="S1113" s="45" t="str">
        <f ca="1" t="shared" si="1449"/>
        <v/>
      </c>
      <c r="T1113" s="45" t="str">
        <f ca="1" t="shared" si="1450"/>
        <v/>
      </c>
      <c r="V1113" s="33"/>
      <c r="W1113" s="49" t="str">
        <f ca="1" t="shared" si="1451"/>
        <v/>
      </c>
      <c r="X1113" s="50" t="str">
        <f ca="1" t="shared" si="1452"/>
        <v/>
      </c>
      <c r="Y1113" s="63" t="str">
        <f ca="1" t="shared" si="1434"/>
        <v/>
      </c>
      <c r="Z1113" s="63" t="str">
        <f ca="1" t="shared" si="1435"/>
        <v/>
      </c>
      <c r="AA1113" s="67"/>
      <c r="AB1113" s="64" t="str">
        <f ca="1" t="shared" si="1436"/>
        <v/>
      </c>
      <c r="AC1113" s="73">
        <f ca="1">INDEX(Anslutningspunkt!$A$2:$A$108,RANDBETWEEN(2,108),1)</f>
        <v>27</v>
      </c>
      <c r="AD1113" s="30"/>
      <c r="AE1113" s="30" t="str">
        <f ca="1" t="shared" si="1453"/>
        <v>Stamnät Regionnät</v>
      </c>
      <c r="AF1113" s="79"/>
      <c r="AG1113" s="122"/>
      <c r="AH1113" s="123"/>
      <c r="AI1113" s="127"/>
      <c r="AL1113" s="7"/>
      <c r="AM1113" s="7">
        <f ca="1">VLOOKUP(AC1113,Anslutningspunkt!A:B,2,0)+RANDBETWEEN(-10000,10000)</f>
        <v>6039708.672</v>
      </c>
      <c r="AN1113" s="7">
        <f ca="1">VLOOKUP(AC1113,Anslutningspunkt!A:C,3,0)+RANDBETWEEN(-10000,10000)</f>
        <v>389891.438</v>
      </c>
      <c r="AP1113" s="7" t="str">
        <f ca="1" t="shared" si="1437"/>
        <v>Nyanslutning</v>
      </c>
      <c r="AQ1113" s="7" t="str">
        <f t="shared" si="1438"/>
        <v>Konsumtion/Produktion</v>
      </c>
      <c r="AX1113" s="31">
        <f ca="1" t="shared" si="1439"/>
        <v>44686.7351504986</v>
      </c>
      <c r="AZ1113" s="31" t="str">
        <f ca="1">IF(SUM(IF({"4.Projekteringsavtal","5.Anslutningsavtal","6.Nätavtal"}=Q1113,1,0))&gt;0,EDATE(AX1113,RANDBETWEEN(0,6)),"")</f>
        <v/>
      </c>
      <c r="BB1113" s="21" t="str">
        <f ca="1">IF(SUM(IF({"5.Anslutningsavtal","6.Nätavtal"}=Q1113,1,0))&gt;0,EDATE(AZ1113,RANDBETWEEN(0,3)),"")</f>
        <v/>
      </c>
      <c r="BD1113" s="21" t="str">
        <f ca="1" t="shared" si="1440"/>
        <v/>
      </c>
    </row>
    <row r="1114" spans="1:56">
      <c r="A1114" s="33" t="s">
        <v>65</v>
      </c>
      <c r="B1114" s="31">
        <f ca="1" t="shared" si="1441"/>
        <v>43647</v>
      </c>
      <c r="C1114" s="32">
        <f ca="1" t="shared" si="1427"/>
        <v>45443</v>
      </c>
      <c r="D1114" s="30" t="str">
        <f t="shared" si="1428"/>
        <v>Project 41114</v>
      </c>
      <c r="E1114" s="30" t="str">
        <f t="shared" si="1429"/>
        <v>Company AB 51114</v>
      </c>
      <c r="F1114" s="30" t="str">
        <f ca="1" t="shared" si="1442"/>
        <v>Falun</v>
      </c>
      <c r="G1114" s="37">
        <f ca="1" t="shared" si="1443"/>
        <v>31</v>
      </c>
      <c r="H1114" s="38" t="str">
        <f ca="1" t="shared" si="1444"/>
        <v>Ja</v>
      </c>
      <c r="I1114" s="30" t="str">
        <f ca="1" t="shared" si="1445"/>
        <v>Nyanslutning</v>
      </c>
      <c r="J1114" s="30" t="s">
        <v>69</v>
      </c>
      <c r="K1114" s="41">
        <f ca="1" t="shared" si="1446"/>
        <v>430</v>
      </c>
      <c r="L1114" s="41">
        <f ca="1" t="shared" si="1430"/>
        <v>71</v>
      </c>
      <c r="N1114" s="30" t="str">
        <f ca="1" t="shared" si="1431"/>
        <v>Erik Johanson 1114</v>
      </c>
      <c r="O1114" s="30" t="str">
        <f ca="1" t="shared" si="1432"/>
        <v>Erik Johanson 1114</v>
      </c>
      <c r="P1114" s="30" t="str">
        <f ca="1" t="shared" si="1433"/>
        <v>Erik Johanson 1114</v>
      </c>
      <c r="Q1114" s="30" t="str">
        <f ca="1" t="shared" si="1447"/>
        <v>5.Anslutningsavtal</v>
      </c>
      <c r="R1114" s="45" t="str">
        <f ca="1" t="shared" si="1448"/>
        <v/>
      </c>
      <c r="S1114" s="45" t="str">
        <f ca="1" t="shared" si="1449"/>
        <v/>
      </c>
      <c r="T1114" s="45" t="str">
        <f ca="1" t="shared" si="1450"/>
        <v/>
      </c>
      <c r="V1114" s="33"/>
      <c r="W1114" s="49" t="str">
        <f ca="1" t="shared" si="1451"/>
        <v/>
      </c>
      <c r="X1114" s="50" t="str">
        <f ca="1" t="shared" si="1452"/>
        <v>Ja</v>
      </c>
      <c r="Y1114" s="63">
        <f ca="1" t="shared" si="1434"/>
        <v>45524</v>
      </c>
      <c r="Z1114" s="63">
        <f ca="1" t="shared" si="1435"/>
        <v>45498</v>
      </c>
      <c r="AA1114" s="67"/>
      <c r="AB1114" s="64" t="str">
        <f ca="1" t="shared" si="1436"/>
        <v/>
      </c>
      <c r="AC1114" s="73">
        <f ca="1">INDEX(Anslutningspunkt!$A$2:$A$108,RANDBETWEEN(2,108),1)</f>
        <v>50</v>
      </c>
      <c r="AD1114" s="30"/>
      <c r="AE1114" s="30" t="str">
        <f ca="1" t="shared" si="1453"/>
        <v>Stamnät Regionnät</v>
      </c>
      <c r="AF1114" s="79"/>
      <c r="AG1114" s="122"/>
      <c r="AH1114" s="123"/>
      <c r="AI1114" s="127"/>
      <c r="AL1114" s="7"/>
      <c r="AM1114" s="7">
        <f ca="1">VLOOKUP(AC1114,Anslutningspunkt!A:B,2,0)+RANDBETWEEN(-10000,10000)</f>
        <v>6047175.672</v>
      </c>
      <c r="AN1114" s="7">
        <f ca="1">VLOOKUP(AC1114,Anslutningspunkt!A:C,3,0)+RANDBETWEEN(-10000,10000)</f>
        <v>363788.438</v>
      </c>
      <c r="AP1114" s="7" t="str">
        <f ca="1" t="shared" si="1437"/>
        <v>Nyanslutning</v>
      </c>
      <c r="AQ1114" s="7" t="str">
        <f t="shared" si="1438"/>
        <v>Konsumtion/Produktion</v>
      </c>
      <c r="AX1114" s="31">
        <f ca="1" t="shared" si="1439"/>
        <v>45057.9105144612</v>
      </c>
      <c r="AZ1114" s="31">
        <f ca="1">IF(SUM(IF({"4.Projekteringsavtal","5.Anslutningsavtal","6.Nätavtal"}=Q1114,1,0))&gt;0,EDATE(AX1114,RANDBETWEEN(0,6)),"")</f>
        <v>45180</v>
      </c>
      <c r="BB1114" s="21">
        <f ca="1">IF(SUM(IF({"5.Anslutningsavtal","6.Nätavtal"}=Q1114,1,0))&gt;0,EDATE(AZ1114,RANDBETWEEN(0,3)),"")</f>
        <v>45180</v>
      </c>
      <c r="BD1114" s="21" t="str">
        <f ca="1" t="shared" si="1440"/>
        <v/>
      </c>
    </row>
    <row r="1115" spans="1:56">
      <c r="A1115" s="33" t="s">
        <v>65</v>
      </c>
      <c r="B1115" s="31">
        <f ca="1" t="shared" si="1441"/>
        <v>44573</v>
      </c>
      <c r="C1115" s="32">
        <f ca="1" t="shared" si="1427"/>
        <v>45280</v>
      </c>
      <c r="D1115" s="30" t="str">
        <f t="shared" si="1428"/>
        <v>Project 41115</v>
      </c>
      <c r="E1115" s="30" t="str">
        <f t="shared" si="1429"/>
        <v>Company AB 51115</v>
      </c>
      <c r="F1115" s="30" t="str">
        <f ca="1" t="shared" si="1442"/>
        <v>Sigtuna</v>
      </c>
      <c r="G1115" s="37">
        <f ca="1" t="shared" si="1443"/>
        <v>37</v>
      </c>
      <c r="H1115" s="38" t="str">
        <f ca="1" t="shared" si="1444"/>
        <v/>
      </c>
      <c r="I1115" s="30" t="str">
        <f ca="1" t="shared" si="1445"/>
        <v>Nyanslutning</v>
      </c>
      <c r="J1115" s="30" t="s">
        <v>69</v>
      </c>
      <c r="K1115" s="41">
        <f ca="1" t="shared" si="1446"/>
        <v>430</v>
      </c>
      <c r="L1115" s="41">
        <f ca="1" t="shared" si="1430"/>
        <v>12</v>
      </c>
      <c r="N1115" s="30" t="str">
        <f ca="1" t="shared" si="1431"/>
        <v>Erik Johanson 1115</v>
      </c>
      <c r="O1115" s="30" t="str">
        <f ca="1" t="shared" si="1432"/>
        <v>Lars Johnson 1115</v>
      </c>
      <c r="P1115" s="30" t="str">
        <f ca="1" t="shared" si="1433"/>
        <v>Lars Johnson 1115</v>
      </c>
      <c r="Q1115" s="30" t="str">
        <f ca="1" t="shared" si="1447"/>
        <v>2.Reservationsavtal</v>
      </c>
      <c r="R1115" s="45" t="str">
        <f ca="1" t="shared" si="1448"/>
        <v/>
      </c>
      <c r="S1115" s="45" t="str">
        <f ca="1" t="shared" si="1449"/>
        <v/>
      </c>
      <c r="T1115" s="45" t="str">
        <f ca="1" t="shared" si="1450"/>
        <v/>
      </c>
      <c r="V1115" s="33"/>
      <c r="W1115" s="49" t="str">
        <f ca="1" t="shared" si="1451"/>
        <v/>
      </c>
      <c r="X1115" s="50" t="str">
        <f ca="1" t="shared" si="1452"/>
        <v>Ja</v>
      </c>
      <c r="Y1115" s="63">
        <f ca="1" t="shared" si="1434"/>
        <v>45510</v>
      </c>
      <c r="Z1115" s="63">
        <f ca="1" t="shared" si="1435"/>
        <v>45394</v>
      </c>
      <c r="AA1115" s="67"/>
      <c r="AB1115" s="64" t="str">
        <f ca="1" t="shared" si="1436"/>
        <v/>
      </c>
      <c r="AC1115" s="73">
        <f ca="1">INDEX(Anslutningspunkt!$A$2:$A$108,RANDBETWEEN(2,108),1)</f>
        <v>68</v>
      </c>
      <c r="AD1115" s="30"/>
      <c r="AE1115" s="30" t="str">
        <f ca="1" t="shared" si="1453"/>
        <v>Stamnät</v>
      </c>
      <c r="AF1115" s="79"/>
      <c r="AG1115" s="122"/>
      <c r="AH1115" s="123"/>
      <c r="AI1115" s="127"/>
      <c r="AL1115" s="7"/>
      <c r="AM1115" s="7">
        <f ca="1">VLOOKUP(AC1115,Anslutningspunkt!A:B,2,0)+RANDBETWEEN(-10000,10000)</f>
        <v>6160574.672</v>
      </c>
      <c r="AN1115" s="7">
        <f ca="1">VLOOKUP(AC1115,Anslutningspunkt!A:C,3,0)+RANDBETWEEN(-10000,10000)</f>
        <v>437629.438</v>
      </c>
      <c r="AP1115" s="7" t="str">
        <f ca="1" t="shared" si="1437"/>
        <v>Nyanslutning</v>
      </c>
      <c r="AQ1115" s="7" t="str">
        <f t="shared" si="1438"/>
        <v>Konsumtion/Produktion</v>
      </c>
      <c r="AX1115" s="31">
        <f ca="1" t="shared" si="1439"/>
        <v>45245.9132703641</v>
      </c>
      <c r="AZ1115" s="31" t="str">
        <f ca="1">IF(SUM(IF({"4.Projekteringsavtal","5.Anslutningsavtal","6.Nätavtal"}=Q1115,1,0))&gt;0,EDATE(AX1115,RANDBETWEEN(0,6)),"")</f>
        <v/>
      </c>
      <c r="BB1115" s="21" t="str">
        <f ca="1">IF(SUM(IF({"5.Anslutningsavtal","6.Nätavtal"}=Q1115,1,0))&gt;0,EDATE(AZ1115,RANDBETWEEN(0,3)),"")</f>
        <v/>
      </c>
      <c r="BD1115" s="21" t="str">
        <f ca="1" t="shared" si="1440"/>
        <v/>
      </c>
    </row>
    <row r="1116" spans="1:56">
      <c r="A1116" s="33" t="s">
        <v>65</v>
      </c>
      <c r="B1116" s="31">
        <f ca="1" t="shared" si="1441"/>
        <v>43507</v>
      </c>
      <c r="C1116" s="32">
        <f ca="1" t="shared" si="1427"/>
        <v>44378</v>
      </c>
      <c r="D1116" s="30" t="str">
        <f t="shared" si="1428"/>
        <v>Project 41116</v>
      </c>
      <c r="E1116" s="30" t="str">
        <f t="shared" si="1429"/>
        <v>Company AB 51116</v>
      </c>
      <c r="F1116" s="30" t="str">
        <f ca="1" t="shared" si="1442"/>
        <v>Surahammar</v>
      </c>
      <c r="G1116" s="37">
        <f ca="1" t="shared" si="1443"/>
        <v>37</v>
      </c>
      <c r="H1116" s="38" t="str">
        <f ca="1" t="shared" si="1444"/>
        <v>Nej</v>
      </c>
      <c r="I1116" s="30" t="str">
        <f ca="1" t="shared" si="1445"/>
        <v>Nyanslutning</v>
      </c>
      <c r="J1116" s="30" t="s">
        <v>69</v>
      </c>
      <c r="K1116" s="41">
        <f ca="1" t="shared" si="1446"/>
        <v>80</v>
      </c>
      <c r="L1116" s="41">
        <f ca="1" t="shared" si="1430"/>
        <v>61</v>
      </c>
      <c r="N1116" s="30" t="str">
        <f ca="1" t="shared" si="1431"/>
        <v>Lars Johnson 1116</v>
      </c>
      <c r="O1116" s="30" t="str">
        <f ca="1" t="shared" si="1432"/>
        <v>Anders Erikson 1116</v>
      </c>
      <c r="P1116" s="30" t="str">
        <f ca="1" t="shared" si="1433"/>
        <v>Lars Johnson 1116</v>
      </c>
      <c r="Q1116" s="30" t="str">
        <f ca="1" t="shared" si="1447"/>
        <v>6.Nätavtal</v>
      </c>
      <c r="R1116" s="45" t="str">
        <f ca="1" t="shared" si="1448"/>
        <v>n</v>
      </c>
      <c r="S1116" s="45" t="str">
        <f ca="1" t="shared" si="1449"/>
        <v>x</v>
      </c>
      <c r="T1116" s="45" t="str">
        <f ca="1" t="shared" si="1450"/>
        <v>x</v>
      </c>
      <c r="V1116" s="33"/>
      <c r="W1116" s="49" t="str">
        <f ca="1" t="shared" si="1451"/>
        <v/>
      </c>
      <c r="X1116" s="50" t="str">
        <f ca="1" t="shared" si="1452"/>
        <v>Ja</v>
      </c>
      <c r="Y1116" s="63">
        <f ca="1" t="shared" si="1434"/>
        <v>45574</v>
      </c>
      <c r="Z1116" s="63">
        <f ca="1" t="shared" si="1435"/>
        <v>45566</v>
      </c>
      <c r="AA1116" s="67"/>
      <c r="AB1116" s="64" t="str">
        <f ca="1" t="shared" si="1436"/>
        <v/>
      </c>
      <c r="AC1116" s="73">
        <f ca="1">INDEX(Anslutningspunkt!$A$2:$A$108,RANDBETWEEN(2,108),1)</f>
        <v>93</v>
      </c>
      <c r="AD1116" s="30"/>
      <c r="AE1116" s="30" t="str">
        <f ca="1" t="shared" si="1453"/>
        <v>Stamnät</v>
      </c>
      <c r="AF1116" s="79"/>
      <c r="AG1116" s="122"/>
      <c r="AH1116" s="123"/>
      <c r="AI1116" s="127"/>
      <c r="AL1116" s="7"/>
      <c r="AM1116" s="7">
        <f ca="1">VLOOKUP(AC1116,Anslutningspunkt!A:B,2,0)+RANDBETWEEN(-10000,10000)</f>
        <v>6134300.672</v>
      </c>
      <c r="AN1116" s="7">
        <f ca="1">VLOOKUP(AC1116,Anslutningspunkt!A:C,3,0)+RANDBETWEEN(-10000,10000)</f>
        <v>398719.438</v>
      </c>
      <c r="AP1116" s="7" t="str">
        <f ca="1" t="shared" si="1437"/>
        <v>Nyanslutning</v>
      </c>
      <c r="AQ1116" s="7" t="str">
        <f t="shared" si="1438"/>
        <v>Konsumtion/Produktion</v>
      </c>
      <c r="AX1116" s="31">
        <f ca="1" t="shared" si="1439"/>
        <v>44312.3095381626</v>
      </c>
      <c r="AZ1116" s="31">
        <f ca="1">IF(SUM(IF({"4.Projekteringsavtal","5.Anslutningsavtal","6.Nätavtal"}=Q1116,1,0))&gt;0,EDATE(AX1116,RANDBETWEEN(0,6)),"")</f>
        <v>44342</v>
      </c>
      <c r="BB1116" s="21">
        <f ca="1">IF(SUM(IF({"5.Anslutningsavtal","6.Nätavtal"}=Q1116,1,0))&gt;0,EDATE(AZ1116,RANDBETWEEN(0,3)),"")</f>
        <v>44403</v>
      </c>
      <c r="BD1116" s="21">
        <f ca="1" t="shared" si="1440"/>
        <v>44465</v>
      </c>
    </row>
    <row r="1117" spans="1:56">
      <c r="A1117" s="33" t="s">
        <v>65</v>
      </c>
      <c r="B1117" s="31">
        <f ca="1" t="shared" si="1441"/>
        <v>43576</v>
      </c>
      <c r="C1117" s="32">
        <f ca="1" t="shared" si="1427"/>
        <v>44467</v>
      </c>
      <c r="D1117" s="30" t="str">
        <f t="shared" si="1428"/>
        <v>Project 41117</v>
      </c>
      <c r="E1117" s="30" t="str">
        <f t="shared" si="1429"/>
        <v>Company AB 51117</v>
      </c>
      <c r="F1117" s="30" t="str">
        <f ca="1" t="shared" si="1442"/>
        <v>Eskiltuna</v>
      </c>
      <c r="G1117" s="37">
        <f ca="1" t="shared" si="1443"/>
        <v>38</v>
      </c>
      <c r="H1117" s="38" t="str">
        <f ca="1" t="shared" si="1444"/>
        <v/>
      </c>
      <c r="I1117" s="30" t="str">
        <f ca="1" t="shared" si="1445"/>
        <v>Flytt</v>
      </c>
      <c r="J1117" s="30" t="s">
        <v>69</v>
      </c>
      <c r="K1117" s="41">
        <f ca="1" t="shared" si="1446"/>
        <v>390</v>
      </c>
      <c r="L1117" s="41">
        <f ca="1" t="shared" si="1430"/>
        <v>216</v>
      </c>
      <c r="N1117" s="30" t="str">
        <f ca="1" t="shared" si="1431"/>
        <v>Lars Johnson 1117</v>
      </c>
      <c r="O1117" s="30" t="str">
        <f ca="1" t="shared" si="1432"/>
        <v>Erik Johanson 1117</v>
      </c>
      <c r="P1117" s="30" t="str">
        <f ca="1" t="shared" si="1433"/>
        <v>Lars Johnson 1117</v>
      </c>
      <c r="Q1117" s="30" t="str">
        <f ca="1" t="shared" si="1447"/>
        <v>2.Reservationsavtal</v>
      </c>
      <c r="R1117" s="45" t="str">
        <f ca="1" t="shared" si="1448"/>
        <v/>
      </c>
      <c r="S1117" s="45" t="str">
        <f ca="1" t="shared" si="1449"/>
        <v>x</v>
      </c>
      <c r="T1117" s="45" t="str">
        <f ca="1" t="shared" si="1450"/>
        <v>x</v>
      </c>
      <c r="V1117" s="33"/>
      <c r="W1117" s="49" t="str">
        <f ca="1" t="shared" si="1451"/>
        <v/>
      </c>
      <c r="X1117" s="50" t="str">
        <f ca="1" t="shared" si="1452"/>
        <v>Nej</v>
      </c>
      <c r="Y1117" s="63" t="str">
        <f ca="1" t="shared" si="1434"/>
        <v/>
      </c>
      <c r="Z1117" s="63" t="str">
        <f ca="1" t="shared" si="1435"/>
        <v/>
      </c>
      <c r="AA1117" s="67"/>
      <c r="AB1117" s="64" t="str">
        <f ca="1" t="shared" si="1436"/>
        <v/>
      </c>
      <c r="AC1117" s="73">
        <f ca="1">INDEX(Anslutningspunkt!$A$2:$A$108,RANDBETWEEN(2,108),1)</f>
        <v>18</v>
      </c>
      <c r="AD1117" s="30"/>
      <c r="AE1117" s="30" t="str">
        <f ca="1" t="shared" si="1453"/>
        <v>Stamnät</v>
      </c>
      <c r="AF1117" s="79"/>
      <c r="AG1117" s="122"/>
      <c r="AH1117" s="123"/>
      <c r="AI1117" s="127"/>
      <c r="AL1117" s="7"/>
      <c r="AM1117" s="7">
        <f ca="1">VLOOKUP(AC1117,Anslutningspunkt!A:B,2,0)+RANDBETWEEN(-10000,10000)</f>
        <v>6164993.672</v>
      </c>
      <c r="AN1117" s="7">
        <f ca="1">VLOOKUP(AC1117,Anslutningspunkt!A:C,3,0)+RANDBETWEEN(-10000,10000)</f>
        <v>319936.438</v>
      </c>
      <c r="AP1117" s="7" t="str">
        <f ca="1" t="shared" si="1437"/>
        <v>Flytt</v>
      </c>
      <c r="AQ1117" s="7" t="str">
        <f t="shared" si="1438"/>
        <v>Konsumtion/Produktion</v>
      </c>
      <c r="AX1117" s="31">
        <f ca="1" t="shared" si="1439"/>
        <v>44028.2011866003</v>
      </c>
      <c r="AZ1117" s="31" t="str">
        <f ca="1">IF(SUM(IF({"4.Projekteringsavtal","5.Anslutningsavtal","6.Nätavtal"}=Q1117,1,0))&gt;0,EDATE(AX1117,RANDBETWEEN(0,6)),"")</f>
        <v/>
      </c>
      <c r="BB1117" s="21" t="str">
        <f ca="1">IF(SUM(IF({"5.Anslutningsavtal","6.Nätavtal"}=Q1117,1,0))&gt;0,EDATE(AZ1117,RANDBETWEEN(0,3)),"")</f>
        <v/>
      </c>
      <c r="BD1117" s="21" t="str">
        <f ca="1" t="shared" si="1440"/>
        <v/>
      </c>
    </row>
    <row r="1118" spans="1:56">
      <c r="A1118" s="33" t="s">
        <v>65</v>
      </c>
      <c r="B1118" s="31">
        <f ca="1" t="shared" si="1441"/>
        <v>44346</v>
      </c>
      <c r="C1118" s="32">
        <f ca="1" t="shared" si="1427"/>
        <v>45160</v>
      </c>
      <c r="D1118" s="30" t="str">
        <f t="shared" si="1428"/>
        <v>Project 41118</v>
      </c>
      <c r="E1118" s="30" t="str">
        <f t="shared" si="1429"/>
        <v>Company AB 51118</v>
      </c>
      <c r="F1118" s="30" t="str">
        <f ca="1" t="shared" si="1442"/>
        <v>Trosa</v>
      </c>
      <c r="G1118" s="37">
        <f ca="1" t="shared" si="1443"/>
        <v>37</v>
      </c>
      <c r="H1118" s="38" t="str">
        <f ca="1" t="shared" si="1444"/>
        <v>Nej</v>
      </c>
      <c r="I1118" s="30" t="str">
        <f ca="1" t="shared" si="1445"/>
        <v>Utökning</v>
      </c>
      <c r="J1118" s="30" t="s">
        <v>69</v>
      </c>
      <c r="K1118" s="41">
        <f ca="1" t="shared" si="1446"/>
        <v>10</v>
      </c>
      <c r="L1118" s="41">
        <f ca="1" t="shared" si="1430"/>
        <v>4</v>
      </c>
      <c r="N1118" s="30" t="str">
        <f ca="1" t="shared" si="1431"/>
        <v>Sarah Anderson 1118</v>
      </c>
      <c r="O1118" s="30" t="str">
        <f ca="1" t="shared" si="1432"/>
        <v>Erik Johanson 1118</v>
      </c>
      <c r="P1118" s="30" t="str">
        <f ca="1" t="shared" si="1433"/>
        <v>Erik Johanson 1118</v>
      </c>
      <c r="Q1118" s="30" t="str">
        <f ca="1" t="shared" si="1447"/>
        <v>1.Anslutningsmöjlighet</v>
      </c>
      <c r="R1118" s="45" t="str">
        <f ca="1" t="shared" si="1448"/>
        <v>?</v>
      </c>
      <c r="S1118" s="45" t="str">
        <f ca="1" t="shared" si="1449"/>
        <v>x</v>
      </c>
      <c r="T1118" s="45" t="str">
        <f ca="1" t="shared" si="1450"/>
        <v>x</v>
      </c>
      <c r="V1118" s="33"/>
      <c r="W1118" s="49" t="str">
        <f ca="1" t="shared" si="1451"/>
        <v/>
      </c>
      <c r="X1118" s="50" t="str">
        <f ca="1" t="shared" si="1452"/>
        <v>Nej</v>
      </c>
      <c r="Y1118" s="63" t="str">
        <f ca="1" t="shared" si="1434"/>
        <v/>
      </c>
      <c r="Z1118" s="63" t="str">
        <f ca="1" t="shared" si="1435"/>
        <v/>
      </c>
      <c r="AA1118" s="67"/>
      <c r="AB1118" s="64" t="str">
        <f ca="1" t="shared" si="1436"/>
        <v/>
      </c>
      <c r="AC1118" s="73">
        <f ca="1">INDEX(Anslutningspunkt!$A$2:$A$108,RANDBETWEEN(2,108),1)</f>
        <v>73</v>
      </c>
      <c r="AD1118" s="30"/>
      <c r="AE1118" s="30" t="str">
        <f ca="1" t="shared" si="1453"/>
        <v>Stamnät</v>
      </c>
      <c r="AF1118" s="79"/>
      <c r="AG1118" s="122"/>
      <c r="AH1118" s="123"/>
      <c r="AI1118" s="127"/>
      <c r="AL1118" s="7"/>
      <c r="AM1118" s="7">
        <f ca="1">VLOOKUP(AC1118,Anslutningspunkt!A:B,2,0)+RANDBETWEEN(-10000,10000)</f>
        <v>6083921.672</v>
      </c>
      <c r="AN1118" s="7">
        <f ca="1">VLOOKUP(AC1118,Anslutningspunkt!A:C,3,0)+RANDBETWEEN(-10000,10000)</f>
        <v>404713.438</v>
      </c>
      <c r="AP1118" s="7" t="str">
        <f ca="1" t="shared" si="1437"/>
        <v>Utökning</v>
      </c>
      <c r="AQ1118" s="7" t="str">
        <f t="shared" si="1438"/>
        <v>Konsumtion/Produktion</v>
      </c>
      <c r="AX1118" s="31" t="str">
        <f ca="1" t="shared" si="1439"/>
        <v/>
      </c>
      <c r="AZ1118" s="31" t="str">
        <f ca="1">IF(SUM(IF({"4.Projekteringsavtal","5.Anslutningsavtal","6.Nätavtal"}=Q1118,1,0))&gt;0,EDATE(AX1118,RANDBETWEEN(0,6)),"")</f>
        <v/>
      </c>
      <c r="BB1118" s="21" t="str">
        <f ca="1">IF(SUM(IF({"5.Anslutningsavtal","6.Nätavtal"}=Q1118,1,0))&gt;0,EDATE(AZ1118,RANDBETWEEN(0,3)),"")</f>
        <v/>
      </c>
      <c r="BD1118" s="21" t="str">
        <f ca="1" t="shared" si="1440"/>
        <v/>
      </c>
    </row>
    <row r="1119" spans="1:56">
      <c r="A1119" s="33" t="s">
        <v>65</v>
      </c>
      <c r="B1119" s="31">
        <f ca="1" t="shared" si="1441"/>
        <v>44560</v>
      </c>
      <c r="C1119" s="32">
        <f ca="1" t="shared" si="1427"/>
        <v>44661</v>
      </c>
      <c r="D1119" s="30" t="str">
        <f t="shared" si="1428"/>
        <v>Project 41119</v>
      </c>
      <c r="E1119" s="30" t="str">
        <f t="shared" si="1429"/>
        <v>Company AB 51119</v>
      </c>
      <c r="F1119" s="30" t="str">
        <f ca="1" t="shared" si="1442"/>
        <v>Heby</v>
      </c>
      <c r="G1119" s="37">
        <f ca="1" t="shared" si="1443"/>
        <v>33</v>
      </c>
      <c r="H1119" s="38" t="str">
        <f ca="1" t="shared" si="1444"/>
        <v>Ja</v>
      </c>
      <c r="I1119" s="30" t="str">
        <f ca="1" t="shared" si="1445"/>
        <v>Flytt</v>
      </c>
      <c r="J1119" s="30" t="s">
        <v>69</v>
      </c>
      <c r="K1119" s="41">
        <f ca="1" t="shared" si="1446"/>
        <v>220</v>
      </c>
      <c r="L1119" s="41">
        <f ca="1" t="shared" si="1430"/>
        <v>66</v>
      </c>
      <c r="N1119" s="30" t="str">
        <f ca="1" t="shared" si="1431"/>
        <v>Anders Erikson 1119</v>
      </c>
      <c r="O1119" s="30" t="str">
        <f ca="1" t="shared" si="1432"/>
        <v>Lars Johnson 1119</v>
      </c>
      <c r="P1119" s="30" t="str">
        <f ca="1" t="shared" si="1433"/>
        <v>Sarah Anderson 1119</v>
      </c>
      <c r="Q1119" s="30" t="str">
        <f ca="1" t="shared" si="1447"/>
        <v>2.Reservationsavtal</v>
      </c>
      <c r="R1119" s="45" t="str">
        <f ca="1" t="shared" si="1448"/>
        <v/>
      </c>
      <c r="S1119" s="45" t="str">
        <f ca="1" t="shared" si="1449"/>
        <v/>
      </c>
      <c r="T1119" s="45" t="str">
        <f ca="1" t="shared" si="1450"/>
        <v/>
      </c>
      <c r="V1119" s="33"/>
      <c r="W1119" s="49" t="str">
        <f ca="1" t="shared" si="1451"/>
        <v>Ansluts till LN 20 kV</v>
      </c>
      <c r="X1119" s="50" t="str">
        <f ca="1" t="shared" si="1452"/>
        <v>Nej</v>
      </c>
      <c r="Y1119" s="63" t="str">
        <f ca="1" t="shared" si="1434"/>
        <v/>
      </c>
      <c r="Z1119" s="63" t="str">
        <f ca="1" t="shared" si="1435"/>
        <v/>
      </c>
      <c r="AA1119" s="67"/>
      <c r="AB1119" s="64" t="str">
        <f ca="1" t="shared" si="1436"/>
        <v/>
      </c>
      <c r="AC1119" s="73">
        <f ca="1">INDEX(Anslutningspunkt!$A$2:$A$108,RANDBETWEEN(2,108),1)</f>
        <v>95</v>
      </c>
      <c r="AD1119" s="30"/>
      <c r="AE1119" s="30" t="str">
        <f ca="1" t="shared" si="1453"/>
        <v/>
      </c>
      <c r="AF1119" s="79"/>
      <c r="AG1119" s="122"/>
      <c r="AH1119" s="123"/>
      <c r="AI1119" s="127"/>
      <c r="AL1119" s="7"/>
      <c r="AM1119" s="7">
        <f ca="1">VLOOKUP(AC1119,Anslutningspunkt!A:B,2,0)+RANDBETWEEN(-10000,10000)</f>
        <v>6159806.672</v>
      </c>
      <c r="AN1119" s="7">
        <f ca="1">VLOOKUP(AC1119,Anslutningspunkt!A:C,3,0)+RANDBETWEEN(-10000,10000)</f>
        <v>374507.438</v>
      </c>
      <c r="AP1119" s="7" t="str">
        <f ca="1" t="shared" si="1437"/>
        <v>Flytt</v>
      </c>
      <c r="AQ1119" s="7" t="str">
        <f t="shared" si="1438"/>
        <v>Konsumtion/Produktion</v>
      </c>
      <c r="AX1119" s="31">
        <f ca="1" t="shared" si="1439"/>
        <v>44637.6001653752</v>
      </c>
      <c r="AZ1119" s="31" t="str">
        <f ca="1">IF(SUM(IF({"4.Projekteringsavtal","5.Anslutningsavtal","6.Nätavtal"}=Q1119,1,0))&gt;0,EDATE(AX1119,RANDBETWEEN(0,6)),"")</f>
        <v/>
      </c>
      <c r="BB1119" s="21" t="str">
        <f ca="1">IF(SUM(IF({"5.Anslutningsavtal","6.Nätavtal"}=Q1119,1,0))&gt;0,EDATE(AZ1119,RANDBETWEEN(0,3)),"")</f>
        <v/>
      </c>
      <c r="BD1119" s="21" t="str">
        <f ca="1" t="shared" si="1440"/>
        <v/>
      </c>
    </row>
    <row r="1120" spans="1:56">
      <c r="A1120" s="33" t="s">
        <v>65</v>
      </c>
      <c r="B1120" s="31">
        <f ca="1" t="shared" si="1441"/>
        <v>44810</v>
      </c>
      <c r="C1120" s="32">
        <f ca="1" t="shared" si="1427"/>
        <v>45371</v>
      </c>
      <c r="D1120" s="30" t="str">
        <f t="shared" si="1428"/>
        <v>Project 41120</v>
      </c>
      <c r="E1120" s="30" t="str">
        <f t="shared" si="1429"/>
        <v>Company AB 51120</v>
      </c>
      <c r="F1120" s="30" t="str">
        <f ca="1" t="shared" si="1442"/>
        <v>Heby</v>
      </c>
      <c r="G1120" s="37">
        <f ca="1" t="shared" si="1443"/>
        <v>31</v>
      </c>
      <c r="H1120" s="38" t="str">
        <f ca="1" t="shared" si="1444"/>
        <v/>
      </c>
      <c r="I1120" s="30" t="str">
        <f ca="1" t="shared" si="1445"/>
        <v>Flytt</v>
      </c>
      <c r="J1120" s="30" t="s">
        <v>69</v>
      </c>
      <c r="K1120" s="41">
        <f ca="1" t="shared" si="1446"/>
        <v>210</v>
      </c>
      <c r="L1120" s="41">
        <f ca="1" t="shared" si="1430"/>
        <v>182</v>
      </c>
      <c r="N1120" s="30" t="str">
        <f ca="1" t="shared" si="1431"/>
        <v>Sarah Anderson 1120</v>
      </c>
      <c r="O1120" s="30" t="str">
        <f ca="1" t="shared" si="1432"/>
        <v>Sarah Anderson 1120</v>
      </c>
      <c r="P1120" s="30" t="str">
        <f ca="1" t="shared" si="1433"/>
        <v>Lars Johnson 1120</v>
      </c>
      <c r="Q1120" s="30" t="str">
        <f ca="1" t="shared" si="1447"/>
        <v>2.Reservationsavtal</v>
      </c>
      <c r="R1120" s="45" t="str">
        <f ca="1" t="shared" si="1448"/>
        <v>n</v>
      </c>
      <c r="S1120" s="45" t="str">
        <f ca="1" t="shared" si="1449"/>
        <v/>
      </c>
      <c r="T1120" s="45" t="str">
        <f ca="1" t="shared" si="1450"/>
        <v/>
      </c>
      <c r="V1120" s="33"/>
      <c r="W1120" s="49" t="str">
        <f ca="1" t="shared" si="1451"/>
        <v>Länk</v>
      </c>
      <c r="X1120" s="50" t="str">
        <f ca="1" t="shared" si="1452"/>
        <v>Ja</v>
      </c>
      <c r="Y1120" s="63">
        <f ca="1" t="shared" si="1434"/>
        <v>45441</v>
      </c>
      <c r="Z1120" s="63">
        <f ca="1" t="shared" si="1435"/>
        <v>45407</v>
      </c>
      <c r="AA1120" s="67"/>
      <c r="AB1120" s="64" t="str">
        <f ca="1" t="shared" si="1436"/>
        <v/>
      </c>
      <c r="AC1120" s="73">
        <f ca="1">INDEX(Anslutningspunkt!$A$2:$A$108,RANDBETWEEN(2,108),1)</f>
        <v>94</v>
      </c>
      <c r="AD1120" s="30"/>
      <c r="AE1120" s="30" t="str">
        <f ca="1" t="shared" si="1453"/>
        <v>Stamnät Regionnät</v>
      </c>
      <c r="AF1120" s="79"/>
      <c r="AG1120" s="122"/>
      <c r="AH1120" s="123"/>
      <c r="AI1120" s="127"/>
      <c r="AL1120" s="7"/>
      <c r="AM1120" s="7">
        <f ca="1">VLOOKUP(AC1120,Anslutningspunkt!A:B,2,0)+RANDBETWEEN(-10000,10000)</f>
        <v>6167313.672</v>
      </c>
      <c r="AN1120" s="7">
        <f ca="1">VLOOKUP(AC1120,Anslutningspunkt!A:C,3,0)+RANDBETWEEN(-10000,10000)</f>
        <v>277346.438</v>
      </c>
      <c r="AP1120" s="7" t="str">
        <f ca="1" t="shared" si="1437"/>
        <v>Flytt</v>
      </c>
      <c r="AQ1120" s="7" t="str">
        <f t="shared" si="1438"/>
        <v>Konsumtion/Produktion</v>
      </c>
      <c r="AX1120" s="31">
        <f ca="1" t="shared" si="1439"/>
        <v>44898.4573851107</v>
      </c>
      <c r="AZ1120" s="31" t="str">
        <f ca="1">IF(SUM(IF({"4.Projekteringsavtal","5.Anslutningsavtal","6.Nätavtal"}=Q1120,1,0))&gt;0,EDATE(AX1120,RANDBETWEEN(0,6)),"")</f>
        <v/>
      </c>
      <c r="BB1120" s="21" t="str">
        <f ca="1">IF(SUM(IF({"5.Anslutningsavtal","6.Nätavtal"}=Q1120,1,0))&gt;0,EDATE(AZ1120,RANDBETWEEN(0,3)),"")</f>
        <v/>
      </c>
      <c r="BD1120" s="21" t="str">
        <f ca="1" t="shared" si="1440"/>
        <v/>
      </c>
    </row>
    <row r="1121" spans="1:56">
      <c r="A1121" s="33" t="s">
        <v>65</v>
      </c>
      <c r="B1121" s="31">
        <f ca="1" t="shared" ref="B1121:B1130" si="1454">RANDBETWEEN(DATE(2018,1,1),DATE(2022,10,20))</f>
        <v>43207</v>
      </c>
      <c r="C1121" s="32">
        <f ca="1" t="shared" si="1427"/>
        <v>43893</v>
      </c>
      <c r="D1121" s="30" t="str">
        <f t="shared" si="1428"/>
        <v>Project 41121</v>
      </c>
      <c r="E1121" s="30" t="str">
        <f t="shared" si="1429"/>
        <v>Company AB 51121</v>
      </c>
      <c r="F1121" s="30" t="str">
        <f ca="1" t="shared" ref="F1121:F1130" si="145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Vingåker</v>
      </c>
      <c r="G1121" s="37">
        <f ca="1" t="shared" ref="G1121:G1130" si="1456">RANDBETWEEN(30,38)</f>
        <v>32</v>
      </c>
      <c r="H1121" s="38" t="str">
        <f ca="1" t="shared" ref="H1121:H1130" si="1457">CHOOSE(RANDBETWEEN(1,3),"Ja","Nej","")</f>
        <v>Ja</v>
      </c>
      <c r="I1121" s="30" t="str">
        <f ca="1" t="shared" ref="I1121:I1130" si="1458">CHOOSE(RANDBETWEEN(1,3),"Nyanslutning","Utökning","Flytt")</f>
        <v>Flytt</v>
      </c>
      <c r="J1121" s="30" t="s">
        <v>69</v>
      </c>
      <c r="K1121" s="41">
        <f ca="1" t="shared" ref="K1121:K1130" si="1459">RANDBETWEEN(1,60)*10</f>
        <v>130</v>
      </c>
      <c r="L1121" s="41">
        <f ca="1" t="shared" si="1430"/>
        <v>103</v>
      </c>
      <c r="N1121" s="30" t="str">
        <f ca="1" t="shared" si="1431"/>
        <v>Erik Johanson 1121</v>
      </c>
      <c r="O1121" s="30" t="str">
        <f ca="1" t="shared" si="1432"/>
        <v>Lars Johnson 1121</v>
      </c>
      <c r="P1121" s="30" t="str">
        <f ca="1" t="shared" si="1433"/>
        <v>Lars Johnson 1121</v>
      </c>
      <c r="Q1121" s="30" t="str">
        <f ca="1" t="shared" ref="Q1121:Q1130" si="1460">CHOOSE(RANDBETWEEN(1,5),"5.Anslutningsavtal","4.Projekteringsavtal","6.Nätavtal","2.Reservationsavtal","1.Anslutningsmöjlighet")</f>
        <v>4.Projekteringsavtal</v>
      </c>
      <c r="R1121" s="45" t="str">
        <f ca="1" t="shared" ref="R1121:R1130" si="1461">CHOOSE(RANDBETWEEN(1,8),"Ja","","","","n","nej","?","N/A")</f>
        <v>?</v>
      </c>
      <c r="S1121" s="45" t="str">
        <f ca="1" t="shared" ref="S1121:S1130" si="1462">CHOOSE(RANDBETWEEN(1,3),"x","","")</f>
        <v>x</v>
      </c>
      <c r="T1121" s="45" t="str">
        <f ca="1" t="shared" ref="T1121:T1130" si="1463">CHOOSE(RANDBETWEEN(1,4),"x","","","")</f>
        <v/>
      </c>
      <c r="V1121" s="33"/>
      <c r="W1121" s="49" t="str">
        <f ca="1" t="shared" ref="W1121:W1130" si="1464">CHOOSE(RANDBETWEEN(1,7),"Länk","","","","","Ansluts till LN 20 kV","Reservationsavtal ska tecknas")</f>
        <v/>
      </c>
      <c r="X1121" s="50" t="str">
        <f ca="1" t="shared" ref="X1121:X1130" si="1465">CHOOSE(RANDBETWEEN(1,4),"Ja","Ja","Nej","")</f>
        <v>Ja</v>
      </c>
      <c r="Y1121" s="63">
        <f ca="1" t="shared" si="1434"/>
        <v>45295</v>
      </c>
      <c r="Z1121" s="63">
        <f ca="1" t="shared" si="1435"/>
        <v>44450</v>
      </c>
      <c r="AA1121" s="67"/>
      <c r="AB1121" s="64" t="str">
        <f ca="1" t="shared" si="1436"/>
        <v/>
      </c>
      <c r="AC1121" s="73">
        <f ca="1">INDEX(Anslutningspunkt!$A$2:$A$108,RANDBETWEEN(2,108),1)</f>
        <v>26</v>
      </c>
      <c r="AD1121" s="30"/>
      <c r="AE1121" s="30" t="str">
        <f ca="1" t="shared" ref="AE1121:AE1130" si="1466">CHOOSE(RANDBETWEEN(1,4),"Regionnät","Stamnät Regionnät","Stamnät","")</f>
        <v>Regionnät</v>
      </c>
      <c r="AF1121" s="79"/>
      <c r="AG1121" s="122"/>
      <c r="AH1121" s="123"/>
      <c r="AI1121" s="127"/>
      <c r="AL1121" s="7"/>
      <c r="AM1121" s="7">
        <f ca="1">VLOOKUP(AC1121,Anslutningspunkt!A:B,2,0)+RANDBETWEEN(-10000,10000)</f>
        <v>6111331.672</v>
      </c>
      <c r="AN1121" s="7">
        <f ca="1">VLOOKUP(AC1121,Anslutningspunkt!A:C,3,0)+RANDBETWEEN(-10000,10000)</f>
        <v>384708.438</v>
      </c>
      <c r="AP1121" s="7" t="str">
        <f ca="1" t="shared" si="1437"/>
        <v>Flytt</v>
      </c>
      <c r="AQ1121" s="7" t="str">
        <f t="shared" si="1438"/>
        <v>Konsumtion/Produktion</v>
      </c>
      <c r="AX1121" s="31">
        <f ca="1" t="shared" si="1439"/>
        <v>43912.3186087408</v>
      </c>
      <c r="AZ1121" s="31">
        <f ca="1">IF(SUM(IF({"4.Projekteringsavtal","5.Anslutningsavtal","6.Nätavtal"}=Q1121,1,0))&gt;0,EDATE(AX1121,RANDBETWEEN(0,6)),"")</f>
        <v>44096</v>
      </c>
      <c r="BB1121" s="21" t="str">
        <f ca="1">IF(SUM(IF({"5.Anslutningsavtal","6.Nätavtal"}=Q1121,1,0))&gt;0,EDATE(AZ1121,RANDBETWEEN(0,3)),"")</f>
        <v/>
      </c>
      <c r="BD1121" s="21" t="str">
        <f ca="1" t="shared" si="1440"/>
        <v/>
      </c>
    </row>
    <row r="1122" spans="1:56">
      <c r="A1122" s="33" t="s">
        <v>65</v>
      </c>
      <c r="B1122" s="31">
        <f ca="1" t="shared" si="1454"/>
        <v>43835</v>
      </c>
      <c r="C1122" s="32">
        <f ca="1" t="shared" si="1427"/>
        <v>45099</v>
      </c>
      <c r="D1122" s="30" t="str">
        <f t="shared" si="1428"/>
        <v>Project 41122</v>
      </c>
      <c r="E1122" s="30" t="str">
        <f t="shared" si="1429"/>
        <v>Company AB 51122</v>
      </c>
      <c r="F1122" s="30" t="str">
        <f ca="1" t="shared" si="1455"/>
        <v>Norrtälje</v>
      </c>
      <c r="G1122" s="37">
        <f ca="1" t="shared" si="1456"/>
        <v>34</v>
      </c>
      <c r="H1122" s="38" t="str">
        <f ca="1" t="shared" si="1457"/>
        <v>Nej</v>
      </c>
      <c r="I1122" s="30" t="str">
        <f ca="1" t="shared" si="1458"/>
        <v>Flytt</v>
      </c>
      <c r="J1122" s="30" t="s">
        <v>69</v>
      </c>
      <c r="K1122" s="41">
        <f ca="1" t="shared" si="1459"/>
        <v>500</v>
      </c>
      <c r="L1122" s="41">
        <f ca="1" t="shared" si="1430"/>
        <v>279</v>
      </c>
      <c r="N1122" s="30" t="str">
        <f ca="1" t="shared" si="1431"/>
        <v>Sarah Anderson 1122</v>
      </c>
      <c r="O1122" s="30" t="str">
        <f ca="1" t="shared" si="1432"/>
        <v>Sarah Anderson 1122</v>
      </c>
      <c r="P1122" s="30" t="str">
        <f ca="1" t="shared" si="1433"/>
        <v>Erik Johanson 1122</v>
      </c>
      <c r="Q1122" s="30" t="str">
        <f ca="1" t="shared" si="1460"/>
        <v>5.Anslutningsavtal</v>
      </c>
      <c r="R1122" s="45" t="str">
        <f ca="1" t="shared" si="1461"/>
        <v/>
      </c>
      <c r="S1122" s="45" t="str">
        <f ca="1" t="shared" si="1462"/>
        <v>x</v>
      </c>
      <c r="T1122" s="45" t="str">
        <f ca="1" t="shared" si="1463"/>
        <v/>
      </c>
      <c r="V1122" s="33"/>
      <c r="W1122" s="49" t="str">
        <f ca="1" t="shared" si="1464"/>
        <v/>
      </c>
      <c r="X1122" s="50" t="str">
        <f ca="1" t="shared" si="1465"/>
        <v>Nej</v>
      </c>
      <c r="Y1122" s="63" t="str">
        <f ca="1" t="shared" si="1434"/>
        <v/>
      </c>
      <c r="Z1122" s="63" t="str">
        <f ca="1" t="shared" si="1435"/>
        <v/>
      </c>
      <c r="AA1122" s="67"/>
      <c r="AB1122" s="64" t="str">
        <f ca="1" t="shared" si="1436"/>
        <v/>
      </c>
      <c r="AC1122" s="73" t="e">
        <f ca="1">INDEX(Anslutningspunkt!$A$2:$A$108,RANDBETWEEN(2,108),1)</f>
        <v>#REF!</v>
      </c>
      <c r="AD1122" s="30"/>
      <c r="AE1122" s="30" t="str">
        <f ca="1" t="shared" si="1466"/>
        <v/>
      </c>
      <c r="AF1122" s="79"/>
      <c r="AG1122" s="122"/>
      <c r="AH1122" s="123"/>
      <c r="AI1122" s="127"/>
      <c r="AL1122" s="7"/>
      <c r="AM1122" s="7" t="e">
        <f ca="1">VLOOKUP(AC1122,Anslutningspunkt!A:B,2,0)+RANDBETWEEN(-10000,10000)</f>
        <v>#REF!</v>
      </c>
      <c r="AN1122" s="7" t="e">
        <f ca="1">VLOOKUP(AC1122,Anslutningspunkt!A:C,3,0)+RANDBETWEEN(-10000,10000)</f>
        <v>#REF!</v>
      </c>
      <c r="AP1122" s="7" t="str">
        <f ca="1" t="shared" si="1437"/>
        <v>Flytt</v>
      </c>
      <c r="AQ1122" s="7" t="str">
        <f t="shared" si="1438"/>
        <v>Konsumtion/Produktion</v>
      </c>
      <c r="AX1122" s="31">
        <f ca="1" t="shared" si="1439"/>
        <v>43955.6023388452</v>
      </c>
      <c r="AZ1122" s="31">
        <f ca="1">IF(SUM(IF({"4.Projekteringsavtal","5.Anslutningsavtal","6.Nätavtal"}=Q1122,1,0))&gt;0,EDATE(AX1122,RANDBETWEEN(0,6)),"")</f>
        <v>44139</v>
      </c>
      <c r="BB1122" s="21">
        <f ca="1">IF(SUM(IF({"5.Anslutningsavtal","6.Nätavtal"}=Q1122,1,0))&gt;0,EDATE(AZ1122,RANDBETWEEN(0,3)),"")</f>
        <v>44169</v>
      </c>
      <c r="BD1122" s="21" t="str">
        <f ca="1" t="shared" si="1440"/>
        <v/>
      </c>
    </row>
    <row r="1123" spans="1:56">
      <c r="A1123" s="33" t="s">
        <v>65</v>
      </c>
      <c r="B1123" s="31">
        <f ca="1" t="shared" si="1454"/>
        <v>44828</v>
      </c>
      <c r="C1123" s="32">
        <f ca="1" t="shared" si="1427"/>
        <v>45002</v>
      </c>
      <c r="D1123" s="30" t="str">
        <f t="shared" si="1428"/>
        <v>Project 41123</v>
      </c>
      <c r="E1123" s="30" t="str">
        <f t="shared" si="1429"/>
        <v>Company AB 51123</v>
      </c>
      <c r="F1123" s="30" t="str">
        <f ca="1" t="shared" si="1455"/>
        <v>Huddinge</v>
      </c>
      <c r="G1123" s="37">
        <f ca="1" t="shared" si="1456"/>
        <v>30</v>
      </c>
      <c r="H1123" s="38" t="str">
        <f ca="1" t="shared" si="1457"/>
        <v>Ja</v>
      </c>
      <c r="I1123" s="30" t="str">
        <f ca="1" t="shared" si="1458"/>
        <v>Utökning</v>
      </c>
      <c r="J1123" s="30" t="s">
        <v>69</v>
      </c>
      <c r="K1123" s="41">
        <f ca="1" t="shared" si="1459"/>
        <v>30</v>
      </c>
      <c r="L1123" s="41">
        <f ca="1" t="shared" si="1430"/>
        <v>17</v>
      </c>
      <c r="N1123" s="30" t="str">
        <f ca="1" t="shared" si="1431"/>
        <v>Erik Johanson 1123</v>
      </c>
      <c r="O1123" s="30" t="str">
        <f ca="1" t="shared" si="1432"/>
        <v>Lars Johnson 1123</v>
      </c>
      <c r="P1123" s="30" t="str">
        <f ca="1" t="shared" si="1433"/>
        <v>Lars Johnson 1123</v>
      </c>
      <c r="Q1123" s="30" t="str">
        <f ca="1" t="shared" si="1460"/>
        <v>4.Projekteringsavtal</v>
      </c>
      <c r="R1123" s="45" t="str">
        <f ca="1" t="shared" si="1461"/>
        <v/>
      </c>
      <c r="S1123" s="45" t="str">
        <f ca="1" t="shared" si="1462"/>
        <v>x</v>
      </c>
      <c r="T1123" s="45" t="str">
        <f ca="1" t="shared" si="1463"/>
        <v/>
      </c>
      <c r="V1123" s="33"/>
      <c r="W1123" s="49" t="str">
        <f ca="1" t="shared" si="1464"/>
        <v/>
      </c>
      <c r="X1123" s="50" t="str">
        <f ca="1" t="shared" si="1465"/>
        <v>Ja</v>
      </c>
      <c r="Y1123" s="63">
        <f ca="1" t="shared" si="1434"/>
        <v>45509</v>
      </c>
      <c r="Z1123" s="63">
        <f ca="1" t="shared" si="1435"/>
        <v>45461</v>
      </c>
      <c r="AA1123" s="67"/>
      <c r="AB1123" s="64" t="str">
        <f ca="1" t="shared" si="1436"/>
        <v/>
      </c>
      <c r="AC1123" s="73">
        <f ca="1">INDEX(Anslutningspunkt!$A$2:$A$108,RANDBETWEEN(2,108),1)</f>
        <v>11</v>
      </c>
      <c r="AD1123" s="30"/>
      <c r="AE1123" s="30" t="str">
        <f ca="1" t="shared" si="1466"/>
        <v>Stamnät Regionnät</v>
      </c>
      <c r="AF1123" s="79"/>
      <c r="AG1123" s="122"/>
      <c r="AH1123" s="123"/>
      <c r="AI1123" s="127"/>
      <c r="AL1123" s="7"/>
      <c r="AM1123" s="7">
        <f ca="1">VLOOKUP(AC1123,Anslutningspunkt!A:B,2,0)+RANDBETWEEN(-10000,10000)</f>
        <v>6012044.672</v>
      </c>
      <c r="AN1123" s="7">
        <f ca="1">VLOOKUP(AC1123,Anslutningspunkt!A:C,3,0)+RANDBETWEEN(-10000,10000)</f>
        <v>261184.438</v>
      </c>
      <c r="AP1123" s="7" t="str">
        <f ca="1" t="shared" si="1437"/>
        <v>Utökning</v>
      </c>
      <c r="AQ1123" s="7" t="str">
        <f t="shared" si="1438"/>
        <v>Konsumtion/Produktion</v>
      </c>
      <c r="AX1123" s="31">
        <f ca="1" t="shared" si="1439"/>
        <v>44852.4841683673</v>
      </c>
      <c r="AZ1123" s="31">
        <f ca="1">IF(SUM(IF({"4.Projekteringsavtal","5.Anslutningsavtal","6.Nätavtal"}=Q1123,1,0))&gt;0,EDATE(AX1123,RANDBETWEEN(0,6)),"")</f>
        <v>44852</v>
      </c>
      <c r="BB1123" s="21" t="str">
        <f ca="1">IF(SUM(IF({"5.Anslutningsavtal","6.Nätavtal"}=Q1123,1,0))&gt;0,EDATE(AZ1123,RANDBETWEEN(0,3)),"")</f>
        <v/>
      </c>
      <c r="BD1123" s="21" t="str">
        <f ca="1" t="shared" si="1440"/>
        <v/>
      </c>
    </row>
    <row r="1124" spans="1:56">
      <c r="A1124" s="33" t="s">
        <v>65</v>
      </c>
      <c r="B1124" s="31">
        <f ca="1" t="shared" si="1454"/>
        <v>43221</v>
      </c>
      <c r="C1124" s="32">
        <f ca="1" t="shared" si="1427"/>
        <v>45268</v>
      </c>
      <c r="D1124" s="30" t="str">
        <f t="shared" si="1428"/>
        <v>Project 41124</v>
      </c>
      <c r="E1124" s="30" t="str">
        <f t="shared" si="1429"/>
        <v>Company AB 51124</v>
      </c>
      <c r="F1124" s="30" t="str">
        <f ca="1" t="shared" si="1455"/>
        <v>Surahamar</v>
      </c>
      <c r="G1124" s="37">
        <f ca="1" t="shared" si="1456"/>
        <v>37</v>
      </c>
      <c r="H1124" s="38" t="str">
        <f ca="1" t="shared" si="1457"/>
        <v/>
      </c>
      <c r="I1124" s="30" t="str">
        <f ca="1" t="shared" si="1458"/>
        <v>Utökning</v>
      </c>
      <c r="J1124" s="30" t="s">
        <v>69</v>
      </c>
      <c r="K1124" s="41">
        <f ca="1" t="shared" si="1459"/>
        <v>20</v>
      </c>
      <c r="L1124" s="41">
        <f ca="1" t="shared" si="1430"/>
        <v>10</v>
      </c>
      <c r="N1124" s="30" t="str">
        <f ca="1" t="shared" si="1431"/>
        <v>Erik Johanson 1124</v>
      </c>
      <c r="O1124" s="30" t="str">
        <f ca="1" t="shared" si="1432"/>
        <v>Lars Johnson 1124</v>
      </c>
      <c r="P1124" s="30" t="str">
        <f ca="1" t="shared" si="1433"/>
        <v>Erik Johanson 1124</v>
      </c>
      <c r="Q1124" s="30" t="str">
        <f ca="1" t="shared" si="1460"/>
        <v>2.Reservationsavtal</v>
      </c>
      <c r="R1124" s="45" t="str">
        <f ca="1" t="shared" si="1461"/>
        <v/>
      </c>
      <c r="S1124" s="45" t="str">
        <f ca="1" t="shared" si="1462"/>
        <v>x</v>
      </c>
      <c r="T1124" s="45" t="str">
        <f ca="1" t="shared" si="1463"/>
        <v/>
      </c>
      <c r="V1124" s="33"/>
      <c r="W1124" s="49" t="str">
        <f ca="1" t="shared" si="1464"/>
        <v/>
      </c>
      <c r="X1124" s="50" t="str">
        <f ca="1" t="shared" si="1465"/>
        <v>Ja</v>
      </c>
      <c r="Y1124" s="63">
        <f ca="1" t="shared" si="1434"/>
        <v>45435</v>
      </c>
      <c r="Z1124" s="63">
        <f ca="1" t="shared" si="1435"/>
        <v>45311</v>
      </c>
      <c r="AA1124" s="67"/>
      <c r="AB1124" s="64" t="str">
        <f ca="1" t="shared" si="1436"/>
        <v/>
      </c>
      <c r="AC1124" s="73">
        <f ca="1">INDEX(Anslutningspunkt!$A$2:$A$108,RANDBETWEEN(2,108),1)</f>
        <v>57</v>
      </c>
      <c r="AD1124" s="30"/>
      <c r="AE1124" s="30" t="str">
        <f ca="1" t="shared" si="1466"/>
        <v>Stamnät</v>
      </c>
      <c r="AF1124" s="79"/>
      <c r="AG1124" s="122"/>
      <c r="AH1124" s="123"/>
      <c r="AI1124" s="127"/>
      <c r="AL1124" s="7"/>
      <c r="AM1124" s="7">
        <f ca="1">VLOOKUP(AC1124,Anslutningspunkt!A:B,2,0)+RANDBETWEEN(-10000,10000)</f>
        <v>6013746.672</v>
      </c>
      <c r="AN1124" s="7">
        <f ca="1">VLOOKUP(AC1124,Anslutningspunkt!A:C,3,0)+RANDBETWEEN(-10000,10000)</f>
        <v>257553.438</v>
      </c>
      <c r="AP1124" s="7" t="str">
        <f ca="1" t="shared" si="1437"/>
        <v>Utökning</v>
      </c>
      <c r="AQ1124" s="7" t="str">
        <f t="shared" si="1438"/>
        <v>Konsumtion/Produktion</v>
      </c>
      <c r="AX1124" s="31">
        <f ca="1" t="shared" si="1439"/>
        <v>43686.2521845079</v>
      </c>
      <c r="AZ1124" s="31" t="str">
        <f ca="1">IF(SUM(IF({"4.Projekteringsavtal","5.Anslutningsavtal","6.Nätavtal"}=Q1124,1,0))&gt;0,EDATE(AX1124,RANDBETWEEN(0,6)),"")</f>
        <v/>
      </c>
      <c r="BB1124" s="21" t="str">
        <f ca="1">IF(SUM(IF({"5.Anslutningsavtal","6.Nätavtal"}=Q1124,1,0))&gt;0,EDATE(AZ1124,RANDBETWEEN(0,3)),"")</f>
        <v/>
      </c>
      <c r="BD1124" s="21" t="str">
        <f ca="1" t="shared" si="1440"/>
        <v/>
      </c>
    </row>
    <row r="1125" spans="1:56">
      <c r="A1125" s="33" t="s">
        <v>65</v>
      </c>
      <c r="B1125" s="31">
        <f ca="1" t="shared" si="1454"/>
        <v>43322</v>
      </c>
      <c r="C1125" s="32">
        <f ca="1" t="shared" si="1427"/>
        <v>43936</v>
      </c>
      <c r="D1125" s="30" t="str">
        <f t="shared" si="1428"/>
        <v>Project 41125</v>
      </c>
      <c r="E1125" s="30" t="str">
        <f t="shared" si="1429"/>
        <v>Company AB 51125</v>
      </c>
      <c r="F1125" s="30" t="str">
        <f ca="1" t="shared" si="1455"/>
        <v>Upplands Bro</v>
      </c>
      <c r="G1125" s="37">
        <f ca="1" t="shared" si="1456"/>
        <v>36</v>
      </c>
      <c r="H1125" s="38" t="str">
        <f ca="1" t="shared" si="1457"/>
        <v>Nej</v>
      </c>
      <c r="I1125" s="30" t="str">
        <f ca="1" t="shared" si="1458"/>
        <v>Nyanslutning</v>
      </c>
      <c r="J1125" s="30" t="s">
        <v>69</v>
      </c>
      <c r="K1125" s="41">
        <f ca="1" t="shared" si="1459"/>
        <v>170</v>
      </c>
      <c r="L1125" s="41">
        <f ca="1" t="shared" si="1430"/>
        <v>57</v>
      </c>
      <c r="N1125" s="30" t="str">
        <f ca="1" t="shared" si="1431"/>
        <v>Anders Erikson 1125</v>
      </c>
      <c r="O1125" s="30" t="str">
        <f ca="1" t="shared" si="1432"/>
        <v>Sarah Anderson 1125</v>
      </c>
      <c r="P1125" s="30" t="str">
        <f ca="1" t="shared" si="1433"/>
        <v>Anders Erikson 1125</v>
      </c>
      <c r="Q1125" s="30" t="str">
        <f ca="1" t="shared" si="1460"/>
        <v>4.Projekteringsavtal</v>
      </c>
      <c r="R1125" s="45" t="str">
        <f ca="1" t="shared" si="1461"/>
        <v/>
      </c>
      <c r="S1125" s="45" t="str">
        <f ca="1" t="shared" si="1462"/>
        <v/>
      </c>
      <c r="T1125" s="45" t="str">
        <f ca="1" t="shared" si="1463"/>
        <v/>
      </c>
      <c r="V1125" s="33"/>
      <c r="W1125" s="49" t="str">
        <f ca="1" t="shared" si="1464"/>
        <v/>
      </c>
      <c r="X1125" s="50" t="str">
        <f ca="1" t="shared" si="1465"/>
        <v>Ja</v>
      </c>
      <c r="Y1125" s="63">
        <f ca="1" t="shared" si="1434"/>
        <v>45069</v>
      </c>
      <c r="Z1125" s="63">
        <f ca="1" t="shared" si="1435"/>
        <v>45032</v>
      </c>
      <c r="AA1125" s="67"/>
      <c r="AB1125" s="64" t="str">
        <f ca="1" t="shared" si="1436"/>
        <v/>
      </c>
      <c r="AC1125" s="73">
        <f ca="1">INDEX(Anslutningspunkt!$A$2:$A$108,RANDBETWEEN(2,108),1)</f>
        <v>44</v>
      </c>
      <c r="AD1125" s="30"/>
      <c r="AE1125" s="30" t="str">
        <f ca="1" t="shared" si="1466"/>
        <v/>
      </c>
      <c r="AF1125" s="79"/>
      <c r="AG1125" s="122"/>
      <c r="AH1125" s="123"/>
      <c r="AI1125" s="127"/>
      <c r="AL1125" s="7"/>
      <c r="AM1125" s="7">
        <f ca="1">VLOOKUP(AC1125,Anslutningspunkt!A:B,2,0)+RANDBETWEEN(-10000,10000)</f>
        <v>6157916.672</v>
      </c>
      <c r="AN1125" s="7">
        <f ca="1">VLOOKUP(AC1125,Anslutningspunkt!A:C,3,0)+RANDBETWEEN(-10000,10000)</f>
        <v>347680.438</v>
      </c>
      <c r="AP1125" s="7" t="str">
        <f ca="1" t="shared" si="1437"/>
        <v>Nyanslutning</v>
      </c>
      <c r="AQ1125" s="7" t="str">
        <f t="shared" si="1438"/>
        <v>Konsumtion/Produktion</v>
      </c>
      <c r="AX1125" s="31">
        <f ca="1" t="shared" si="1439"/>
        <v>43635.7280379896</v>
      </c>
      <c r="AZ1125" s="31">
        <f ca="1">IF(SUM(IF({"4.Projekteringsavtal","5.Anslutningsavtal","6.Nätavtal"}=Q1125,1,0))&gt;0,EDATE(AX1125,RANDBETWEEN(0,6)),"")</f>
        <v>43757</v>
      </c>
      <c r="BB1125" s="21" t="str">
        <f ca="1">IF(SUM(IF({"5.Anslutningsavtal","6.Nätavtal"}=Q1125,1,0))&gt;0,EDATE(AZ1125,RANDBETWEEN(0,3)),"")</f>
        <v/>
      </c>
      <c r="BD1125" s="21" t="str">
        <f ca="1" t="shared" si="1440"/>
        <v/>
      </c>
    </row>
    <row r="1126" spans="1:56">
      <c r="A1126" s="33" t="s">
        <v>65</v>
      </c>
      <c r="B1126" s="31">
        <f ca="1" t="shared" si="1454"/>
        <v>44427</v>
      </c>
      <c r="C1126" s="32">
        <f ca="1" t="shared" si="1427"/>
        <v>45249</v>
      </c>
      <c r="D1126" s="30" t="str">
        <f t="shared" si="1428"/>
        <v>Project 41126</v>
      </c>
      <c r="E1126" s="30" t="str">
        <f t="shared" si="1429"/>
        <v>Company AB 51126</v>
      </c>
      <c r="F1126" s="30" t="str">
        <f ca="1" t="shared" si="1455"/>
        <v>Södertälje</v>
      </c>
      <c r="G1126" s="37">
        <f ca="1" t="shared" si="1456"/>
        <v>31</v>
      </c>
      <c r="H1126" s="38" t="str">
        <f ca="1" t="shared" si="1457"/>
        <v/>
      </c>
      <c r="I1126" s="30" t="str">
        <f ca="1" t="shared" si="1458"/>
        <v>Flytt</v>
      </c>
      <c r="J1126" s="30" t="s">
        <v>69</v>
      </c>
      <c r="K1126" s="41">
        <f ca="1" t="shared" si="1459"/>
        <v>100</v>
      </c>
      <c r="L1126" s="41">
        <f ca="1" t="shared" si="1430"/>
        <v>66</v>
      </c>
      <c r="N1126" s="30" t="str">
        <f ca="1" t="shared" si="1431"/>
        <v>Sarah Anderson 1126</v>
      </c>
      <c r="O1126" s="30" t="str">
        <f ca="1" t="shared" si="1432"/>
        <v>Erik Johanson 1126</v>
      </c>
      <c r="P1126" s="30" t="str">
        <f ca="1" t="shared" si="1433"/>
        <v>Sarah Anderson 1126</v>
      </c>
      <c r="Q1126" s="30" t="str">
        <f ca="1" t="shared" si="1460"/>
        <v>4.Projekteringsavtal</v>
      </c>
      <c r="R1126" s="45" t="str">
        <f ca="1" t="shared" si="1461"/>
        <v>n</v>
      </c>
      <c r="S1126" s="45" t="str">
        <f ca="1" t="shared" si="1462"/>
        <v/>
      </c>
      <c r="T1126" s="45" t="str">
        <f ca="1" t="shared" si="1463"/>
        <v/>
      </c>
      <c r="V1126" s="33"/>
      <c r="W1126" s="49" t="str">
        <f ca="1" t="shared" si="1464"/>
        <v/>
      </c>
      <c r="X1126" s="50" t="str">
        <f ca="1" t="shared" si="1465"/>
        <v/>
      </c>
      <c r="Y1126" s="63" t="str">
        <f ca="1" t="shared" si="1434"/>
        <v/>
      </c>
      <c r="Z1126" s="63" t="str">
        <f ca="1" t="shared" si="1435"/>
        <v/>
      </c>
      <c r="AA1126" s="67"/>
      <c r="AB1126" s="64" t="str">
        <f ca="1" t="shared" si="1436"/>
        <v/>
      </c>
      <c r="AC1126" s="73">
        <f ca="1">INDEX(Anslutningspunkt!$A$2:$A$108,RANDBETWEEN(2,108),1)</f>
        <v>39</v>
      </c>
      <c r="AD1126" s="30"/>
      <c r="AE1126" s="30" t="str">
        <f ca="1" t="shared" si="1466"/>
        <v>Regionnät</v>
      </c>
      <c r="AF1126" s="79"/>
      <c r="AG1126" s="122"/>
      <c r="AH1126" s="123"/>
      <c r="AI1126" s="127"/>
      <c r="AL1126" s="7"/>
      <c r="AM1126" s="7">
        <f ca="1">VLOOKUP(AC1126,Anslutningspunkt!A:B,2,0)+RANDBETWEEN(-10000,10000)</f>
        <v>6012157.672</v>
      </c>
      <c r="AN1126" s="7">
        <f ca="1">VLOOKUP(AC1126,Anslutningspunkt!A:C,3,0)+RANDBETWEEN(-10000,10000)</f>
        <v>352850.438</v>
      </c>
      <c r="AP1126" s="7" t="str">
        <f ca="1" t="shared" si="1437"/>
        <v>Flytt</v>
      </c>
      <c r="AQ1126" s="7" t="str">
        <f t="shared" si="1438"/>
        <v>Konsumtion/Produktion</v>
      </c>
      <c r="AX1126" s="31">
        <f ca="1" t="shared" si="1439"/>
        <v>45115.5671769546</v>
      </c>
      <c r="AZ1126" s="31">
        <f ca="1">IF(SUM(IF({"4.Projekteringsavtal","5.Anslutningsavtal","6.Nätavtal"}=Q1126,1,0))&gt;0,EDATE(AX1126,RANDBETWEEN(0,6)),"")</f>
        <v>45177</v>
      </c>
      <c r="BB1126" s="21" t="str">
        <f ca="1">IF(SUM(IF({"5.Anslutningsavtal","6.Nätavtal"}=Q1126,1,0))&gt;0,EDATE(AZ1126,RANDBETWEEN(0,3)),"")</f>
        <v/>
      </c>
      <c r="BD1126" s="21" t="str">
        <f ca="1" t="shared" si="1440"/>
        <v/>
      </c>
    </row>
    <row r="1127" spans="1:56">
      <c r="A1127" s="33" t="s">
        <v>65</v>
      </c>
      <c r="B1127" s="31">
        <f ca="1" t="shared" si="1454"/>
        <v>44828</v>
      </c>
      <c r="C1127" s="32">
        <f ca="1" t="shared" si="1427"/>
        <v>45002</v>
      </c>
      <c r="D1127" s="30" t="str">
        <f t="shared" si="1428"/>
        <v>Project 41127</v>
      </c>
      <c r="E1127" s="30" t="str">
        <f t="shared" si="1429"/>
        <v>Company AB 51127</v>
      </c>
      <c r="F1127" s="30" t="str">
        <f ca="1" t="shared" si="1455"/>
        <v>Surahamar</v>
      </c>
      <c r="G1127" s="37">
        <f ca="1" t="shared" si="1456"/>
        <v>34</v>
      </c>
      <c r="H1127" s="38" t="str">
        <f ca="1" t="shared" si="1457"/>
        <v>Nej</v>
      </c>
      <c r="I1127" s="30" t="str">
        <f ca="1" t="shared" si="1458"/>
        <v>Nyanslutning</v>
      </c>
      <c r="J1127" s="30" t="s">
        <v>69</v>
      </c>
      <c r="K1127" s="41">
        <f ca="1" t="shared" si="1459"/>
        <v>340</v>
      </c>
      <c r="L1127" s="41">
        <f ca="1" t="shared" si="1430"/>
        <v>125</v>
      </c>
      <c r="N1127" s="30" t="str">
        <f ca="1" t="shared" si="1431"/>
        <v>Anders Erikson 1127</v>
      </c>
      <c r="O1127" s="30" t="str">
        <f ca="1" t="shared" si="1432"/>
        <v>Sarah Anderson 1127</v>
      </c>
      <c r="P1127" s="30" t="str">
        <f ca="1" t="shared" si="1433"/>
        <v>Erik Johanson 1127</v>
      </c>
      <c r="Q1127" s="30" t="str">
        <f ca="1" t="shared" si="1460"/>
        <v>1.Anslutningsmöjlighet</v>
      </c>
      <c r="R1127" s="45" t="str">
        <f ca="1" t="shared" si="1461"/>
        <v>n</v>
      </c>
      <c r="S1127" s="45" t="str">
        <f ca="1" t="shared" si="1462"/>
        <v>x</v>
      </c>
      <c r="T1127" s="45" t="str">
        <f ca="1" t="shared" si="1463"/>
        <v/>
      </c>
      <c r="V1127" s="33"/>
      <c r="W1127" s="49" t="str">
        <f ca="1" t="shared" si="1464"/>
        <v>Länk</v>
      </c>
      <c r="X1127" s="50" t="str">
        <f ca="1" t="shared" si="1465"/>
        <v>Nej</v>
      </c>
      <c r="Y1127" s="63" t="str">
        <f ca="1" t="shared" si="1434"/>
        <v/>
      </c>
      <c r="Z1127" s="63" t="str">
        <f ca="1" t="shared" si="1435"/>
        <v/>
      </c>
      <c r="AA1127" s="67"/>
      <c r="AB1127" s="64">
        <f ca="1" t="shared" si="1436"/>
        <v>44881.6999528316</v>
      </c>
      <c r="AC1127" s="73">
        <f ca="1">INDEX(Anslutningspunkt!$A$2:$A$108,RANDBETWEEN(2,108),1)</f>
        <v>51</v>
      </c>
      <c r="AD1127" s="30"/>
      <c r="AE1127" s="30" t="str">
        <f ca="1" t="shared" si="1466"/>
        <v>Stamnät Regionnät</v>
      </c>
      <c r="AF1127" s="79"/>
      <c r="AG1127" s="122"/>
      <c r="AH1127" s="123"/>
      <c r="AI1127" s="127"/>
      <c r="AL1127" s="7"/>
      <c r="AM1127" s="7">
        <f ca="1">VLOOKUP(AC1127,Anslutningspunkt!A:B,2,0)+RANDBETWEEN(-10000,10000)</f>
        <v>6140078.672</v>
      </c>
      <c r="AN1127" s="7">
        <f ca="1">VLOOKUP(AC1127,Anslutningspunkt!A:C,3,0)+RANDBETWEEN(-10000,10000)</f>
        <v>419912.438</v>
      </c>
      <c r="AP1127" s="7" t="str">
        <f ca="1" t="shared" si="1437"/>
        <v>Nyanslutning</v>
      </c>
      <c r="AQ1127" s="7" t="str">
        <f t="shared" si="1438"/>
        <v>Konsumtion/Produktion</v>
      </c>
      <c r="AX1127" s="31" t="str">
        <f ca="1" t="shared" si="1439"/>
        <v/>
      </c>
      <c r="AZ1127" s="31" t="str">
        <f ca="1">IF(SUM(IF({"4.Projekteringsavtal","5.Anslutningsavtal","6.Nätavtal"}=Q1127,1,0))&gt;0,EDATE(AX1127,RANDBETWEEN(0,6)),"")</f>
        <v/>
      </c>
      <c r="BB1127" s="21" t="str">
        <f ca="1">IF(SUM(IF({"5.Anslutningsavtal","6.Nätavtal"}=Q1127,1,0))&gt;0,EDATE(AZ1127,RANDBETWEEN(0,3)),"")</f>
        <v/>
      </c>
      <c r="BD1127" s="21" t="str">
        <f ca="1" t="shared" si="1440"/>
        <v/>
      </c>
    </row>
    <row r="1128" spans="1:56">
      <c r="A1128" s="33" t="s">
        <v>65</v>
      </c>
      <c r="B1128" s="31">
        <f ca="1" t="shared" si="1454"/>
        <v>43233</v>
      </c>
      <c r="C1128" s="32">
        <f ca="1" t="shared" si="1427"/>
        <v>43973</v>
      </c>
      <c r="D1128" s="30" t="str">
        <f t="shared" si="1428"/>
        <v>Project 41128</v>
      </c>
      <c r="E1128" s="30" t="str">
        <f t="shared" si="1429"/>
        <v>Company AB 51128</v>
      </c>
      <c r="F1128" s="30" t="str">
        <f ca="1" t="shared" si="1455"/>
        <v>Heby</v>
      </c>
      <c r="G1128" s="37">
        <f ca="1" t="shared" si="1456"/>
        <v>34</v>
      </c>
      <c r="H1128" s="38" t="str">
        <f ca="1" t="shared" si="1457"/>
        <v>Ja</v>
      </c>
      <c r="I1128" s="30" t="str">
        <f ca="1" t="shared" si="1458"/>
        <v>Utökning</v>
      </c>
      <c r="J1128" s="30" t="s">
        <v>69</v>
      </c>
      <c r="K1128" s="41">
        <f ca="1" t="shared" si="1459"/>
        <v>220</v>
      </c>
      <c r="L1128" s="41">
        <f ca="1" t="shared" si="1430"/>
        <v>152</v>
      </c>
      <c r="N1128" s="30" t="str">
        <f ca="1" t="shared" si="1431"/>
        <v>Anders Erikson 1128</v>
      </c>
      <c r="O1128" s="30" t="str">
        <f ca="1" t="shared" si="1432"/>
        <v>Erik Johanson 1128</v>
      </c>
      <c r="P1128" s="30" t="str">
        <f ca="1" t="shared" si="1433"/>
        <v>Sarah Anderson 1128</v>
      </c>
      <c r="Q1128" s="30" t="str">
        <f ca="1" t="shared" si="1460"/>
        <v>2.Reservationsavtal</v>
      </c>
      <c r="R1128" s="45" t="str">
        <f ca="1" t="shared" si="1461"/>
        <v/>
      </c>
      <c r="S1128" s="45" t="str">
        <f ca="1" t="shared" si="1462"/>
        <v/>
      </c>
      <c r="T1128" s="45" t="str">
        <f ca="1" t="shared" si="1463"/>
        <v/>
      </c>
      <c r="V1128" s="33"/>
      <c r="W1128" s="49" t="str">
        <f ca="1" t="shared" si="1464"/>
        <v/>
      </c>
      <c r="X1128" s="50" t="str">
        <f ca="1" t="shared" si="1465"/>
        <v>Ja</v>
      </c>
      <c r="Y1128" s="63">
        <f ca="1" t="shared" si="1434"/>
        <v>44806</v>
      </c>
      <c r="Z1128" s="63">
        <f ca="1" t="shared" si="1435"/>
        <v>44672</v>
      </c>
      <c r="AA1128" s="67"/>
      <c r="AB1128" s="64" t="str">
        <f ca="1" t="shared" si="1436"/>
        <v/>
      </c>
      <c r="AC1128" s="73">
        <f ca="1">INDEX(Anslutningspunkt!$A$2:$A$108,RANDBETWEEN(2,108),1)</f>
        <v>93</v>
      </c>
      <c r="AD1128" s="30"/>
      <c r="AE1128" s="30" t="str">
        <f ca="1" t="shared" si="1466"/>
        <v>Stamnät Regionnät</v>
      </c>
      <c r="AF1128" s="79"/>
      <c r="AG1128" s="122"/>
      <c r="AH1128" s="123"/>
      <c r="AI1128" s="127"/>
      <c r="AL1128" s="7"/>
      <c r="AM1128" s="7">
        <f ca="1">VLOOKUP(AC1128,Anslutningspunkt!A:B,2,0)+RANDBETWEEN(-10000,10000)</f>
        <v>6138672.672</v>
      </c>
      <c r="AN1128" s="7">
        <f ca="1">VLOOKUP(AC1128,Anslutningspunkt!A:C,3,0)+RANDBETWEEN(-10000,10000)</f>
        <v>407928.438</v>
      </c>
      <c r="AP1128" s="7" t="str">
        <f ca="1" t="shared" si="1437"/>
        <v>Utökning</v>
      </c>
      <c r="AQ1128" s="7" t="str">
        <f t="shared" si="1438"/>
        <v>Konsumtion/Produktion</v>
      </c>
      <c r="AX1128" s="31">
        <f ca="1" t="shared" si="1439"/>
        <v>43861.9923009047</v>
      </c>
      <c r="AZ1128" s="31" t="str">
        <f ca="1">IF(SUM(IF({"4.Projekteringsavtal","5.Anslutningsavtal","6.Nätavtal"}=Q1128,1,0))&gt;0,EDATE(AX1128,RANDBETWEEN(0,6)),"")</f>
        <v/>
      </c>
      <c r="BB1128" s="21" t="str">
        <f ca="1">IF(SUM(IF({"5.Anslutningsavtal","6.Nätavtal"}=Q1128,1,0))&gt;0,EDATE(AZ1128,RANDBETWEEN(0,3)),"")</f>
        <v/>
      </c>
      <c r="BD1128" s="21" t="str">
        <f ca="1" t="shared" si="1440"/>
        <v/>
      </c>
    </row>
    <row r="1129" spans="1:56">
      <c r="A1129" s="33" t="s">
        <v>65</v>
      </c>
      <c r="B1129" s="31">
        <f ca="1" t="shared" si="1454"/>
        <v>44803</v>
      </c>
      <c r="C1129" s="32">
        <f ca="1" t="shared" si="1427"/>
        <v>45127</v>
      </c>
      <c r="D1129" s="30" t="str">
        <f t="shared" si="1428"/>
        <v>Project 41129</v>
      </c>
      <c r="E1129" s="30" t="str">
        <f t="shared" si="1429"/>
        <v>Company AB 51129</v>
      </c>
      <c r="F1129" s="30" t="str">
        <f ca="1" t="shared" si="1455"/>
        <v>Huddinge</v>
      </c>
      <c r="G1129" s="37">
        <f ca="1" t="shared" si="1456"/>
        <v>36</v>
      </c>
      <c r="H1129" s="38" t="str">
        <f ca="1" t="shared" si="1457"/>
        <v/>
      </c>
      <c r="I1129" s="30" t="str">
        <f ca="1" t="shared" si="1458"/>
        <v>Nyanslutning</v>
      </c>
      <c r="J1129" s="30" t="s">
        <v>69</v>
      </c>
      <c r="K1129" s="41">
        <f ca="1" t="shared" si="1459"/>
        <v>520</v>
      </c>
      <c r="L1129" s="41">
        <f ca="1" t="shared" si="1430"/>
        <v>238</v>
      </c>
      <c r="N1129" s="30" t="str">
        <f ca="1" t="shared" si="1431"/>
        <v>Anders Erikson 1129</v>
      </c>
      <c r="O1129" s="30" t="str">
        <f ca="1" t="shared" si="1432"/>
        <v>Lars Johnson 1129</v>
      </c>
      <c r="P1129" s="30" t="str">
        <f ca="1" t="shared" si="1433"/>
        <v>Lars Johnson 1129</v>
      </c>
      <c r="Q1129" s="30" t="str">
        <f ca="1" t="shared" si="1460"/>
        <v>2.Reservationsavtal</v>
      </c>
      <c r="R1129" s="45" t="str">
        <f ca="1" t="shared" si="1461"/>
        <v/>
      </c>
      <c r="S1129" s="45" t="str">
        <f ca="1" t="shared" si="1462"/>
        <v>x</v>
      </c>
      <c r="T1129" s="45" t="str">
        <f ca="1" t="shared" si="1463"/>
        <v/>
      </c>
      <c r="V1129" s="33"/>
      <c r="W1129" s="49" t="str">
        <f ca="1" t="shared" si="1464"/>
        <v>Ansluts till LN 20 kV</v>
      </c>
      <c r="X1129" s="50" t="str">
        <f ca="1" t="shared" si="1465"/>
        <v>Ja</v>
      </c>
      <c r="Y1129" s="63">
        <f ca="1" t="shared" si="1434"/>
        <v>45261</v>
      </c>
      <c r="Z1129" s="63">
        <f ca="1" t="shared" si="1435"/>
        <v>45216</v>
      </c>
      <c r="AA1129" s="67"/>
      <c r="AB1129" s="64" t="str">
        <f ca="1" t="shared" si="1436"/>
        <v/>
      </c>
      <c r="AC1129" s="73">
        <f ca="1">INDEX(Anslutningspunkt!$A$2:$A$108,RANDBETWEEN(2,108),1)</f>
        <v>29</v>
      </c>
      <c r="AD1129" s="30"/>
      <c r="AE1129" s="30" t="str">
        <f ca="1" t="shared" si="1466"/>
        <v>Regionnät</v>
      </c>
      <c r="AF1129" s="79"/>
      <c r="AG1129" s="122"/>
      <c r="AH1129" s="123"/>
      <c r="AI1129" s="127"/>
      <c r="AL1129" s="7"/>
      <c r="AM1129" s="7">
        <f ca="1">VLOOKUP(AC1129,Anslutningspunkt!A:B,2,0)+RANDBETWEEN(-10000,10000)</f>
        <v>6068395.672</v>
      </c>
      <c r="AN1129" s="7">
        <f ca="1">VLOOKUP(AC1129,Anslutningspunkt!A:C,3,0)+RANDBETWEEN(-10000,10000)</f>
        <v>381189.438</v>
      </c>
      <c r="AP1129" s="7" t="str">
        <f ca="1" t="shared" si="1437"/>
        <v>Nyanslutning</v>
      </c>
      <c r="AQ1129" s="7" t="str">
        <f t="shared" si="1438"/>
        <v>Konsumtion/Produktion</v>
      </c>
      <c r="AX1129" s="31">
        <f ca="1" t="shared" si="1439"/>
        <v>44961.8672683232</v>
      </c>
      <c r="AZ1129" s="31" t="str">
        <f ca="1">IF(SUM(IF({"4.Projekteringsavtal","5.Anslutningsavtal","6.Nätavtal"}=Q1129,1,0))&gt;0,EDATE(AX1129,RANDBETWEEN(0,6)),"")</f>
        <v/>
      </c>
      <c r="BB1129" s="21" t="str">
        <f ca="1">IF(SUM(IF({"5.Anslutningsavtal","6.Nätavtal"}=Q1129,1,0))&gt;0,EDATE(AZ1129,RANDBETWEEN(0,3)),"")</f>
        <v/>
      </c>
      <c r="BD1129" s="21" t="str">
        <f ca="1" t="shared" si="1440"/>
        <v/>
      </c>
    </row>
    <row r="1130" spans="1:56">
      <c r="A1130" s="33" t="s">
        <v>65</v>
      </c>
      <c r="B1130" s="31">
        <f ca="1" t="shared" si="1454"/>
        <v>43482</v>
      </c>
      <c r="C1130" s="32">
        <f ca="1" t="shared" si="1427"/>
        <v>44537</v>
      </c>
      <c r="D1130" s="30" t="str">
        <f t="shared" si="1428"/>
        <v>Project 41130</v>
      </c>
      <c r="E1130" s="30" t="str">
        <f t="shared" si="1429"/>
        <v>Company AB 51130</v>
      </c>
      <c r="F1130" s="30" t="str">
        <f ca="1" t="shared" si="1455"/>
        <v>Eskilstuna</v>
      </c>
      <c r="G1130" s="37">
        <f ca="1" t="shared" si="1456"/>
        <v>35</v>
      </c>
      <c r="H1130" s="38" t="str">
        <f ca="1" t="shared" si="1457"/>
        <v>Ja</v>
      </c>
      <c r="I1130" s="30" t="str">
        <f ca="1" t="shared" si="1458"/>
        <v>Flytt</v>
      </c>
      <c r="J1130" s="30" t="s">
        <v>69</v>
      </c>
      <c r="K1130" s="41">
        <f ca="1" t="shared" si="1459"/>
        <v>420</v>
      </c>
      <c r="L1130" s="41">
        <f ca="1" t="shared" si="1430"/>
        <v>394</v>
      </c>
      <c r="N1130" s="30" t="str">
        <f ca="1" t="shared" si="1431"/>
        <v>Anders Erikson 1130</v>
      </c>
      <c r="O1130" s="30" t="str">
        <f ca="1" t="shared" si="1432"/>
        <v>Lars Johnson 1130</v>
      </c>
      <c r="P1130" s="30" t="str">
        <f ca="1" t="shared" si="1433"/>
        <v>Sarah Anderson 1130</v>
      </c>
      <c r="Q1130" s="30" t="str">
        <f ca="1" t="shared" si="1460"/>
        <v>5.Anslutningsavtal</v>
      </c>
      <c r="R1130" s="45" t="str">
        <f ca="1" t="shared" si="1461"/>
        <v>N/A</v>
      </c>
      <c r="S1130" s="45" t="str">
        <f ca="1" t="shared" si="1462"/>
        <v/>
      </c>
      <c r="T1130" s="45" t="str">
        <f ca="1" t="shared" si="1463"/>
        <v>x</v>
      </c>
      <c r="V1130" s="33"/>
      <c r="W1130" s="49" t="str">
        <f ca="1" t="shared" si="1464"/>
        <v/>
      </c>
      <c r="X1130" s="50" t="str">
        <f ca="1" t="shared" si="1465"/>
        <v>Nej</v>
      </c>
      <c r="Y1130" s="63" t="str">
        <f ca="1" t="shared" si="1434"/>
        <v/>
      </c>
      <c r="Z1130" s="63" t="str">
        <f ca="1" t="shared" si="1435"/>
        <v/>
      </c>
      <c r="AA1130" s="67"/>
      <c r="AB1130" s="64" t="str">
        <f ca="1" t="shared" si="1436"/>
        <v/>
      </c>
      <c r="AC1130" s="73">
        <f ca="1">INDEX(Anslutningspunkt!$A$2:$A$108,RANDBETWEEN(2,108),1)</f>
        <v>93</v>
      </c>
      <c r="AD1130" s="30"/>
      <c r="AE1130" s="30" t="str">
        <f ca="1" t="shared" si="1466"/>
        <v/>
      </c>
      <c r="AF1130" s="79"/>
      <c r="AG1130" s="122"/>
      <c r="AH1130" s="123"/>
      <c r="AI1130" s="127"/>
      <c r="AL1130" s="7"/>
      <c r="AM1130" s="7">
        <f ca="1">VLOOKUP(AC1130,Anslutningspunkt!A:B,2,0)+RANDBETWEEN(-10000,10000)</f>
        <v>6135792.672</v>
      </c>
      <c r="AN1130" s="7">
        <f ca="1">VLOOKUP(AC1130,Anslutningspunkt!A:C,3,0)+RANDBETWEEN(-10000,10000)</f>
        <v>408623.438</v>
      </c>
      <c r="AP1130" s="7" t="str">
        <f ca="1" t="shared" si="1437"/>
        <v>Flytt</v>
      </c>
      <c r="AQ1130" s="7" t="str">
        <f t="shared" si="1438"/>
        <v>Konsumtion/Produktion</v>
      </c>
      <c r="AX1130" s="31">
        <f ca="1" t="shared" si="1439"/>
        <v>43900.1220276738</v>
      </c>
      <c r="AZ1130" s="31">
        <f ca="1">IF(SUM(IF({"4.Projekteringsavtal","5.Anslutningsavtal","6.Nätavtal"}=Q1130,1,0))&gt;0,EDATE(AX1130,RANDBETWEEN(0,6)),"")</f>
        <v>43961</v>
      </c>
      <c r="BB1130" s="21">
        <f ca="1">IF(SUM(IF({"5.Anslutningsavtal","6.Nätavtal"}=Q1130,1,0))&gt;0,EDATE(AZ1130,RANDBETWEEN(0,3)),"")</f>
        <v>44022</v>
      </c>
      <c r="BD1130" s="21" t="str">
        <f ca="1" t="shared" si="1440"/>
        <v/>
      </c>
    </row>
    <row r="1131" spans="1:56">
      <c r="A1131" s="33" t="s">
        <v>65</v>
      </c>
      <c r="B1131" s="31">
        <f ca="1" t="shared" ref="B1131:B1140" si="1467">RANDBETWEEN(DATE(2018,1,1),DATE(2022,10,20))</f>
        <v>43921</v>
      </c>
      <c r="C1131" s="32">
        <f ca="1" t="shared" si="1427"/>
        <v>44672</v>
      </c>
      <c r="D1131" s="30" t="str">
        <f t="shared" si="1428"/>
        <v>Project 41131</v>
      </c>
      <c r="E1131" s="30" t="str">
        <f t="shared" si="1429"/>
        <v>Company AB 51131</v>
      </c>
      <c r="F1131" s="30" t="str">
        <f ca="1" t="shared" ref="F1131:F1140" si="146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Litslunda</v>
      </c>
      <c r="G1131" s="37">
        <f ca="1" t="shared" ref="G1131:G1140" si="1469">RANDBETWEEN(30,38)</f>
        <v>32</v>
      </c>
      <c r="H1131" s="38" t="str">
        <f ca="1" t="shared" ref="H1131:H1140" si="1470">CHOOSE(RANDBETWEEN(1,3),"Ja","Nej","")</f>
        <v/>
      </c>
      <c r="I1131" s="30" t="str">
        <f ca="1" t="shared" ref="I1131:I1140" si="1471">CHOOSE(RANDBETWEEN(1,3),"Nyanslutning","Utökning","Flytt")</f>
        <v>Flytt</v>
      </c>
      <c r="J1131" s="30" t="s">
        <v>69</v>
      </c>
      <c r="K1131" s="41">
        <f ca="1" t="shared" ref="K1131:K1140" si="1472">RANDBETWEEN(1,60)*10</f>
        <v>160</v>
      </c>
      <c r="L1131" s="41">
        <f ca="1" t="shared" si="1430"/>
        <v>138</v>
      </c>
      <c r="N1131" s="30" t="str">
        <f ca="1" t="shared" si="1431"/>
        <v>Anders Erikson 1131</v>
      </c>
      <c r="O1131" s="30" t="str">
        <f ca="1" t="shared" si="1432"/>
        <v>Lars Johnson 1131</v>
      </c>
      <c r="P1131" s="30" t="str">
        <f ca="1" t="shared" si="1433"/>
        <v>Sarah Anderson 1131</v>
      </c>
      <c r="Q1131" s="30" t="str">
        <f ca="1" t="shared" ref="Q1131:Q1140" si="1473">CHOOSE(RANDBETWEEN(1,5),"5.Anslutningsavtal","4.Projekteringsavtal","6.Nätavtal","2.Reservationsavtal","1.Anslutningsmöjlighet")</f>
        <v>5.Anslutningsavtal</v>
      </c>
      <c r="R1131" s="45" t="str">
        <f ca="1" t="shared" ref="R1131:R1140" si="1474">CHOOSE(RANDBETWEEN(1,8),"Ja","","","","n","nej","?","N/A")</f>
        <v/>
      </c>
      <c r="S1131" s="45" t="str">
        <f ca="1" t="shared" ref="S1131:S1140" si="1475">CHOOSE(RANDBETWEEN(1,3),"x","","")</f>
        <v>x</v>
      </c>
      <c r="T1131" s="45" t="str">
        <f ca="1" t="shared" ref="T1131:T1140" si="1476">CHOOSE(RANDBETWEEN(1,4),"x","","","")</f>
        <v>x</v>
      </c>
      <c r="V1131" s="33"/>
      <c r="W1131" s="49" t="str">
        <f ca="1" t="shared" ref="W1131:W1140" si="1477">CHOOSE(RANDBETWEEN(1,7),"Länk","","","","","Ansluts till LN 20 kV","Reservationsavtal ska tecknas")</f>
        <v>Reservationsavtal ska tecknas</v>
      </c>
      <c r="X1131" s="50" t="str">
        <f ca="1" t="shared" ref="X1131:X1140" si="1478">CHOOSE(RANDBETWEEN(1,4),"Ja","Ja","Nej","")</f>
        <v>Ja</v>
      </c>
      <c r="Y1131" s="63">
        <f ca="1" t="shared" si="1434"/>
        <v>45078</v>
      </c>
      <c r="Z1131" s="63">
        <f ca="1" t="shared" si="1435"/>
        <v>44744</v>
      </c>
      <c r="AA1131" s="67"/>
      <c r="AB1131" s="64" t="str">
        <f ca="1" t="shared" si="1436"/>
        <v/>
      </c>
      <c r="AC1131" s="73">
        <f ca="1">INDEX(Anslutningspunkt!$A$2:$A$108,RANDBETWEEN(2,108),1)</f>
        <v>94</v>
      </c>
      <c r="AD1131" s="30"/>
      <c r="AE1131" s="30" t="str">
        <f ca="1" t="shared" ref="AE1131:AE1140" si="1479">CHOOSE(RANDBETWEEN(1,4),"Regionnät","Stamnät Regionnät","Stamnät","")</f>
        <v>Stamnät</v>
      </c>
      <c r="AF1131" s="79"/>
      <c r="AG1131" s="122"/>
      <c r="AH1131" s="123"/>
      <c r="AI1131" s="127"/>
      <c r="AL1131" s="7"/>
      <c r="AM1131" s="7">
        <f ca="1">VLOOKUP(AC1131,Anslutningspunkt!A:B,2,0)+RANDBETWEEN(-10000,10000)</f>
        <v>6177918.672</v>
      </c>
      <c r="AN1131" s="7">
        <f ca="1">VLOOKUP(AC1131,Anslutningspunkt!A:C,3,0)+RANDBETWEEN(-10000,10000)</f>
        <v>260108.438</v>
      </c>
      <c r="AP1131" s="7" t="str">
        <f ca="1" t="shared" si="1437"/>
        <v>Flytt</v>
      </c>
      <c r="AQ1131" s="7" t="str">
        <f t="shared" si="1438"/>
        <v>Konsumtion/Produktion</v>
      </c>
      <c r="AX1131" s="31">
        <f ca="1" t="shared" si="1439"/>
        <v>44504.8230505199</v>
      </c>
      <c r="AZ1131" s="31">
        <f ca="1">IF(SUM(IF({"4.Projekteringsavtal","5.Anslutningsavtal","6.Nätavtal"}=Q1131,1,0))&gt;0,EDATE(AX1131,RANDBETWEEN(0,6)),"")</f>
        <v>44685</v>
      </c>
      <c r="BB1131" s="21">
        <f ca="1">IF(SUM(IF({"5.Anslutningsavtal","6.Nätavtal"}=Q1131,1,0))&gt;0,EDATE(AZ1131,RANDBETWEEN(0,3)),"")</f>
        <v>44746</v>
      </c>
      <c r="BD1131" s="21" t="str">
        <f ca="1" t="shared" si="1440"/>
        <v/>
      </c>
    </row>
    <row r="1132" spans="1:56">
      <c r="A1132" s="33" t="s">
        <v>65</v>
      </c>
      <c r="B1132" s="31">
        <f ca="1" t="shared" si="1467"/>
        <v>43695</v>
      </c>
      <c r="C1132" s="32">
        <f ca="1" t="shared" si="1427"/>
        <v>45216</v>
      </c>
      <c r="D1132" s="30" t="str">
        <f t="shared" si="1428"/>
        <v>Project 41132</v>
      </c>
      <c r="E1132" s="30" t="str">
        <f t="shared" si="1429"/>
        <v>Company AB 51132</v>
      </c>
      <c r="F1132" s="30" t="str">
        <f ca="1" t="shared" si="1468"/>
        <v>Eskilstuna</v>
      </c>
      <c r="G1132" s="37">
        <f ca="1" t="shared" si="1469"/>
        <v>38</v>
      </c>
      <c r="H1132" s="38" t="str">
        <f ca="1" t="shared" si="1470"/>
        <v/>
      </c>
      <c r="I1132" s="30" t="str">
        <f ca="1" t="shared" si="1471"/>
        <v>Flytt</v>
      </c>
      <c r="J1132" s="30" t="s">
        <v>69</v>
      </c>
      <c r="K1132" s="41">
        <f ca="1" t="shared" si="1472"/>
        <v>110</v>
      </c>
      <c r="L1132" s="41">
        <f ca="1" t="shared" si="1430"/>
        <v>102</v>
      </c>
      <c r="N1132" s="30" t="str">
        <f ca="1" t="shared" si="1431"/>
        <v>Erik Johanson 1132</v>
      </c>
      <c r="O1132" s="30" t="str">
        <f ca="1" t="shared" si="1432"/>
        <v>Anders Erikson 1132</v>
      </c>
      <c r="P1132" s="30" t="str">
        <f ca="1" t="shared" si="1433"/>
        <v>Anders Erikson 1132</v>
      </c>
      <c r="Q1132" s="30" t="str">
        <f ca="1" t="shared" si="1473"/>
        <v>6.Nätavtal</v>
      </c>
      <c r="R1132" s="45" t="str">
        <f ca="1" t="shared" si="1474"/>
        <v/>
      </c>
      <c r="S1132" s="45" t="str">
        <f ca="1" t="shared" si="1475"/>
        <v/>
      </c>
      <c r="T1132" s="45" t="str">
        <f ca="1" t="shared" si="1476"/>
        <v>x</v>
      </c>
      <c r="V1132" s="33"/>
      <c r="W1132" s="49" t="str">
        <f ca="1" t="shared" si="1477"/>
        <v>Länk</v>
      </c>
      <c r="X1132" s="50" t="str">
        <f ca="1" t="shared" si="1478"/>
        <v/>
      </c>
      <c r="Y1132" s="63" t="str">
        <f ca="1" t="shared" si="1434"/>
        <v/>
      </c>
      <c r="Z1132" s="63" t="str">
        <f ca="1" t="shared" si="1435"/>
        <v/>
      </c>
      <c r="AA1132" s="67"/>
      <c r="AB1132" s="64" t="str">
        <f ca="1" t="shared" si="1436"/>
        <v/>
      </c>
      <c r="AC1132" s="73">
        <f ca="1">INDEX(Anslutningspunkt!$A$2:$A$108,RANDBETWEEN(2,108),1)</f>
        <v>27</v>
      </c>
      <c r="AD1132" s="30"/>
      <c r="AE1132" s="30" t="str">
        <f ca="1" t="shared" si="1479"/>
        <v>Stamnät Regionnät</v>
      </c>
      <c r="AF1132" s="79"/>
      <c r="AG1132" s="122"/>
      <c r="AH1132" s="123"/>
      <c r="AI1132" s="127"/>
      <c r="AL1132" s="7"/>
      <c r="AM1132" s="7">
        <f ca="1">VLOOKUP(AC1132,Anslutningspunkt!A:B,2,0)+RANDBETWEEN(-10000,10000)</f>
        <v>6031313.672</v>
      </c>
      <c r="AN1132" s="7">
        <f ca="1">VLOOKUP(AC1132,Anslutningspunkt!A:C,3,0)+RANDBETWEEN(-10000,10000)</f>
        <v>383492.438</v>
      </c>
      <c r="AP1132" s="7" t="str">
        <f ca="1" t="shared" si="1437"/>
        <v>Flytt</v>
      </c>
      <c r="AQ1132" s="7" t="str">
        <f t="shared" si="1438"/>
        <v>Konsumtion/Produktion</v>
      </c>
      <c r="AX1132" s="31">
        <f ca="1" t="shared" si="1439"/>
        <v>44661.9491027761</v>
      </c>
      <c r="AZ1132" s="31">
        <f ca="1">IF(SUM(IF({"4.Projekteringsavtal","5.Anslutningsavtal","6.Nätavtal"}=Q1132,1,0))&gt;0,EDATE(AX1132,RANDBETWEEN(0,6)),"")</f>
        <v>44691</v>
      </c>
      <c r="BB1132" s="21">
        <f ca="1">IF(SUM(IF({"5.Anslutningsavtal","6.Nätavtal"}=Q1132,1,0))&gt;0,EDATE(AZ1132,RANDBETWEEN(0,3)),"")</f>
        <v>44691</v>
      </c>
      <c r="BD1132" s="21">
        <f ca="1" t="shared" si="1440"/>
        <v>44691</v>
      </c>
    </row>
    <row r="1133" spans="1:56">
      <c r="A1133" s="33" t="s">
        <v>65</v>
      </c>
      <c r="B1133" s="31">
        <f ca="1" t="shared" si="1467"/>
        <v>43798</v>
      </c>
      <c r="C1133" s="32">
        <f ca="1" t="shared" si="1427"/>
        <v>44982</v>
      </c>
      <c r="D1133" s="30" t="str">
        <f t="shared" si="1428"/>
        <v>Project 41133</v>
      </c>
      <c r="E1133" s="30" t="str">
        <f t="shared" si="1429"/>
        <v>Company AB 51133</v>
      </c>
      <c r="F1133" s="30" t="str">
        <f ca="1" t="shared" si="1468"/>
        <v>Långshyttan</v>
      </c>
      <c r="G1133" s="37">
        <f ca="1" t="shared" si="1469"/>
        <v>32</v>
      </c>
      <c r="H1133" s="38" t="str">
        <f ca="1" t="shared" si="1470"/>
        <v>Ja</v>
      </c>
      <c r="I1133" s="30" t="str">
        <f ca="1" t="shared" si="1471"/>
        <v>Flytt</v>
      </c>
      <c r="J1133" s="30" t="s">
        <v>69</v>
      </c>
      <c r="K1133" s="41">
        <f ca="1" t="shared" si="1472"/>
        <v>240</v>
      </c>
      <c r="L1133" s="41">
        <f ca="1" t="shared" si="1430"/>
        <v>160</v>
      </c>
      <c r="N1133" s="30" t="str">
        <f ca="1" t="shared" si="1431"/>
        <v>Lars Johnson 1133</v>
      </c>
      <c r="O1133" s="30" t="str">
        <f ca="1" t="shared" si="1432"/>
        <v>Lars Johnson 1133</v>
      </c>
      <c r="P1133" s="30" t="str">
        <f ca="1" t="shared" si="1433"/>
        <v>Sarah Anderson 1133</v>
      </c>
      <c r="Q1133" s="30" t="str">
        <f ca="1" t="shared" si="1473"/>
        <v>4.Projekteringsavtal</v>
      </c>
      <c r="R1133" s="45" t="str">
        <f ca="1" t="shared" si="1474"/>
        <v/>
      </c>
      <c r="S1133" s="45" t="str">
        <f ca="1" t="shared" si="1475"/>
        <v/>
      </c>
      <c r="T1133" s="45" t="str">
        <f ca="1" t="shared" si="1476"/>
        <v/>
      </c>
      <c r="V1133" s="33"/>
      <c r="W1133" s="49" t="str">
        <f ca="1" t="shared" si="1477"/>
        <v/>
      </c>
      <c r="X1133" s="50" t="str">
        <f ca="1" t="shared" si="1478"/>
        <v>Ja</v>
      </c>
      <c r="Y1133" s="63">
        <f ca="1" t="shared" si="1434"/>
        <v>45557</v>
      </c>
      <c r="Z1133" s="63">
        <f ca="1" t="shared" si="1435"/>
        <v>45552</v>
      </c>
      <c r="AA1133" s="67"/>
      <c r="AB1133" s="64" t="str">
        <f ca="1" t="shared" si="1436"/>
        <v/>
      </c>
      <c r="AC1133" s="73">
        <f ca="1">INDEX(Anslutningspunkt!$A$2:$A$108,RANDBETWEEN(2,108),1)</f>
        <v>5</v>
      </c>
      <c r="AD1133" s="30"/>
      <c r="AE1133" s="30" t="str">
        <f ca="1" t="shared" si="1479"/>
        <v/>
      </c>
      <c r="AF1133" s="79"/>
      <c r="AG1133" s="122"/>
      <c r="AH1133" s="123"/>
      <c r="AI1133" s="127"/>
      <c r="AL1133" s="7"/>
      <c r="AM1133" s="7">
        <f ca="1">VLOOKUP(AC1133,Anslutningspunkt!A:B,2,0)+RANDBETWEEN(-10000,10000)</f>
        <v>6085405.672</v>
      </c>
      <c r="AN1133" s="7">
        <f ca="1">VLOOKUP(AC1133,Anslutningspunkt!A:C,3,0)+RANDBETWEEN(-10000,10000)</f>
        <v>277883.438</v>
      </c>
      <c r="AP1133" s="7" t="str">
        <f ca="1" t="shared" si="1437"/>
        <v>Flytt</v>
      </c>
      <c r="AQ1133" s="7" t="str">
        <f t="shared" si="1438"/>
        <v>Konsumtion/Produktion</v>
      </c>
      <c r="AX1133" s="31">
        <f ca="1" t="shared" si="1439"/>
        <v>44843.7369081654</v>
      </c>
      <c r="AZ1133" s="31">
        <f ca="1">IF(SUM(IF({"4.Projekteringsavtal","5.Anslutningsavtal","6.Nätavtal"}=Q1133,1,0))&gt;0,EDATE(AX1133,RANDBETWEEN(0,6)),"")</f>
        <v>44874</v>
      </c>
      <c r="BB1133" s="21" t="str">
        <f ca="1">IF(SUM(IF({"5.Anslutningsavtal","6.Nätavtal"}=Q1133,1,0))&gt;0,EDATE(AZ1133,RANDBETWEEN(0,3)),"")</f>
        <v/>
      </c>
      <c r="BD1133" s="21" t="str">
        <f ca="1" t="shared" si="1440"/>
        <v/>
      </c>
    </row>
    <row r="1134" spans="1:56">
      <c r="A1134" s="33" t="s">
        <v>65</v>
      </c>
      <c r="B1134" s="31">
        <f ca="1" t="shared" si="1467"/>
        <v>44195</v>
      </c>
      <c r="C1134" s="32">
        <f ca="1" t="shared" si="1427"/>
        <v>44256</v>
      </c>
      <c r="D1134" s="30" t="str">
        <f t="shared" si="1428"/>
        <v>Project 41134</v>
      </c>
      <c r="E1134" s="30" t="str">
        <f t="shared" si="1429"/>
        <v>Company AB 51134</v>
      </c>
      <c r="F1134" s="30" t="str">
        <f ca="1" t="shared" si="1468"/>
        <v>Åker</v>
      </c>
      <c r="G1134" s="37">
        <f ca="1" t="shared" si="1469"/>
        <v>32</v>
      </c>
      <c r="H1134" s="38" t="str">
        <f ca="1" t="shared" si="1470"/>
        <v/>
      </c>
      <c r="I1134" s="30" t="str">
        <f ca="1" t="shared" si="1471"/>
        <v>Utökning</v>
      </c>
      <c r="J1134" s="30" t="s">
        <v>69</v>
      </c>
      <c r="K1134" s="41">
        <f ca="1" t="shared" si="1472"/>
        <v>220</v>
      </c>
      <c r="L1134" s="41">
        <f ca="1" t="shared" si="1430"/>
        <v>80</v>
      </c>
      <c r="N1134" s="30" t="str">
        <f ca="1" t="shared" si="1431"/>
        <v>Erik Johanson 1134</v>
      </c>
      <c r="O1134" s="30" t="str">
        <f ca="1" t="shared" si="1432"/>
        <v>Erik Johanson 1134</v>
      </c>
      <c r="P1134" s="30" t="str">
        <f ca="1" t="shared" si="1433"/>
        <v>Anders Erikson 1134</v>
      </c>
      <c r="Q1134" s="30" t="str">
        <f ca="1" t="shared" si="1473"/>
        <v>5.Anslutningsavtal</v>
      </c>
      <c r="R1134" s="45" t="str">
        <f ca="1" t="shared" si="1474"/>
        <v>N/A</v>
      </c>
      <c r="S1134" s="45" t="str">
        <f ca="1" t="shared" si="1475"/>
        <v>x</v>
      </c>
      <c r="T1134" s="45" t="str">
        <f ca="1" t="shared" si="1476"/>
        <v/>
      </c>
      <c r="V1134" s="33"/>
      <c r="W1134" s="49" t="str">
        <f ca="1" t="shared" si="1477"/>
        <v/>
      </c>
      <c r="X1134" s="50" t="str">
        <f ca="1" t="shared" si="1478"/>
        <v>Ja</v>
      </c>
      <c r="Y1134" s="63">
        <f ca="1" t="shared" si="1434"/>
        <v>45583</v>
      </c>
      <c r="Z1134" s="63">
        <f ca="1" t="shared" si="1435"/>
        <v>45563</v>
      </c>
      <c r="AA1134" s="67"/>
      <c r="AB1134" s="64" t="str">
        <f ca="1" t="shared" si="1436"/>
        <v/>
      </c>
      <c r="AC1134" s="73">
        <f ca="1">INDEX(Anslutningspunkt!$A$2:$A$108,RANDBETWEEN(2,108),1)</f>
        <v>79</v>
      </c>
      <c r="AD1134" s="30"/>
      <c r="AE1134" s="30" t="str">
        <f ca="1" t="shared" si="1479"/>
        <v>Stamnät Regionnät</v>
      </c>
      <c r="AF1134" s="79"/>
      <c r="AG1134" s="122"/>
      <c r="AH1134" s="123"/>
      <c r="AI1134" s="127"/>
      <c r="AL1134" s="7"/>
      <c r="AM1134" s="7">
        <f ca="1">VLOOKUP(AC1134,Anslutningspunkt!A:B,2,0)+RANDBETWEEN(-10000,10000)</f>
        <v>6078274.672</v>
      </c>
      <c r="AN1134" s="7">
        <f ca="1">VLOOKUP(AC1134,Anslutningspunkt!A:C,3,0)+RANDBETWEEN(-10000,10000)</f>
        <v>276744.438</v>
      </c>
      <c r="AP1134" s="7" t="str">
        <f ca="1" t="shared" si="1437"/>
        <v>Utökning</v>
      </c>
      <c r="AQ1134" s="7" t="str">
        <f t="shared" si="1438"/>
        <v>Konsumtion/Produktion</v>
      </c>
      <c r="AX1134" s="31">
        <f ca="1" t="shared" si="1439"/>
        <v>44247.3979586948</v>
      </c>
      <c r="AZ1134" s="31">
        <f ca="1">IF(SUM(IF({"4.Projekteringsavtal","5.Anslutningsavtal","6.Nätavtal"}=Q1134,1,0))&gt;0,EDATE(AX1134,RANDBETWEEN(0,6)),"")</f>
        <v>44247</v>
      </c>
      <c r="BB1134" s="21">
        <f ca="1">IF(SUM(IF({"5.Anslutningsavtal","6.Nätavtal"}=Q1134,1,0))&gt;0,EDATE(AZ1134,RANDBETWEEN(0,3)),"")</f>
        <v>44247</v>
      </c>
      <c r="BD1134" s="21" t="str">
        <f ca="1" t="shared" si="1440"/>
        <v/>
      </c>
    </row>
    <row r="1135" spans="1:56">
      <c r="A1135" s="33" t="s">
        <v>65</v>
      </c>
      <c r="B1135" s="31">
        <f ca="1" t="shared" si="1467"/>
        <v>44002</v>
      </c>
      <c r="C1135" s="32">
        <f ca="1" t="shared" si="1427"/>
        <v>44957</v>
      </c>
      <c r="D1135" s="30" t="str">
        <f t="shared" si="1428"/>
        <v>Project 41135</v>
      </c>
      <c r="E1135" s="30" t="str">
        <f t="shared" si="1429"/>
        <v>Company AB 51135</v>
      </c>
      <c r="F1135" s="30" t="str">
        <f ca="1" t="shared" si="1468"/>
        <v>Gnesta</v>
      </c>
      <c r="G1135" s="37">
        <f ca="1" t="shared" si="1469"/>
        <v>34</v>
      </c>
      <c r="H1135" s="38" t="str">
        <f ca="1" t="shared" si="1470"/>
        <v>Nej</v>
      </c>
      <c r="I1135" s="30" t="str">
        <f ca="1" t="shared" si="1471"/>
        <v>Utökning</v>
      </c>
      <c r="J1135" s="30" t="s">
        <v>69</v>
      </c>
      <c r="K1135" s="41">
        <f ca="1" t="shared" si="1472"/>
        <v>270</v>
      </c>
      <c r="L1135" s="41">
        <f ca="1" t="shared" si="1430"/>
        <v>153</v>
      </c>
      <c r="N1135" s="30" t="str">
        <f ca="1" t="shared" si="1431"/>
        <v>Anders Erikson 1135</v>
      </c>
      <c r="O1135" s="30" t="str">
        <f ca="1" t="shared" si="1432"/>
        <v>Lars Johnson 1135</v>
      </c>
      <c r="P1135" s="30" t="str">
        <f ca="1" t="shared" si="1433"/>
        <v>Sarah Anderson 1135</v>
      </c>
      <c r="Q1135" s="30" t="str">
        <f ca="1" t="shared" si="1473"/>
        <v>5.Anslutningsavtal</v>
      </c>
      <c r="R1135" s="45" t="str">
        <f ca="1" t="shared" si="1474"/>
        <v/>
      </c>
      <c r="S1135" s="45" t="str">
        <f ca="1" t="shared" si="1475"/>
        <v/>
      </c>
      <c r="T1135" s="45" t="str">
        <f ca="1" t="shared" si="1476"/>
        <v>x</v>
      </c>
      <c r="V1135" s="33"/>
      <c r="W1135" s="49" t="str">
        <f ca="1" t="shared" si="1477"/>
        <v>Ansluts till LN 20 kV</v>
      </c>
      <c r="X1135" s="50" t="str">
        <f ca="1" t="shared" si="1478"/>
        <v>Ja</v>
      </c>
      <c r="Y1135" s="63">
        <f ca="1" t="shared" si="1434"/>
        <v>45487</v>
      </c>
      <c r="Z1135" s="63">
        <f ca="1" t="shared" si="1435"/>
        <v>45269</v>
      </c>
      <c r="AA1135" s="67"/>
      <c r="AB1135" s="64" t="str">
        <f ca="1" t="shared" si="1436"/>
        <v/>
      </c>
      <c r="AC1135" s="73">
        <f ca="1">INDEX(Anslutningspunkt!$A$2:$A$108,RANDBETWEEN(2,108),1)</f>
        <v>59</v>
      </c>
      <c r="AD1135" s="30"/>
      <c r="AE1135" s="30" t="str">
        <f ca="1" t="shared" si="1479"/>
        <v/>
      </c>
      <c r="AF1135" s="79"/>
      <c r="AG1135" s="122"/>
      <c r="AH1135" s="123"/>
      <c r="AI1135" s="127"/>
      <c r="AL1135" s="7"/>
      <c r="AM1135" s="7">
        <f ca="1">VLOOKUP(AC1135,Anslutningspunkt!A:B,2,0)+RANDBETWEEN(-10000,10000)</f>
        <v>6048677.672</v>
      </c>
      <c r="AN1135" s="7">
        <f ca="1">VLOOKUP(AC1135,Anslutningspunkt!A:C,3,0)+RANDBETWEEN(-10000,10000)</f>
        <v>408248.438</v>
      </c>
      <c r="AP1135" s="7" t="str">
        <f ca="1" t="shared" si="1437"/>
        <v>Utökning</v>
      </c>
      <c r="AQ1135" s="7" t="str">
        <f t="shared" si="1438"/>
        <v>Konsumtion/Produktion</v>
      </c>
      <c r="AX1135" s="31">
        <f ca="1" t="shared" si="1439"/>
        <v>44859.6554496193</v>
      </c>
      <c r="AZ1135" s="31">
        <f ca="1">IF(SUM(IF({"4.Projekteringsavtal","5.Anslutningsavtal","6.Nätavtal"}=Q1135,1,0))&gt;0,EDATE(AX1135,RANDBETWEEN(0,6)),"")</f>
        <v>44982</v>
      </c>
      <c r="BB1135" s="21">
        <f ca="1">IF(SUM(IF({"5.Anslutningsavtal","6.Nätavtal"}=Q1135,1,0))&gt;0,EDATE(AZ1135,RANDBETWEEN(0,3)),"")</f>
        <v>45010</v>
      </c>
      <c r="BD1135" s="21" t="str">
        <f ca="1" t="shared" si="1440"/>
        <v/>
      </c>
    </row>
    <row r="1136" spans="1:56">
      <c r="A1136" s="33" t="s">
        <v>65</v>
      </c>
      <c r="B1136" s="31">
        <f ca="1" t="shared" si="1467"/>
        <v>44443</v>
      </c>
      <c r="C1136" s="32">
        <f ca="1" t="shared" si="1427"/>
        <v>45182</v>
      </c>
      <c r="D1136" s="30" t="str">
        <f t="shared" si="1428"/>
        <v>Project 41136</v>
      </c>
      <c r="E1136" s="30" t="str">
        <f t="shared" si="1429"/>
        <v>Company AB 51136</v>
      </c>
      <c r="F1136" s="30" t="str">
        <f ca="1" t="shared" si="1468"/>
        <v>Åker</v>
      </c>
      <c r="G1136" s="37">
        <f ca="1" t="shared" si="1469"/>
        <v>38</v>
      </c>
      <c r="H1136" s="38" t="str">
        <f ca="1" t="shared" si="1470"/>
        <v/>
      </c>
      <c r="I1136" s="30" t="str">
        <f ca="1" t="shared" si="1471"/>
        <v>Flytt</v>
      </c>
      <c r="J1136" s="30" t="s">
        <v>69</v>
      </c>
      <c r="K1136" s="41">
        <f ca="1" t="shared" si="1472"/>
        <v>90</v>
      </c>
      <c r="L1136" s="41">
        <f ca="1" t="shared" si="1430"/>
        <v>47</v>
      </c>
      <c r="N1136" s="30" t="str">
        <f ca="1" t="shared" si="1431"/>
        <v>Lars Johnson 1136</v>
      </c>
      <c r="O1136" s="30" t="str">
        <f ca="1" t="shared" si="1432"/>
        <v>Lars Johnson 1136</v>
      </c>
      <c r="P1136" s="30" t="str">
        <f ca="1" t="shared" si="1433"/>
        <v>Lars Johnson 1136</v>
      </c>
      <c r="Q1136" s="30" t="str">
        <f ca="1" t="shared" si="1473"/>
        <v>5.Anslutningsavtal</v>
      </c>
      <c r="R1136" s="45" t="str">
        <f ca="1" t="shared" si="1474"/>
        <v/>
      </c>
      <c r="S1136" s="45" t="str">
        <f ca="1" t="shared" si="1475"/>
        <v>x</v>
      </c>
      <c r="T1136" s="45" t="str">
        <f ca="1" t="shared" si="1476"/>
        <v/>
      </c>
      <c r="V1136" s="33"/>
      <c r="W1136" s="49" t="str">
        <f ca="1" t="shared" si="1477"/>
        <v>Reservationsavtal ska tecknas</v>
      </c>
      <c r="X1136" s="50" t="str">
        <f ca="1" t="shared" si="1478"/>
        <v/>
      </c>
      <c r="Y1136" s="63" t="str">
        <f ca="1" t="shared" si="1434"/>
        <v/>
      </c>
      <c r="Z1136" s="63" t="str">
        <f ca="1" t="shared" si="1435"/>
        <v/>
      </c>
      <c r="AA1136" s="67"/>
      <c r="AB1136" s="64" t="str">
        <f ca="1" t="shared" si="1436"/>
        <v/>
      </c>
      <c r="AC1136" s="73">
        <f ca="1">INDEX(Anslutningspunkt!$A$2:$A$108,RANDBETWEEN(2,108),1)</f>
        <v>32</v>
      </c>
      <c r="AD1136" s="30"/>
      <c r="AE1136" s="30" t="str">
        <f ca="1" t="shared" si="1479"/>
        <v/>
      </c>
      <c r="AF1136" s="79"/>
      <c r="AG1136" s="122"/>
      <c r="AH1136" s="123"/>
      <c r="AI1136" s="127"/>
      <c r="AL1136" s="7"/>
      <c r="AM1136" s="7">
        <f ca="1">VLOOKUP(AC1136,Anslutningspunkt!A:B,2,0)+RANDBETWEEN(-10000,10000)</f>
        <v>6036824.672</v>
      </c>
      <c r="AN1136" s="7">
        <f ca="1">VLOOKUP(AC1136,Anslutningspunkt!A:C,3,0)+RANDBETWEEN(-10000,10000)</f>
        <v>311345.438</v>
      </c>
      <c r="AP1136" s="7" t="str">
        <f ca="1" t="shared" si="1437"/>
        <v>Flytt</v>
      </c>
      <c r="AQ1136" s="7" t="str">
        <f t="shared" si="1438"/>
        <v>Konsumtion/Produktion</v>
      </c>
      <c r="AX1136" s="31">
        <f ca="1" t="shared" si="1439"/>
        <v>44726.5297990136</v>
      </c>
      <c r="AZ1136" s="31">
        <f ca="1">IF(SUM(IF({"4.Projekteringsavtal","5.Anslutningsavtal","6.Nätavtal"}=Q1136,1,0))&gt;0,EDATE(AX1136,RANDBETWEEN(0,6)),"")</f>
        <v>44848</v>
      </c>
      <c r="BB1136" s="21">
        <f ca="1">IF(SUM(IF({"5.Anslutningsavtal","6.Nätavtal"}=Q1136,1,0))&gt;0,EDATE(AZ1136,RANDBETWEEN(0,3)),"")</f>
        <v>44848</v>
      </c>
      <c r="BD1136" s="21" t="str">
        <f ca="1" t="shared" si="1440"/>
        <v/>
      </c>
    </row>
    <row r="1137" spans="1:56">
      <c r="A1137" s="33" t="s">
        <v>65</v>
      </c>
      <c r="B1137" s="31">
        <f ca="1" t="shared" si="1467"/>
        <v>43756</v>
      </c>
      <c r="C1137" s="32">
        <f ca="1" t="shared" si="1427"/>
        <v>44090</v>
      </c>
      <c r="D1137" s="30" t="str">
        <f t="shared" si="1428"/>
        <v>Project 41137</v>
      </c>
      <c r="E1137" s="30" t="str">
        <f t="shared" si="1429"/>
        <v>Company AB 51137</v>
      </c>
      <c r="F1137" s="30" t="str">
        <f ca="1" t="shared" si="1468"/>
        <v>Norberg</v>
      </c>
      <c r="G1137" s="37">
        <f ca="1" t="shared" si="1469"/>
        <v>36</v>
      </c>
      <c r="H1137" s="38" t="str">
        <f ca="1" t="shared" si="1470"/>
        <v>Ja</v>
      </c>
      <c r="I1137" s="30" t="str">
        <f ca="1" t="shared" si="1471"/>
        <v>Nyanslutning</v>
      </c>
      <c r="J1137" s="30" t="s">
        <v>69</v>
      </c>
      <c r="K1137" s="41">
        <f ca="1" t="shared" si="1472"/>
        <v>140</v>
      </c>
      <c r="L1137" s="41">
        <f ca="1" t="shared" si="1430"/>
        <v>40</v>
      </c>
      <c r="N1137" s="30" t="str">
        <f ca="1" t="shared" si="1431"/>
        <v>Anders Erikson 1137</v>
      </c>
      <c r="O1137" s="30" t="str">
        <f ca="1" t="shared" si="1432"/>
        <v>Sarah Anderson 1137</v>
      </c>
      <c r="P1137" s="30" t="str">
        <f ca="1" t="shared" si="1433"/>
        <v>Lars Johnson 1137</v>
      </c>
      <c r="Q1137" s="30" t="str">
        <f ca="1" t="shared" si="1473"/>
        <v>6.Nätavtal</v>
      </c>
      <c r="R1137" s="45" t="str">
        <f ca="1" t="shared" si="1474"/>
        <v/>
      </c>
      <c r="S1137" s="45" t="str">
        <f ca="1" t="shared" si="1475"/>
        <v>x</v>
      </c>
      <c r="T1137" s="45" t="str">
        <f ca="1" t="shared" si="1476"/>
        <v/>
      </c>
      <c r="V1137" s="33"/>
      <c r="W1137" s="49" t="str">
        <f ca="1" t="shared" si="1477"/>
        <v>Länk</v>
      </c>
      <c r="X1137" s="50" t="str">
        <f ca="1" t="shared" si="1478"/>
        <v>Ja</v>
      </c>
      <c r="Y1137" s="63">
        <f ca="1" t="shared" si="1434"/>
        <v>44523</v>
      </c>
      <c r="Z1137" s="63">
        <f ca="1" t="shared" si="1435"/>
        <v>44212</v>
      </c>
      <c r="AA1137" s="67"/>
      <c r="AB1137" s="64" t="str">
        <f ca="1" t="shared" si="1436"/>
        <v/>
      </c>
      <c r="AC1137" s="73">
        <f ca="1">INDEX(Anslutningspunkt!$A$2:$A$108,RANDBETWEEN(2,108),1)</f>
        <v>58</v>
      </c>
      <c r="AD1137" s="30"/>
      <c r="AE1137" s="30" t="str">
        <f ca="1" t="shared" si="1479"/>
        <v/>
      </c>
      <c r="AF1137" s="79"/>
      <c r="AG1137" s="122"/>
      <c r="AH1137" s="123"/>
      <c r="AI1137" s="127"/>
      <c r="AL1137" s="7"/>
      <c r="AM1137" s="7">
        <f ca="1">VLOOKUP(AC1137,Anslutningspunkt!A:B,2,0)+RANDBETWEEN(-10000,10000)</f>
        <v>6092591.672</v>
      </c>
      <c r="AN1137" s="7">
        <f ca="1">VLOOKUP(AC1137,Anslutningspunkt!A:C,3,0)+RANDBETWEEN(-10000,10000)</f>
        <v>339055.438</v>
      </c>
      <c r="AP1137" s="7" t="str">
        <f ca="1" t="shared" si="1437"/>
        <v>Nyanslutning</v>
      </c>
      <c r="AQ1137" s="7" t="str">
        <f t="shared" si="1438"/>
        <v>Konsumtion/Produktion</v>
      </c>
      <c r="AX1137" s="31">
        <f ca="1" t="shared" si="1439"/>
        <v>43955.1013478905</v>
      </c>
      <c r="AZ1137" s="31">
        <f ca="1">IF(SUM(IF({"4.Projekteringsavtal","5.Anslutningsavtal","6.Nätavtal"}=Q1137,1,0))&gt;0,EDATE(AX1137,RANDBETWEEN(0,6)),"")</f>
        <v>44139</v>
      </c>
      <c r="BB1137" s="21">
        <f ca="1">IF(SUM(IF({"5.Anslutningsavtal","6.Nätavtal"}=Q1137,1,0))&gt;0,EDATE(AZ1137,RANDBETWEEN(0,3)),"")</f>
        <v>44231</v>
      </c>
      <c r="BD1137" s="21">
        <f ca="1" t="shared" si="1440"/>
        <v>44231</v>
      </c>
    </row>
    <row r="1138" spans="1:56">
      <c r="A1138" s="33" t="s">
        <v>65</v>
      </c>
      <c r="B1138" s="31">
        <f ca="1" t="shared" si="1467"/>
        <v>44763</v>
      </c>
      <c r="C1138" s="32">
        <f ca="1" t="shared" si="1427"/>
        <v>45203</v>
      </c>
      <c r="D1138" s="30" t="str">
        <f t="shared" si="1428"/>
        <v>Project 41138</v>
      </c>
      <c r="E1138" s="30" t="str">
        <f t="shared" si="1429"/>
        <v>Company AB 51138</v>
      </c>
      <c r="F1138" s="30" t="str">
        <f ca="1" t="shared" si="1468"/>
        <v>Vallentuna</v>
      </c>
      <c r="G1138" s="37">
        <f ca="1" t="shared" si="1469"/>
        <v>35</v>
      </c>
      <c r="H1138" s="38" t="str">
        <f ca="1" t="shared" si="1470"/>
        <v>Ja</v>
      </c>
      <c r="I1138" s="30" t="str">
        <f ca="1" t="shared" si="1471"/>
        <v>Utökning</v>
      </c>
      <c r="J1138" s="30" t="s">
        <v>69</v>
      </c>
      <c r="K1138" s="41">
        <f ca="1" t="shared" si="1472"/>
        <v>440</v>
      </c>
      <c r="L1138" s="41">
        <f ca="1" t="shared" si="1430"/>
        <v>426</v>
      </c>
      <c r="N1138" s="30" t="str">
        <f ca="1" t="shared" si="1431"/>
        <v>Erik Johanson 1138</v>
      </c>
      <c r="O1138" s="30" t="str">
        <f ca="1" t="shared" si="1432"/>
        <v>Anders Erikson 1138</v>
      </c>
      <c r="P1138" s="30" t="str">
        <f ca="1" t="shared" si="1433"/>
        <v>Erik Johanson 1138</v>
      </c>
      <c r="Q1138" s="30" t="str">
        <f ca="1" t="shared" si="1473"/>
        <v>2.Reservationsavtal</v>
      </c>
      <c r="R1138" s="45" t="str">
        <f ca="1" t="shared" si="1474"/>
        <v>Ja</v>
      </c>
      <c r="S1138" s="45" t="str">
        <f ca="1" t="shared" si="1475"/>
        <v/>
      </c>
      <c r="T1138" s="45" t="str">
        <f ca="1" t="shared" si="1476"/>
        <v/>
      </c>
      <c r="V1138" s="33"/>
      <c r="W1138" s="49" t="str">
        <f ca="1" t="shared" si="1477"/>
        <v>Reservationsavtal ska tecknas</v>
      </c>
      <c r="X1138" s="50" t="str">
        <f ca="1" t="shared" si="1478"/>
        <v>Ja</v>
      </c>
      <c r="Y1138" s="63">
        <f ca="1" t="shared" si="1434"/>
        <v>45457</v>
      </c>
      <c r="Z1138" s="63">
        <f ca="1" t="shared" si="1435"/>
        <v>45452</v>
      </c>
      <c r="AA1138" s="67"/>
      <c r="AB1138" s="64" t="str">
        <f ca="1" t="shared" si="1436"/>
        <v/>
      </c>
      <c r="AC1138" s="73">
        <f ca="1">INDEX(Anslutningspunkt!$A$2:$A$108,RANDBETWEEN(2,108),1)</f>
        <v>17</v>
      </c>
      <c r="AD1138" s="30"/>
      <c r="AE1138" s="30" t="str">
        <f ca="1" t="shared" si="1479"/>
        <v>Stamnät</v>
      </c>
      <c r="AF1138" s="79"/>
      <c r="AG1138" s="122"/>
      <c r="AH1138" s="123"/>
      <c r="AI1138" s="127"/>
      <c r="AL1138" s="7"/>
      <c r="AM1138" s="7">
        <f ca="1">VLOOKUP(AC1138,Anslutningspunkt!A:B,2,0)+RANDBETWEEN(-10000,10000)</f>
        <v>6122659.672</v>
      </c>
      <c r="AN1138" s="7">
        <f ca="1">VLOOKUP(AC1138,Anslutningspunkt!A:C,3,0)+RANDBETWEEN(-10000,10000)</f>
        <v>450492.438</v>
      </c>
      <c r="AP1138" s="7" t="str">
        <f ca="1" t="shared" si="1437"/>
        <v>Utökning</v>
      </c>
      <c r="AQ1138" s="7" t="str">
        <f t="shared" si="1438"/>
        <v>Konsumtion/Produktion</v>
      </c>
      <c r="AX1138" s="31">
        <f ca="1" t="shared" si="1439"/>
        <v>45204.2093381396</v>
      </c>
      <c r="AZ1138" s="31" t="str">
        <f ca="1">IF(SUM(IF({"4.Projekteringsavtal","5.Anslutningsavtal","6.Nätavtal"}=Q1138,1,0))&gt;0,EDATE(AX1138,RANDBETWEEN(0,6)),"")</f>
        <v/>
      </c>
      <c r="BB1138" s="21" t="str">
        <f ca="1">IF(SUM(IF({"5.Anslutningsavtal","6.Nätavtal"}=Q1138,1,0))&gt;0,EDATE(AZ1138,RANDBETWEEN(0,3)),"")</f>
        <v/>
      </c>
      <c r="BD1138" s="21" t="str">
        <f ca="1" t="shared" si="1440"/>
        <v/>
      </c>
    </row>
    <row r="1139" spans="1:56">
      <c r="A1139" s="33" t="s">
        <v>65</v>
      </c>
      <c r="B1139" s="31">
        <f ca="1" t="shared" si="1467"/>
        <v>43371</v>
      </c>
      <c r="C1139" s="32">
        <f ca="1" t="shared" si="1427"/>
        <v>45457</v>
      </c>
      <c r="D1139" s="30" t="str">
        <f t="shared" si="1428"/>
        <v>Project 41139</v>
      </c>
      <c r="E1139" s="30" t="str">
        <f t="shared" si="1429"/>
        <v>Company AB 51139</v>
      </c>
      <c r="F1139" s="30" t="str">
        <f ca="1" t="shared" si="1468"/>
        <v>Nacka</v>
      </c>
      <c r="G1139" s="37">
        <f ca="1" t="shared" si="1469"/>
        <v>37</v>
      </c>
      <c r="H1139" s="38" t="str">
        <f ca="1" t="shared" si="1470"/>
        <v/>
      </c>
      <c r="I1139" s="30" t="str">
        <f ca="1" t="shared" si="1471"/>
        <v>Utökning</v>
      </c>
      <c r="J1139" s="30" t="s">
        <v>69</v>
      </c>
      <c r="K1139" s="41">
        <f ca="1" t="shared" si="1472"/>
        <v>400</v>
      </c>
      <c r="L1139" s="41">
        <f ca="1" t="shared" si="1430"/>
        <v>306</v>
      </c>
      <c r="N1139" s="30" t="str">
        <f ca="1" t="shared" si="1431"/>
        <v>Erik Johanson 1139</v>
      </c>
      <c r="O1139" s="30" t="str">
        <f ca="1" t="shared" si="1432"/>
        <v>Sarah Anderson 1139</v>
      </c>
      <c r="P1139" s="30" t="str">
        <f ca="1" t="shared" si="1433"/>
        <v>Sarah Anderson 1139</v>
      </c>
      <c r="Q1139" s="30" t="str">
        <f ca="1" t="shared" si="1473"/>
        <v>6.Nätavtal</v>
      </c>
      <c r="R1139" s="45" t="str">
        <f ca="1" t="shared" si="1474"/>
        <v>Ja</v>
      </c>
      <c r="S1139" s="45" t="str">
        <f ca="1" t="shared" si="1475"/>
        <v/>
      </c>
      <c r="T1139" s="45" t="str">
        <f ca="1" t="shared" si="1476"/>
        <v/>
      </c>
      <c r="V1139" s="33"/>
      <c r="W1139" s="49" t="str">
        <f ca="1" t="shared" si="1477"/>
        <v/>
      </c>
      <c r="X1139" s="50" t="str">
        <f ca="1" t="shared" si="1478"/>
        <v>Nej</v>
      </c>
      <c r="Y1139" s="63" t="str">
        <f ca="1" t="shared" si="1434"/>
        <v/>
      </c>
      <c r="Z1139" s="63" t="str">
        <f ca="1" t="shared" si="1435"/>
        <v/>
      </c>
      <c r="AA1139" s="67"/>
      <c r="AB1139" s="64" t="str">
        <f ca="1" t="shared" si="1436"/>
        <v/>
      </c>
      <c r="AC1139" s="73">
        <f ca="1">INDEX(Anslutningspunkt!$A$2:$A$108,RANDBETWEEN(2,108),1)</f>
        <v>74</v>
      </c>
      <c r="AD1139" s="30"/>
      <c r="AE1139" s="30" t="str">
        <f ca="1" t="shared" si="1479"/>
        <v/>
      </c>
      <c r="AF1139" s="79"/>
      <c r="AG1139" s="122"/>
      <c r="AH1139" s="123"/>
      <c r="AI1139" s="127"/>
      <c r="AL1139" s="7"/>
      <c r="AM1139" s="7">
        <f ca="1">VLOOKUP(AC1139,Anslutningspunkt!A:B,2,0)+RANDBETWEEN(-10000,10000)</f>
        <v>6120918.672</v>
      </c>
      <c r="AN1139" s="7">
        <f ca="1">VLOOKUP(AC1139,Anslutningspunkt!A:C,3,0)+RANDBETWEEN(-10000,10000)</f>
        <v>389015.438</v>
      </c>
      <c r="AP1139" s="7" t="str">
        <f ca="1" t="shared" si="1437"/>
        <v>Utökning</v>
      </c>
      <c r="AQ1139" s="7" t="str">
        <f t="shared" si="1438"/>
        <v>Konsumtion/Produktion</v>
      </c>
      <c r="AX1139" s="31">
        <f ca="1" t="shared" si="1439"/>
        <v>43534.0066442826</v>
      </c>
      <c r="AZ1139" s="31">
        <f ca="1">IF(SUM(IF({"4.Projekteringsavtal","5.Anslutningsavtal","6.Nätavtal"}=Q1139,1,0))&gt;0,EDATE(AX1139,RANDBETWEEN(0,6)),"")</f>
        <v>43595</v>
      </c>
      <c r="BB1139" s="21">
        <f ca="1">IF(SUM(IF({"5.Anslutningsavtal","6.Nätavtal"}=Q1139,1,0))&gt;0,EDATE(AZ1139,RANDBETWEEN(0,3)),"")</f>
        <v>43595</v>
      </c>
      <c r="BD1139" s="21">
        <f ca="1" t="shared" si="1440"/>
        <v>43626</v>
      </c>
    </row>
    <row r="1140" spans="1:56">
      <c r="A1140" s="33" t="s">
        <v>65</v>
      </c>
      <c r="B1140" s="31">
        <f ca="1" t="shared" si="1467"/>
        <v>43116</v>
      </c>
      <c r="C1140" s="32">
        <f ca="1" t="shared" si="1427"/>
        <v>43504</v>
      </c>
      <c r="D1140" s="30" t="str">
        <f t="shared" si="1428"/>
        <v>Project 41140</v>
      </c>
      <c r="E1140" s="30" t="str">
        <f t="shared" si="1429"/>
        <v>Company AB 51140</v>
      </c>
      <c r="F1140" s="30" t="str">
        <f ca="1" t="shared" si="1468"/>
        <v>Sigtuna</v>
      </c>
      <c r="G1140" s="37">
        <f ca="1" t="shared" si="1469"/>
        <v>33</v>
      </c>
      <c r="H1140" s="38" t="str">
        <f ca="1" t="shared" si="1470"/>
        <v>Nej</v>
      </c>
      <c r="I1140" s="30" t="str">
        <f ca="1" t="shared" si="1471"/>
        <v>Flytt</v>
      </c>
      <c r="J1140" s="30" t="s">
        <v>69</v>
      </c>
      <c r="K1140" s="41">
        <f ca="1" t="shared" si="1472"/>
        <v>400</v>
      </c>
      <c r="L1140" s="41">
        <f ca="1" t="shared" si="1430"/>
        <v>250</v>
      </c>
      <c r="N1140" s="30" t="str">
        <f ca="1" t="shared" si="1431"/>
        <v>Erik Johanson 1140</v>
      </c>
      <c r="O1140" s="30" t="str">
        <f ca="1" t="shared" si="1432"/>
        <v>Anders Erikson 1140</v>
      </c>
      <c r="P1140" s="30" t="str">
        <f ca="1" t="shared" si="1433"/>
        <v>Erik Johanson 1140</v>
      </c>
      <c r="Q1140" s="30" t="str">
        <f ca="1" t="shared" si="1473"/>
        <v>5.Anslutningsavtal</v>
      </c>
      <c r="R1140" s="45" t="str">
        <f ca="1" t="shared" si="1474"/>
        <v>n</v>
      </c>
      <c r="S1140" s="45" t="str">
        <f ca="1" t="shared" si="1475"/>
        <v/>
      </c>
      <c r="T1140" s="45" t="str">
        <f ca="1" t="shared" si="1476"/>
        <v/>
      </c>
      <c r="V1140" s="33"/>
      <c r="W1140" s="49" t="str">
        <f ca="1" t="shared" si="1477"/>
        <v/>
      </c>
      <c r="X1140" s="50" t="str">
        <f ca="1" t="shared" si="1478"/>
        <v>Ja</v>
      </c>
      <c r="Y1140" s="63">
        <f ca="1" t="shared" si="1434"/>
        <v>44062</v>
      </c>
      <c r="Z1140" s="63">
        <f ca="1" t="shared" si="1435"/>
        <v>43549</v>
      </c>
      <c r="AA1140" s="67"/>
      <c r="AB1140" s="64" t="str">
        <f ca="1" t="shared" si="1436"/>
        <v/>
      </c>
      <c r="AC1140" s="73">
        <f ca="1">INDEX(Anslutningspunkt!$A$2:$A$108,RANDBETWEEN(2,108),1)</f>
        <v>98</v>
      </c>
      <c r="AD1140" s="30"/>
      <c r="AE1140" s="30" t="str">
        <f ca="1" t="shared" si="1479"/>
        <v/>
      </c>
      <c r="AF1140" s="79"/>
      <c r="AG1140" s="122"/>
      <c r="AH1140" s="123"/>
      <c r="AI1140" s="127"/>
      <c r="AL1140" s="7"/>
      <c r="AM1140" s="7">
        <f ca="1">VLOOKUP(AC1140,Anslutningspunkt!A:B,2,0)+RANDBETWEEN(-10000,10000)</f>
        <v>6056743.672</v>
      </c>
      <c r="AN1140" s="7">
        <f ca="1">VLOOKUP(AC1140,Anslutningspunkt!A:C,3,0)+RANDBETWEEN(-10000,10000)</f>
        <v>315977.438</v>
      </c>
      <c r="AP1140" s="7" t="str">
        <f ca="1" t="shared" si="1437"/>
        <v>Flytt</v>
      </c>
      <c r="AQ1140" s="7" t="str">
        <f t="shared" si="1438"/>
        <v>Konsumtion/Produktion</v>
      </c>
      <c r="AX1140" s="31">
        <f ca="1" t="shared" si="1439"/>
        <v>43453.7689670148</v>
      </c>
      <c r="AZ1140" s="31">
        <f ca="1">IF(SUM(IF({"4.Projekteringsavtal","5.Anslutningsavtal","6.Nätavtal"}=Q1140,1,0))&gt;0,EDATE(AX1140,RANDBETWEEN(0,6)),"")</f>
        <v>43515</v>
      </c>
      <c r="BB1140" s="21">
        <f ca="1">IF(SUM(IF({"5.Anslutningsavtal","6.Nätavtal"}=Q1140,1,0))&gt;0,EDATE(AZ1140,RANDBETWEEN(0,3)),"")</f>
        <v>43604</v>
      </c>
      <c r="BD1140" s="21" t="str">
        <f ca="1" t="shared" si="1440"/>
        <v/>
      </c>
    </row>
    <row r="1141" spans="1:56">
      <c r="A1141" s="33" t="s">
        <v>65</v>
      </c>
      <c r="B1141" s="31">
        <f ca="1" t="shared" ref="B1141:B1150" si="1480">RANDBETWEEN(DATE(2018,1,1),DATE(2022,10,20))</f>
        <v>44484</v>
      </c>
      <c r="C1141" s="32">
        <f ca="1" t="shared" si="1427"/>
        <v>45218</v>
      </c>
      <c r="D1141" s="30" t="str">
        <f t="shared" si="1428"/>
        <v>Project 41141</v>
      </c>
      <c r="E1141" s="30" t="str">
        <f t="shared" si="1429"/>
        <v>Company AB 51141</v>
      </c>
      <c r="F1141" s="30" t="str">
        <f ca="1" t="shared" ref="F1141:F1150" si="148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Hofors</v>
      </c>
      <c r="G1141" s="37">
        <f ca="1" t="shared" ref="G1141:G1150" si="1482">RANDBETWEEN(30,38)</f>
        <v>37</v>
      </c>
      <c r="H1141" s="38" t="str">
        <f ca="1" t="shared" ref="H1141:H1150" si="1483">CHOOSE(RANDBETWEEN(1,3),"Ja","Nej","")</f>
        <v/>
      </c>
      <c r="I1141" s="30" t="str">
        <f ca="1" t="shared" ref="I1141:I1150" si="1484">CHOOSE(RANDBETWEEN(1,3),"Nyanslutning","Utökning","Flytt")</f>
        <v>Nyanslutning</v>
      </c>
      <c r="J1141" s="30" t="s">
        <v>69</v>
      </c>
      <c r="K1141" s="41">
        <f ca="1" t="shared" ref="K1141:K1150" si="1485">RANDBETWEEN(1,60)*10</f>
        <v>310</v>
      </c>
      <c r="L1141" s="41">
        <f ca="1" t="shared" si="1430"/>
        <v>26</v>
      </c>
      <c r="N1141" s="30" t="str">
        <f ca="1" t="shared" si="1431"/>
        <v>Lars Johnson 1141</v>
      </c>
      <c r="O1141" s="30" t="str">
        <f ca="1" t="shared" si="1432"/>
        <v>Lars Johnson 1141</v>
      </c>
      <c r="P1141" s="30" t="str">
        <f ca="1" t="shared" si="1433"/>
        <v>Lars Johnson 1141</v>
      </c>
      <c r="Q1141" s="30" t="str">
        <f ca="1" t="shared" ref="Q1141:Q1150" si="1486">CHOOSE(RANDBETWEEN(1,5),"5.Anslutningsavtal","4.Projekteringsavtal","6.Nätavtal","2.Reservationsavtal","1.Anslutningsmöjlighet")</f>
        <v>2.Reservationsavtal</v>
      </c>
      <c r="R1141" s="45" t="str">
        <f ca="1" t="shared" ref="R1141:R1150" si="1487">CHOOSE(RANDBETWEEN(1,8),"Ja","","","","n","nej","?","N/A")</f>
        <v>Ja</v>
      </c>
      <c r="S1141" s="45" t="str">
        <f ca="1" t="shared" ref="S1141:S1150" si="1488">CHOOSE(RANDBETWEEN(1,3),"x","","")</f>
        <v/>
      </c>
      <c r="T1141" s="45" t="str">
        <f ca="1" t="shared" ref="T1141:T1150" si="1489">CHOOSE(RANDBETWEEN(1,4),"x","","","")</f>
        <v>x</v>
      </c>
      <c r="V1141" s="33"/>
      <c r="W1141" s="49" t="str">
        <f ca="1" t="shared" ref="W1141:W1150" si="1490">CHOOSE(RANDBETWEEN(1,7),"Länk","","","","","Ansluts till LN 20 kV","Reservationsavtal ska tecknas")</f>
        <v>Reservationsavtal ska tecknas</v>
      </c>
      <c r="X1141" s="50" t="str">
        <f ca="1" t="shared" ref="X1141:X1150" si="1491">CHOOSE(RANDBETWEEN(1,4),"Ja","Ja","Nej","")</f>
        <v>Ja</v>
      </c>
      <c r="Y1141" s="63">
        <f ca="1" t="shared" si="1434"/>
        <v>45381</v>
      </c>
      <c r="Z1141" s="63">
        <f ca="1" t="shared" si="1435"/>
        <v>45270</v>
      </c>
      <c r="AA1141" s="67"/>
      <c r="AB1141" s="64" t="str">
        <f ca="1" t="shared" si="1436"/>
        <v/>
      </c>
      <c r="AC1141" s="73">
        <f ca="1">INDEX(Anslutningspunkt!$A$2:$A$108,RANDBETWEEN(2,108),1)</f>
        <v>94</v>
      </c>
      <c r="AD1141" s="30"/>
      <c r="AE1141" s="30" t="str">
        <f ca="1" t="shared" ref="AE1141:AE1150" si="1492">CHOOSE(RANDBETWEEN(1,4),"Regionnät","Stamnät Regionnät","Stamnät","")</f>
        <v/>
      </c>
      <c r="AF1141" s="79"/>
      <c r="AG1141" s="122"/>
      <c r="AH1141" s="123"/>
      <c r="AI1141" s="127"/>
      <c r="AL1141" s="7"/>
      <c r="AM1141" s="7">
        <f ca="1">VLOOKUP(AC1141,Anslutningspunkt!A:B,2,0)+RANDBETWEEN(-10000,10000)</f>
        <v>6175829.672</v>
      </c>
      <c r="AN1141" s="7">
        <f ca="1">VLOOKUP(AC1141,Anslutningspunkt!A:C,3,0)+RANDBETWEEN(-10000,10000)</f>
        <v>268993.438</v>
      </c>
      <c r="AP1141" s="7" t="str">
        <f ca="1" t="shared" si="1437"/>
        <v>Nyanslutning</v>
      </c>
      <c r="AQ1141" s="7" t="str">
        <f t="shared" si="1438"/>
        <v>Konsumtion/Produktion</v>
      </c>
      <c r="AX1141" s="31">
        <f ca="1" t="shared" si="1439"/>
        <v>45063.2599066445</v>
      </c>
      <c r="AZ1141" s="31" t="str">
        <f ca="1">IF(SUM(IF({"4.Projekteringsavtal","5.Anslutningsavtal","6.Nätavtal"}=Q1141,1,0))&gt;0,EDATE(AX1141,RANDBETWEEN(0,6)),"")</f>
        <v/>
      </c>
      <c r="BB1141" s="21" t="str">
        <f ca="1">IF(SUM(IF({"5.Anslutningsavtal","6.Nätavtal"}=Q1141,1,0))&gt;0,EDATE(AZ1141,RANDBETWEEN(0,3)),"")</f>
        <v/>
      </c>
      <c r="BD1141" s="21" t="str">
        <f ca="1" t="shared" si="1440"/>
        <v/>
      </c>
    </row>
    <row r="1142" spans="1:56">
      <c r="A1142" s="33" t="s">
        <v>65</v>
      </c>
      <c r="B1142" s="31">
        <f ca="1" t="shared" si="1480"/>
        <v>44156</v>
      </c>
      <c r="C1142" s="32">
        <f ca="1" t="shared" si="1427"/>
        <v>44782</v>
      </c>
      <c r="D1142" s="30" t="str">
        <f t="shared" si="1428"/>
        <v>Project 41142</v>
      </c>
      <c r="E1142" s="30" t="str">
        <f t="shared" si="1429"/>
        <v>Company AB 51142</v>
      </c>
      <c r="F1142" s="30" t="str">
        <f ca="1" t="shared" si="1481"/>
        <v>Heby</v>
      </c>
      <c r="G1142" s="37">
        <f ca="1" t="shared" si="1482"/>
        <v>37</v>
      </c>
      <c r="H1142" s="38" t="str">
        <f ca="1" t="shared" si="1483"/>
        <v>Ja</v>
      </c>
      <c r="I1142" s="30" t="str">
        <f ca="1" t="shared" si="1484"/>
        <v>Utökning</v>
      </c>
      <c r="J1142" s="30" t="s">
        <v>69</v>
      </c>
      <c r="K1142" s="41">
        <f ca="1" t="shared" si="1485"/>
        <v>570</v>
      </c>
      <c r="L1142" s="41">
        <f ca="1" t="shared" si="1430"/>
        <v>50</v>
      </c>
      <c r="N1142" s="30" t="str">
        <f ca="1" t="shared" si="1431"/>
        <v>Sarah Anderson 1142</v>
      </c>
      <c r="O1142" s="30" t="str">
        <f ca="1" t="shared" si="1432"/>
        <v>Sarah Anderson 1142</v>
      </c>
      <c r="P1142" s="30" t="str">
        <f ca="1" t="shared" si="1433"/>
        <v>Erik Johanson 1142</v>
      </c>
      <c r="Q1142" s="30" t="str">
        <f ca="1" t="shared" si="1486"/>
        <v>2.Reservationsavtal</v>
      </c>
      <c r="R1142" s="45" t="str">
        <f ca="1" t="shared" si="1487"/>
        <v>N/A</v>
      </c>
      <c r="S1142" s="45" t="str">
        <f ca="1" t="shared" si="1488"/>
        <v/>
      </c>
      <c r="T1142" s="45" t="str">
        <f ca="1" t="shared" si="1489"/>
        <v/>
      </c>
      <c r="V1142" s="33"/>
      <c r="W1142" s="49" t="str">
        <f ca="1" t="shared" si="1490"/>
        <v/>
      </c>
      <c r="X1142" s="50" t="str">
        <f ca="1" t="shared" si="1491"/>
        <v>Ja</v>
      </c>
      <c r="Y1142" s="63">
        <f ca="1" t="shared" si="1434"/>
        <v>45534</v>
      </c>
      <c r="Z1142" s="63">
        <f ca="1" t="shared" si="1435"/>
        <v>45220</v>
      </c>
      <c r="AA1142" s="67"/>
      <c r="AB1142" s="64" t="str">
        <f ca="1" t="shared" si="1436"/>
        <v/>
      </c>
      <c r="AC1142" s="73">
        <f ca="1">INDEX(Anslutningspunkt!$A$2:$A$108,RANDBETWEEN(2,108),1)</f>
        <v>94</v>
      </c>
      <c r="AD1142" s="30"/>
      <c r="AE1142" s="30" t="str">
        <f ca="1" t="shared" si="1492"/>
        <v>Regionnät</v>
      </c>
      <c r="AF1142" s="79"/>
      <c r="AG1142" s="122"/>
      <c r="AH1142" s="123"/>
      <c r="AI1142" s="127"/>
      <c r="AL1142" s="7"/>
      <c r="AM1142" s="7">
        <f ca="1">VLOOKUP(AC1142,Anslutningspunkt!A:B,2,0)+RANDBETWEEN(-10000,10000)</f>
        <v>6166954.672</v>
      </c>
      <c r="AN1142" s="7">
        <f ca="1">VLOOKUP(AC1142,Anslutningspunkt!A:C,3,0)+RANDBETWEEN(-10000,10000)</f>
        <v>259345.438</v>
      </c>
      <c r="AP1142" s="7" t="str">
        <f ca="1" t="shared" si="1437"/>
        <v>Utökning</v>
      </c>
      <c r="AQ1142" s="7" t="str">
        <f t="shared" si="1438"/>
        <v>Konsumtion/Produktion</v>
      </c>
      <c r="AX1142" s="31">
        <f ca="1" t="shared" si="1439"/>
        <v>44761.096759097</v>
      </c>
      <c r="AZ1142" s="31" t="str">
        <f ca="1">IF(SUM(IF({"4.Projekteringsavtal","5.Anslutningsavtal","6.Nätavtal"}=Q1142,1,0))&gt;0,EDATE(AX1142,RANDBETWEEN(0,6)),"")</f>
        <v/>
      </c>
      <c r="BB1142" s="21" t="str">
        <f ca="1">IF(SUM(IF({"5.Anslutningsavtal","6.Nätavtal"}=Q1142,1,0))&gt;0,EDATE(AZ1142,RANDBETWEEN(0,3)),"")</f>
        <v/>
      </c>
      <c r="BD1142" s="21" t="str">
        <f ca="1" t="shared" si="1440"/>
        <v/>
      </c>
    </row>
    <row r="1143" spans="1:56">
      <c r="A1143" s="33" t="s">
        <v>65</v>
      </c>
      <c r="B1143" s="31">
        <f ca="1" t="shared" si="1480"/>
        <v>43368</v>
      </c>
      <c r="C1143" s="32">
        <f ca="1" t="shared" si="1427"/>
        <v>44264</v>
      </c>
      <c r="D1143" s="30" t="str">
        <f t="shared" si="1428"/>
        <v>Project 41143</v>
      </c>
      <c r="E1143" s="30" t="str">
        <f t="shared" si="1429"/>
        <v>Company AB 51143</v>
      </c>
      <c r="F1143" s="30" t="str">
        <f ca="1" t="shared" si="1481"/>
        <v>Hallstahammar</v>
      </c>
      <c r="G1143" s="37">
        <f ca="1" t="shared" si="1482"/>
        <v>37</v>
      </c>
      <c r="H1143" s="38" t="str">
        <f ca="1" t="shared" si="1483"/>
        <v/>
      </c>
      <c r="I1143" s="30" t="str">
        <f ca="1" t="shared" si="1484"/>
        <v>Flytt</v>
      </c>
      <c r="J1143" s="30" t="s">
        <v>69</v>
      </c>
      <c r="K1143" s="41">
        <f ca="1" t="shared" si="1485"/>
        <v>100</v>
      </c>
      <c r="L1143" s="41">
        <f ca="1" t="shared" si="1430"/>
        <v>54</v>
      </c>
      <c r="N1143" s="30" t="str">
        <f ca="1" t="shared" si="1431"/>
        <v>Anders Erikson 1143</v>
      </c>
      <c r="O1143" s="30" t="str">
        <f ca="1" t="shared" si="1432"/>
        <v>Lars Johnson 1143</v>
      </c>
      <c r="P1143" s="30" t="str">
        <f ca="1" t="shared" si="1433"/>
        <v>Lars Johnson 1143</v>
      </c>
      <c r="Q1143" s="30" t="str">
        <f ca="1" t="shared" si="1486"/>
        <v>5.Anslutningsavtal</v>
      </c>
      <c r="R1143" s="45" t="str">
        <f ca="1" t="shared" si="1487"/>
        <v>N/A</v>
      </c>
      <c r="S1143" s="45" t="str">
        <f ca="1" t="shared" si="1488"/>
        <v/>
      </c>
      <c r="T1143" s="45" t="str">
        <f ca="1" t="shared" si="1489"/>
        <v/>
      </c>
      <c r="V1143" s="33"/>
      <c r="W1143" s="49" t="str">
        <f ca="1" t="shared" si="1490"/>
        <v/>
      </c>
      <c r="X1143" s="50" t="str">
        <f ca="1" t="shared" si="1491"/>
        <v>Nej</v>
      </c>
      <c r="Y1143" s="63" t="str">
        <f ca="1" t="shared" si="1434"/>
        <v/>
      </c>
      <c r="Z1143" s="63" t="str">
        <f ca="1" t="shared" si="1435"/>
        <v/>
      </c>
      <c r="AA1143" s="67"/>
      <c r="AB1143" s="64" t="str">
        <f ca="1" t="shared" si="1436"/>
        <v/>
      </c>
      <c r="AC1143" s="73">
        <f ca="1">INDEX(Anslutningspunkt!$A$2:$A$108,RANDBETWEEN(2,108),1)</f>
        <v>68</v>
      </c>
      <c r="AD1143" s="30"/>
      <c r="AE1143" s="30" t="str">
        <f ca="1" t="shared" si="1492"/>
        <v>Stamnät Regionnät</v>
      </c>
      <c r="AF1143" s="79"/>
      <c r="AG1143" s="122"/>
      <c r="AH1143" s="123"/>
      <c r="AI1143" s="127"/>
      <c r="AL1143" s="7"/>
      <c r="AM1143" s="7">
        <f ca="1">VLOOKUP(AC1143,Anslutningspunkt!A:B,2,0)+RANDBETWEEN(-10000,10000)</f>
        <v>6171461.672</v>
      </c>
      <c r="AN1143" s="7">
        <f ca="1">VLOOKUP(AC1143,Anslutningspunkt!A:C,3,0)+RANDBETWEEN(-10000,10000)</f>
        <v>436205.438</v>
      </c>
      <c r="AP1143" s="7" t="str">
        <f ca="1" t="shared" si="1437"/>
        <v>Flytt</v>
      </c>
      <c r="AQ1143" s="7" t="str">
        <f t="shared" si="1438"/>
        <v>Konsumtion/Produktion</v>
      </c>
      <c r="AX1143" s="31">
        <f ca="1" t="shared" si="1439"/>
        <v>44271.2994796629</v>
      </c>
      <c r="AZ1143" s="31">
        <f ca="1">IF(SUM(IF({"4.Projekteringsavtal","5.Anslutningsavtal","6.Nätavtal"}=Q1143,1,0))&gt;0,EDATE(AX1143,RANDBETWEEN(0,6)),"")</f>
        <v>44424</v>
      </c>
      <c r="BB1143" s="21">
        <f ca="1">IF(SUM(IF({"5.Anslutningsavtal","6.Nätavtal"}=Q1143,1,0))&gt;0,EDATE(AZ1143,RANDBETWEEN(0,3)),"")</f>
        <v>44516</v>
      </c>
      <c r="BD1143" s="21" t="str">
        <f ca="1" t="shared" si="1440"/>
        <v/>
      </c>
    </row>
    <row r="1144" spans="1:56">
      <c r="A1144" s="33" t="s">
        <v>65</v>
      </c>
      <c r="B1144" s="31">
        <f ca="1" t="shared" si="1480"/>
        <v>43368</v>
      </c>
      <c r="C1144" s="32">
        <f ca="1" t="shared" si="1427"/>
        <v>44264</v>
      </c>
      <c r="D1144" s="30" t="str">
        <f t="shared" si="1428"/>
        <v>Project 41144</v>
      </c>
      <c r="E1144" s="30" t="str">
        <f t="shared" si="1429"/>
        <v>Company AB 51144</v>
      </c>
      <c r="F1144" s="30" t="str">
        <f ca="1" t="shared" si="1481"/>
        <v>Tierp</v>
      </c>
      <c r="G1144" s="37">
        <f ca="1" t="shared" si="1482"/>
        <v>38</v>
      </c>
      <c r="H1144" s="38" t="str">
        <f ca="1" t="shared" si="1483"/>
        <v/>
      </c>
      <c r="I1144" s="30" t="str">
        <f ca="1" t="shared" si="1484"/>
        <v>Nyanslutning</v>
      </c>
      <c r="J1144" s="30" t="s">
        <v>69</v>
      </c>
      <c r="K1144" s="41">
        <f ca="1" t="shared" si="1485"/>
        <v>150</v>
      </c>
      <c r="L1144" s="41">
        <f ca="1" t="shared" si="1430"/>
        <v>14</v>
      </c>
      <c r="N1144" s="30" t="str">
        <f ca="1" t="shared" si="1431"/>
        <v>Lars Johnson 1144</v>
      </c>
      <c r="O1144" s="30" t="str">
        <f ca="1" t="shared" si="1432"/>
        <v>Lars Johnson 1144</v>
      </c>
      <c r="P1144" s="30" t="str">
        <f ca="1" t="shared" si="1433"/>
        <v>Sarah Anderson 1144</v>
      </c>
      <c r="Q1144" s="30" t="str">
        <f ca="1" t="shared" si="1486"/>
        <v>5.Anslutningsavtal</v>
      </c>
      <c r="R1144" s="45" t="str">
        <f ca="1" t="shared" si="1487"/>
        <v>nej</v>
      </c>
      <c r="S1144" s="45" t="str">
        <f ca="1" t="shared" si="1488"/>
        <v>x</v>
      </c>
      <c r="T1144" s="45" t="str">
        <f ca="1" t="shared" si="1489"/>
        <v/>
      </c>
      <c r="V1144" s="33"/>
      <c r="W1144" s="49" t="str">
        <f ca="1" t="shared" si="1490"/>
        <v>Ansluts till LN 20 kV</v>
      </c>
      <c r="X1144" s="50" t="str">
        <f ca="1" t="shared" si="1491"/>
        <v/>
      </c>
      <c r="Y1144" s="63" t="str">
        <f ca="1" t="shared" si="1434"/>
        <v/>
      </c>
      <c r="Z1144" s="63" t="str">
        <f ca="1" t="shared" si="1435"/>
        <v/>
      </c>
      <c r="AA1144" s="67"/>
      <c r="AB1144" s="64" t="str">
        <f ca="1" t="shared" si="1436"/>
        <v/>
      </c>
      <c r="AC1144" s="73">
        <f ca="1">INDEX(Anslutningspunkt!$A$2:$A$108,RANDBETWEEN(2,108),1)</f>
        <v>6</v>
      </c>
      <c r="AD1144" s="30"/>
      <c r="AE1144" s="30" t="str">
        <f ca="1" t="shared" si="1492"/>
        <v/>
      </c>
      <c r="AF1144" s="79"/>
      <c r="AG1144" s="122"/>
      <c r="AH1144" s="123"/>
      <c r="AI1144" s="127"/>
      <c r="AL1144" s="7"/>
      <c r="AM1144" s="7">
        <f ca="1">VLOOKUP(AC1144,Anslutningspunkt!A:B,2,0)+RANDBETWEEN(-10000,10000)</f>
        <v>6183828.672</v>
      </c>
      <c r="AN1144" s="7">
        <f ca="1">VLOOKUP(AC1144,Anslutningspunkt!A:C,3,0)+RANDBETWEEN(-10000,10000)</f>
        <v>301886.438</v>
      </c>
      <c r="AP1144" s="7" t="str">
        <f ca="1" t="shared" si="1437"/>
        <v>Nyanslutning</v>
      </c>
      <c r="AQ1144" s="7" t="str">
        <f t="shared" si="1438"/>
        <v>Konsumtion/Produktion</v>
      </c>
      <c r="AX1144" s="31">
        <f ca="1" t="shared" si="1439"/>
        <v>43736.1430474673</v>
      </c>
      <c r="AZ1144" s="31">
        <f ca="1">IF(SUM(IF({"4.Projekteringsavtal","5.Anslutningsavtal","6.Nätavtal"}=Q1144,1,0))&gt;0,EDATE(AX1144,RANDBETWEEN(0,6)),"")</f>
        <v>43766</v>
      </c>
      <c r="BB1144" s="21">
        <f ca="1">IF(SUM(IF({"5.Anslutningsavtal","6.Nätavtal"}=Q1144,1,0))&gt;0,EDATE(AZ1144,RANDBETWEEN(0,3)),"")</f>
        <v>43766</v>
      </c>
      <c r="BD1144" s="21" t="str">
        <f ca="1" t="shared" si="1440"/>
        <v/>
      </c>
    </row>
    <row r="1145" spans="1:56">
      <c r="A1145" s="33" t="s">
        <v>65</v>
      </c>
      <c r="B1145" s="31">
        <f ca="1" t="shared" si="1480"/>
        <v>43934</v>
      </c>
      <c r="C1145" s="32">
        <f ca="1" t="shared" si="1427"/>
        <v>44580</v>
      </c>
      <c r="D1145" s="30" t="str">
        <f t="shared" si="1428"/>
        <v>Project 41145</v>
      </c>
      <c r="E1145" s="30" t="str">
        <f t="shared" si="1429"/>
        <v>Company AB 51145</v>
      </c>
      <c r="F1145" s="30" t="str">
        <f ca="1" t="shared" si="1481"/>
        <v>Falun</v>
      </c>
      <c r="G1145" s="37">
        <f ca="1" t="shared" si="1482"/>
        <v>35</v>
      </c>
      <c r="H1145" s="38" t="str">
        <f ca="1" t="shared" si="1483"/>
        <v>Nej</v>
      </c>
      <c r="I1145" s="30" t="str">
        <f ca="1" t="shared" si="1484"/>
        <v>Nyanslutning</v>
      </c>
      <c r="J1145" s="30" t="s">
        <v>69</v>
      </c>
      <c r="K1145" s="41">
        <f ca="1" t="shared" si="1485"/>
        <v>320</v>
      </c>
      <c r="L1145" s="41">
        <f ca="1" t="shared" si="1430"/>
        <v>27</v>
      </c>
      <c r="N1145" s="30" t="str">
        <f ca="1" t="shared" si="1431"/>
        <v>Anders Erikson 1145</v>
      </c>
      <c r="O1145" s="30" t="str">
        <f ca="1" t="shared" si="1432"/>
        <v>Anders Erikson 1145</v>
      </c>
      <c r="P1145" s="30" t="str">
        <f ca="1" t="shared" si="1433"/>
        <v>Sarah Anderson 1145</v>
      </c>
      <c r="Q1145" s="30" t="str">
        <f ca="1" t="shared" si="1486"/>
        <v>1.Anslutningsmöjlighet</v>
      </c>
      <c r="R1145" s="45" t="str">
        <f ca="1" t="shared" si="1487"/>
        <v/>
      </c>
      <c r="S1145" s="45" t="str">
        <f ca="1" t="shared" si="1488"/>
        <v/>
      </c>
      <c r="T1145" s="45" t="str">
        <f ca="1" t="shared" si="1489"/>
        <v/>
      </c>
      <c r="V1145" s="33"/>
      <c r="W1145" s="49" t="str">
        <f ca="1" t="shared" si="1490"/>
        <v/>
      </c>
      <c r="X1145" s="50" t="str">
        <f ca="1" t="shared" si="1491"/>
        <v>Nej</v>
      </c>
      <c r="Y1145" s="63" t="str">
        <f ca="1" t="shared" si="1434"/>
        <v/>
      </c>
      <c r="Z1145" s="63" t="str">
        <f ca="1" t="shared" si="1435"/>
        <v/>
      </c>
      <c r="AA1145" s="67"/>
      <c r="AB1145" s="64" t="str">
        <f ca="1" t="shared" si="1436"/>
        <v/>
      </c>
      <c r="AC1145" s="73">
        <f ca="1">INDEX(Anslutningspunkt!$A$2:$A$108,RANDBETWEEN(2,108),1)</f>
        <v>25</v>
      </c>
      <c r="AD1145" s="30"/>
      <c r="AE1145" s="30" t="str">
        <f ca="1" t="shared" si="1492"/>
        <v>Regionnät</v>
      </c>
      <c r="AF1145" s="79"/>
      <c r="AG1145" s="122"/>
      <c r="AH1145" s="123"/>
      <c r="AI1145" s="127"/>
      <c r="AL1145" s="7"/>
      <c r="AM1145" s="7">
        <f ca="1">VLOOKUP(AC1145,Anslutningspunkt!A:B,2,0)+RANDBETWEEN(-10000,10000)</f>
        <v>6187540.672</v>
      </c>
      <c r="AN1145" s="7">
        <f ca="1">VLOOKUP(AC1145,Anslutningspunkt!A:C,3,0)+RANDBETWEEN(-10000,10000)</f>
        <v>358741.438</v>
      </c>
      <c r="AP1145" s="7" t="str">
        <f ca="1" t="shared" si="1437"/>
        <v>Nyanslutning</v>
      </c>
      <c r="AQ1145" s="7" t="str">
        <f t="shared" si="1438"/>
        <v>Konsumtion/Produktion</v>
      </c>
      <c r="AX1145" s="31" t="str">
        <f ca="1" t="shared" si="1439"/>
        <v/>
      </c>
      <c r="AZ1145" s="31" t="str">
        <f ca="1">IF(SUM(IF({"4.Projekteringsavtal","5.Anslutningsavtal","6.Nätavtal"}=Q1145,1,0))&gt;0,EDATE(AX1145,RANDBETWEEN(0,6)),"")</f>
        <v/>
      </c>
      <c r="BB1145" s="21" t="str">
        <f ca="1">IF(SUM(IF({"5.Anslutningsavtal","6.Nätavtal"}=Q1145,1,0))&gt;0,EDATE(AZ1145,RANDBETWEEN(0,3)),"")</f>
        <v/>
      </c>
      <c r="BD1145" s="21" t="str">
        <f ca="1" t="shared" si="1440"/>
        <v/>
      </c>
    </row>
    <row r="1146" spans="1:56">
      <c r="A1146" s="33" t="s">
        <v>65</v>
      </c>
      <c r="B1146" s="31">
        <f ca="1" t="shared" si="1480"/>
        <v>44368</v>
      </c>
      <c r="C1146" s="32">
        <f ca="1" t="shared" si="1427"/>
        <v>45416</v>
      </c>
      <c r="D1146" s="30" t="str">
        <f t="shared" si="1428"/>
        <v>Project 41146</v>
      </c>
      <c r="E1146" s="30" t="str">
        <f t="shared" si="1429"/>
        <v>Company AB 51146</v>
      </c>
      <c r="F1146" s="30" t="str">
        <f ca="1" t="shared" si="1481"/>
        <v>Huddinge</v>
      </c>
      <c r="G1146" s="37">
        <f ca="1" t="shared" si="1482"/>
        <v>34</v>
      </c>
      <c r="H1146" s="38" t="str">
        <f ca="1" t="shared" si="1483"/>
        <v>Nej</v>
      </c>
      <c r="I1146" s="30" t="str">
        <f ca="1" t="shared" si="1484"/>
        <v>Utökning</v>
      </c>
      <c r="J1146" s="30" t="s">
        <v>69</v>
      </c>
      <c r="K1146" s="41">
        <f ca="1" t="shared" si="1485"/>
        <v>250</v>
      </c>
      <c r="L1146" s="41">
        <f ca="1" t="shared" si="1430"/>
        <v>178</v>
      </c>
      <c r="N1146" s="30" t="str">
        <f ca="1" t="shared" si="1431"/>
        <v>Sarah Anderson 1146</v>
      </c>
      <c r="O1146" s="30" t="str">
        <f ca="1" t="shared" si="1432"/>
        <v>Erik Johanson 1146</v>
      </c>
      <c r="P1146" s="30" t="str">
        <f ca="1" t="shared" si="1433"/>
        <v>Lars Johnson 1146</v>
      </c>
      <c r="Q1146" s="30" t="str">
        <f ca="1" t="shared" si="1486"/>
        <v>2.Reservationsavtal</v>
      </c>
      <c r="R1146" s="45" t="str">
        <f ca="1" t="shared" si="1487"/>
        <v/>
      </c>
      <c r="S1146" s="45" t="str">
        <f ca="1" t="shared" si="1488"/>
        <v>x</v>
      </c>
      <c r="T1146" s="45" t="str">
        <f ca="1" t="shared" si="1489"/>
        <v/>
      </c>
      <c r="V1146" s="33"/>
      <c r="W1146" s="49" t="str">
        <f ca="1" t="shared" si="1490"/>
        <v>Länk</v>
      </c>
      <c r="X1146" s="50" t="str">
        <f ca="1" t="shared" si="1491"/>
        <v>Nej</v>
      </c>
      <c r="Y1146" s="63" t="str">
        <f ca="1" t="shared" si="1434"/>
        <v/>
      </c>
      <c r="Z1146" s="63" t="str">
        <f ca="1" t="shared" si="1435"/>
        <v/>
      </c>
      <c r="AA1146" s="67"/>
      <c r="AB1146" s="64" t="str">
        <f ca="1" t="shared" si="1436"/>
        <v/>
      </c>
      <c r="AC1146" s="73">
        <f ca="1">INDEX(Anslutningspunkt!$A$2:$A$108,RANDBETWEEN(2,108),1)</f>
        <v>26</v>
      </c>
      <c r="AD1146" s="30"/>
      <c r="AE1146" s="30" t="str">
        <f ca="1" t="shared" si="1492"/>
        <v>Regionnät</v>
      </c>
      <c r="AF1146" s="79"/>
      <c r="AG1146" s="122"/>
      <c r="AH1146" s="123"/>
      <c r="AI1146" s="127"/>
      <c r="AL1146" s="7"/>
      <c r="AM1146" s="7">
        <f ca="1">VLOOKUP(AC1146,Anslutningspunkt!A:B,2,0)+RANDBETWEEN(-10000,10000)</f>
        <v>6112233.672</v>
      </c>
      <c r="AN1146" s="7">
        <f ca="1">VLOOKUP(AC1146,Anslutningspunkt!A:C,3,0)+RANDBETWEEN(-10000,10000)</f>
        <v>391770.438</v>
      </c>
      <c r="AP1146" s="7" t="str">
        <f ca="1" t="shared" si="1437"/>
        <v>Utökning</v>
      </c>
      <c r="AQ1146" s="7" t="str">
        <f t="shared" si="1438"/>
        <v>Konsumtion/Produktion</v>
      </c>
      <c r="AX1146" s="31">
        <f ca="1" t="shared" si="1439"/>
        <v>44835.0982567176</v>
      </c>
      <c r="AZ1146" s="31" t="str">
        <f ca="1">IF(SUM(IF({"4.Projekteringsavtal","5.Anslutningsavtal","6.Nätavtal"}=Q1146,1,0))&gt;0,EDATE(AX1146,RANDBETWEEN(0,6)),"")</f>
        <v/>
      </c>
      <c r="BB1146" s="21" t="str">
        <f ca="1">IF(SUM(IF({"5.Anslutningsavtal","6.Nätavtal"}=Q1146,1,0))&gt;0,EDATE(AZ1146,RANDBETWEEN(0,3)),"")</f>
        <v/>
      </c>
      <c r="BD1146" s="21" t="str">
        <f ca="1" t="shared" si="1440"/>
        <v/>
      </c>
    </row>
    <row r="1147" spans="1:56">
      <c r="A1147" s="33" t="s">
        <v>65</v>
      </c>
      <c r="B1147" s="31">
        <f ca="1" t="shared" si="1480"/>
        <v>44620</v>
      </c>
      <c r="C1147" s="32">
        <f ca="1" t="shared" si="1427"/>
        <v>45062</v>
      </c>
      <c r="D1147" s="30" t="str">
        <f t="shared" si="1428"/>
        <v>Project 41147</v>
      </c>
      <c r="E1147" s="30" t="str">
        <f t="shared" si="1429"/>
        <v>Company AB 51147</v>
      </c>
      <c r="F1147" s="30" t="str">
        <f ca="1" t="shared" si="1481"/>
        <v>Långshyttan</v>
      </c>
      <c r="G1147" s="37">
        <f ca="1" t="shared" si="1482"/>
        <v>36</v>
      </c>
      <c r="H1147" s="38" t="str">
        <f ca="1" t="shared" si="1483"/>
        <v>Nej</v>
      </c>
      <c r="I1147" s="30" t="str">
        <f ca="1" t="shared" si="1484"/>
        <v>Flytt</v>
      </c>
      <c r="J1147" s="30" t="s">
        <v>69</v>
      </c>
      <c r="K1147" s="41">
        <f ca="1" t="shared" si="1485"/>
        <v>440</v>
      </c>
      <c r="L1147" s="41">
        <f ca="1" t="shared" si="1430"/>
        <v>293</v>
      </c>
      <c r="N1147" s="30" t="str">
        <f ca="1" t="shared" si="1431"/>
        <v>Anders Erikson 1147</v>
      </c>
      <c r="O1147" s="30" t="str">
        <f ca="1" t="shared" si="1432"/>
        <v>Erik Johanson 1147</v>
      </c>
      <c r="P1147" s="30" t="str">
        <f ca="1" t="shared" si="1433"/>
        <v>Erik Johanson 1147</v>
      </c>
      <c r="Q1147" s="30" t="str">
        <f ca="1" t="shared" si="1486"/>
        <v>6.Nätavtal</v>
      </c>
      <c r="R1147" s="45" t="str">
        <f ca="1" t="shared" si="1487"/>
        <v/>
      </c>
      <c r="S1147" s="45" t="str">
        <f ca="1" t="shared" si="1488"/>
        <v>x</v>
      </c>
      <c r="T1147" s="45" t="str">
        <f ca="1" t="shared" si="1489"/>
        <v/>
      </c>
      <c r="V1147" s="33"/>
      <c r="W1147" s="49" t="str">
        <f ca="1" t="shared" si="1490"/>
        <v/>
      </c>
      <c r="X1147" s="50" t="str">
        <f ca="1" t="shared" si="1491"/>
        <v/>
      </c>
      <c r="Y1147" s="63" t="str">
        <f ca="1" t="shared" si="1434"/>
        <v/>
      </c>
      <c r="Z1147" s="63" t="str">
        <f ca="1" t="shared" si="1435"/>
        <v/>
      </c>
      <c r="AA1147" s="67"/>
      <c r="AB1147" s="64" t="str">
        <f ca="1" t="shared" si="1436"/>
        <v/>
      </c>
      <c r="AC1147" s="73">
        <f ca="1">INDEX(Anslutningspunkt!$A$2:$A$108,RANDBETWEEN(2,108),1)</f>
        <v>49</v>
      </c>
      <c r="AD1147" s="30"/>
      <c r="AE1147" s="30" t="str">
        <f ca="1" t="shared" si="1492"/>
        <v>Stamnät Regionnät</v>
      </c>
      <c r="AF1147" s="79"/>
      <c r="AG1147" s="122"/>
      <c r="AH1147" s="123"/>
      <c r="AI1147" s="127"/>
      <c r="AL1147" s="7"/>
      <c r="AM1147" s="7">
        <f ca="1">VLOOKUP(AC1147,Anslutningspunkt!A:B,2,0)+RANDBETWEEN(-10000,10000)</f>
        <v>6145741.672</v>
      </c>
      <c r="AN1147" s="7">
        <f ca="1">VLOOKUP(AC1147,Anslutningspunkt!A:C,3,0)+RANDBETWEEN(-10000,10000)</f>
        <v>346776.438</v>
      </c>
      <c r="AP1147" s="7" t="str">
        <f ca="1" t="shared" si="1437"/>
        <v>Flytt</v>
      </c>
      <c r="AQ1147" s="7" t="str">
        <f t="shared" si="1438"/>
        <v>Konsumtion/Produktion</v>
      </c>
      <c r="AX1147" s="31">
        <f ca="1" t="shared" si="1439"/>
        <v>44741.9859181733</v>
      </c>
      <c r="AZ1147" s="31">
        <f ca="1">IF(SUM(IF({"4.Projekteringsavtal","5.Anslutningsavtal","6.Nätavtal"}=Q1147,1,0))&gt;0,EDATE(AX1147,RANDBETWEEN(0,6)),"")</f>
        <v>44863</v>
      </c>
      <c r="BB1147" s="21">
        <f ca="1">IF(SUM(IF({"5.Anslutningsavtal","6.Nätavtal"}=Q1147,1,0))&gt;0,EDATE(AZ1147,RANDBETWEEN(0,3)),"")</f>
        <v>44924</v>
      </c>
      <c r="BD1147" s="21">
        <f ca="1" t="shared" si="1440"/>
        <v>44985</v>
      </c>
    </row>
    <row r="1148" spans="1:56">
      <c r="A1148" s="33" t="s">
        <v>65</v>
      </c>
      <c r="B1148" s="31">
        <f ca="1" t="shared" si="1480"/>
        <v>44723</v>
      </c>
      <c r="C1148" s="32">
        <f ca="1" t="shared" si="1427"/>
        <v>45336</v>
      </c>
      <c r="D1148" s="30" t="str">
        <f t="shared" si="1428"/>
        <v>Project 41148</v>
      </c>
      <c r="E1148" s="30" t="str">
        <f t="shared" si="1429"/>
        <v>Company AB 51148</v>
      </c>
      <c r="F1148" s="30" t="str">
        <f ca="1" t="shared" si="1481"/>
        <v>Upplands Bro</v>
      </c>
      <c r="G1148" s="37">
        <f ca="1" t="shared" si="1482"/>
        <v>36</v>
      </c>
      <c r="H1148" s="38" t="str">
        <f ca="1" t="shared" si="1483"/>
        <v>Ja</v>
      </c>
      <c r="I1148" s="30" t="str">
        <f ca="1" t="shared" si="1484"/>
        <v>Utökning</v>
      </c>
      <c r="J1148" s="30" t="s">
        <v>69</v>
      </c>
      <c r="K1148" s="41">
        <f ca="1" t="shared" si="1485"/>
        <v>270</v>
      </c>
      <c r="L1148" s="41">
        <f ca="1" t="shared" si="1430"/>
        <v>177</v>
      </c>
      <c r="N1148" s="30" t="str">
        <f ca="1" t="shared" si="1431"/>
        <v>Anders Erikson 1148</v>
      </c>
      <c r="O1148" s="30" t="str">
        <f ca="1" t="shared" si="1432"/>
        <v>Anders Erikson 1148</v>
      </c>
      <c r="P1148" s="30" t="str">
        <f ca="1" t="shared" si="1433"/>
        <v>Erik Johanson 1148</v>
      </c>
      <c r="Q1148" s="30" t="str">
        <f ca="1" t="shared" si="1486"/>
        <v>5.Anslutningsavtal</v>
      </c>
      <c r="R1148" s="45" t="str">
        <f ca="1" t="shared" si="1487"/>
        <v/>
      </c>
      <c r="S1148" s="45" t="str">
        <f ca="1" t="shared" si="1488"/>
        <v>x</v>
      </c>
      <c r="T1148" s="45" t="str">
        <f ca="1" t="shared" si="1489"/>
        <v/>
      </c>
      <c r="V1148" s="33"/>
      <c r="W1148" s="49" t="str">
        <f ca="1" t="shared" si="1490"/>
        <v/>
      </c>
      <c r="X1148" s="50" t="str">
        <f ca="1" t="shared" si="1491"/>
        <v>Ja</v>
      </c>
      <c r="Y1148" s="63">
        <f ca="1" t="shared" si="1434"/>
        <v>45551</v>
      </c>
      <c r="Z1148" s="63">
        <f ca="1" t="shared" si="1435"/>
        <v>45467</v>
      </c>
      <c r="AA1148" s="67"/>
      <c r="AB1148" s="64" t="str">
        <f ca="1" t="shared" si="1436"/>
        <v/>
      </c>
      <c r="AC1148" s="73">
        <f ca="1">INDEX(Anslutningspunkt!$A$2:$A$108,RANDBETWEEN(2,108),1)</f>
        <v>16</v>
      </c>
      <c r="AD1148" s="30"/>
      <c r="AE1148" s="30" t="str">
        <f ca="1" t="shared" si="1492"/>
        <v>Stamnät</v>
      </c>
      <c r="AF1148" s="79"/>
      <c r="AG1148" s="122"/>
      <c r="AH1148" s="123"/>
      <c r="AI1148" s="127"/>
      <c r="AL1148" s="7"/>
      <c r="AM1148" s="7">
        <f ca="1">VLOOKUP(AC1148,Anslutningspunkt!A:B,2,0)+RANDBETWEEN(-10000,10000)</f>
        <v>6070027.672</v>
      </c>
      <c r="AN1148" s="7">
        <f ca="1">VLOOKUP(AC1148,Anslutningspunkt!A:C,3,0)+RANDBETWEEN(-10000,10000)</f>
        <v>329432.438</v>
      </c>
      <c r="AP1148" s="7" t="str">
        <f ca="1" t="shared" si="1437"/>
        <v>Utökning</v>
      </c>
      <c r="AQ1148" s="7" t="str">
        <f t="shared" si="1438"/>
        <v>Konsumtion/Produktion</v>
      </c>
      <c r="AX1148" s="31">
        <f ca="1" t="shared" si="1439"/>
        <v>45358.6089519211</v>
      </c>
      <c r="AZ1148" s="31">
        <f ca="1">IF(SUM(IF({"4.Projekteringsavtal","5.Anslutningsavtal","6.Nätavtal"}=Q1148,1,0))&gt;0,EDATE(AX1148,RANDBETWEEN(0,6)),"")</f>
        <v>45450</v>
      </c>
      <c r="BB1148" s="21">
        <f ca="1">IF(SUM(IF({"5.Anslutningsavtal","6.Nätavtal"}=Q1148,1,0))&gt;0,EDATE(AZ1148,RANDBETWEEN(0,3)),"")</f>
        <v>45542</v>
      </c>
      <c r="BD1148" s="21" t="str">
        <f ca="1" t="shared" si="1440"/>
        <v/>
      </c>
    </row>
    <row r="1149" spans="1:56">
      <c r="A1149" s="33" t="s">
        <v>65</v>
      </c>
      <c r="B1149" s="31">
        <f ca="1" t="shared" si="1480"/>
        <v>43892</v>
      </c>
      <c r="C1149" s="32">
        <f ca="1" t="shared" si="1427"/>
        <v>44284</v>
      </c>
      <c r="D1149" s="30" t="str">
        <f t="shared" si="1428"/>
        <v>Project 41149</v>
      </c>
      <c r="E1149" s="30" t="str">
        <f t="shared" si="1429"/>
        <v>Company AB 51149</v>
      </c>
      <c r="F1149" s="30" t="str">
        <f ca="1" t="shared" si="1481"/>
        <v>Upplands Bro</v>
      </c>
      <c r="G1149" s="37">
        <f ca="1" t="shared" si="1482"/>
        <v>33</v>
      </c>
      <c r="H1149" s="38" t="str">
        <f ca="1" t="shared" si="1483"/>
        <v>Nej</v>
      </c>
      <c r="I1149" s="30" t="str">
        <f ca="1" t="shared" si="1484"/>
        <v>Flytt</v>
      </c>
      <c r="J1149" s="30" t="s">
        <v>69</v>
      </c>
      <c r="K1149" s="41">
        <f ca="1" t="shared" si="1485"/>
        <v>540</v>
      </c>
      <c r="L1149" s="41">
        <f ca="1" t="shared" si="1430"/>
        <v>289</v>
      </c>
      <c r="N1149" s="30" t="str">
        <f ca="1" t="shared" si="1431"/>
        <v>Erik Johanson 1149</v>
      </c>
      <c r="O1149" s="30" t="str">
        <f ca="1" t="shared" si="1432"/>
        <v>Erik Johanson 1149</v>
      </c>
      <c r="P1149" s="30" t="str">
        <f ca="1" t="shared" si="1433"/>
        <v>Anders Erikson 1149</v>
      </c>
      <c r="Q1149" s="30" t="str">
        <f ca="1" t="shared" si="1486"/>
        <v>4.Projekteringsavtal</v>
      </c>
      <c r="R1149" s="45" t="str">
        <f ca="1" t="shared" si="1487"/>
        <v>?</v>
      </c>
      <c r="S1149" s="45" t="str">
        <f ca="1" t="shared" si="1488"/>
        <v/>
      </c>
      <c r="T1149" s="45" t="str">
        <f ca="1" t="shared" si="1489"/>
        <v/>
      </c>
      <c r="V1149" s="33"/>
      <c r="W1149" s="49" t="str">
        <f ca="1" t="shared" si="1490"/>
        <v>Länk</v>
      </c>
      <c r="X1149" s="50" t="str">
        <f ca="1" t="shared" si="1491"/>
        <v/>
      </c>
      <c r="Y1149" s="63" t="str">
        <f ca="1" t="shared" si="1434"/>
        <v/>
      </c>
      <c r="Z1149" s="63" t="str">
        <f ca="1" t="shared" si="1435"/>
        <v/>
      </c>
      <c r="AA1149" s="67"/>
      <c r="AB1149" s="64" t="str">
        <f ca="1" t="shared" si="1436"/>
        <v/>
      </c>
      <c r="AC1149" s="73">
        <f ca="1">INDEX(Anslutningspunkt!$A$2:$A$108,RANDBETWEEN(2,108),1)</f>
        <v>2</v>
      </c>
      <c r="AD1149" s="30"/>
      <c r="AE1149" s="30" t="str">
        <f ca="1" t="shared" si="1492"/>
        <v/>
      </c>
      <c r="AF1149" s="79"/>
      <c r="AG1149" s="122"/>
      <c r="AH1149" s="123"/>
      <c r="AI1149" s="127"/>
      <c r="AL1149" s="7"/>
      <c r="AM1149" s="7">
        <f ca="1">VLOOKUP(AC1149,Anslutningspunkt!A:B,2,0)+RANDBETWEEN(-10000,10000)</f>
        <v>6082161.672</v>
      </c>
      <c r="AN1149" s="7">
        <f ca="1">VLOOKUP(AC1149,Anslutningspunkt!A:C,3,0)+RANDBETWEEN(-10000,10000)</f>
        <v>360031.438</v>
      </c>
      <c r="AP1149" s="7" t="str">
        <f ca="1" t="shared" si="1437"/>
        <v>Flytt</v>
      </c>
      <c r="AQ1149" s="7" t="str">
        <f t="shared" si="1438"/>
        <v>Konsumtion/Produktion</v>
      </c>
      <c r="AX1149" s="31">
        <f ca="1" t="shared" si="1439"/>
        <v>44290.08266479</v>
      </c>
      <c r="AZ1149" s="31">
        <f ca="1">IF(SUM(IF({"4.Projekteringsavtal","5.Anslutningsavtal","6.Nätavtal"}=Q1149,1,0))&gt;0,EDATE(AX1149,RANDBETWEEN(0,6)),"")</f>
        <v>44473</v>
      </c>
      <c r="BB1149" s="21" t="str">
        <f ca="1">IF(SUM(IF({"5.Anslutningsavtal","6.Nätavtal"}=Q1149,1,0))&gt;0,EDATE(AZ1149,RANDBETWEEN(0,3)),"")</f>
        <v/>
      </c>
      <c r="BD1149" s="21" t="str">
        <f ca="1" t="shared" si="1440"/>
        <v/>
      </c>
    </row>
    <row r="1150" spans="1:56">
      <c r="A1150" s="33" t="s">
        <v>65</v>
      </c>
      <c r="B1150" s="31">
        <f ca="1" t="shared" si="1480"/>
        <v>44117</v>
      </c>
      <c r="C1150" s="32">
        <f ca="1" t="shared" si="1427"/>
        <v>44199</v>
      </c>
      <c r="D1150" s="30" t="str">
        <f t="shared" si="1428"/>
        <v>Project 41150</v>
      </c>
      <c r="E1150" s="30" t="str">
        <f t="shared" si="1429"/>
        <v>Company AB 51150</v>
      </c>
      <c r="F1150" s="30" t="str">
        <f ca="1" t="shared" si="1481"/>
        <v>Hofors</v>
      </c>
      <c r="G1150" s="37">
        <f ca="1" t="shared" si="1482"/>
        <v>33</v>
      </c>
      <c r="H1150" s="38" t="str">
        <f ca="1" t="shared" si="1483"/>
        <v>Nej</v>
      </c>
      <c r="I1150" s="30" t="str">
        <f ca="1" t="shared" si="1484"/>
        <v>Utökning</v>
      </c>
      <c r="J1150" s="30" t="s">
        <v>69</v>
      </c>
      <c r="K1150" s="41">
        <f ca="1" t="shared" si="1485"/>
        <v>220</v>
      </c>
      <c r="L1150" s="41">
        <f ca="1" t="shared" si="1430"/>
        <v>31</v>
      </c>
      <c r="N1150" s="30" t="str">
        <f ca="1" t="shared" si="1431"/>
        <v>Sarah Anderson 1150</v>
      </c>
      <c r="O1150" s="30" t="str">
        <f ca="1" t="shared" si="1432"/>
        <v>Sarah Anderson 1150</v>
      </c>
      <c r="P1150" s="30" t="str">
        <f ca="1" t="shared" si="1433"/>
        <v>Lars Johnson 1150</v>
      </c>
      <c r="Q1150" s="30" t="str">
        <f ca="1" t="shared" si="1486"/>
        <v>1.Anslutningsmöjlighet</v>
      </c>
      <c r="R1150" s="45" t="str">
        <f ca="1" t="shared" si="1487"/>
        <v/>
      </c>
      <c r="S1150" s="45" t="str">
        <f ca="1" t="shared" si="1488"/>
        <v/>
      </c>
      <c r="T1150" s="45" t="str">
        <f ca="1" t="shared" si="1489"/>
        <v/>
      </c>
      <c r="V1150" s="33"/>
      <c r="W1150" s="49" t="str">
        <f ca="1" t="shared" si="1490"/>
        <v>Ansluts till LN 20 kV</v>
      </c>
      <c r="X1150" s="50" t="str">
        <f ca="1" t="shared" si="1491"/>
        <v>Nej</v>
      </c>
      <c r="Y1150" s="63" t="str">
        <f ca="1" t="shared" si="1434"/>
        <v/>
      </c>
      <c r="Z1150" s="63" t="str">
        <f ca="1" t="shared" si="1435"/>
        <v/>
      </c>
      <c r="AA1150" s="67"/>
      <c r="AB1150" s="64" t="str">
        <f ca="1" t="shared" si="1436"/>
        <v/>
      </c>
      <c r="AC1150" s="73">
        <f ca="1">INDEX(Anslutningspunkt!$A$2:$A$108,RANDBETWEEN(2,108),1)</f>
        <v>2</v>
      </c>
      <c r="AD1150" s="30"/>
      <c r="AE1150" s="30" t="str">
        <f ca="1" t="shared" si="1492"/>
        <v>Stamnät Regionnät</v>
      </c>
      <c r="AF1150" s="79"/>
      <c r="AG1150" s="122"/>
      <c r="AH1150" s="123"/>
      <c r="AI1150" s="127"/>
      <c r="AL1150" s="7"/>
      <c r="AM1150" s="7">
        <f ca="1">VLOOKUP(AC1150,Anslutningspunkt!A:B,2,0)+RANDBETWEEN(-10000,10000)</f>
        <v>6085739.672</v>
      </c>
      <c r="AN1150" s="7">
        <f ca="1">VLOOKUP(AC1150,Anslutningspunkt!A:C,3,0)+RANDBETWEEN(-10000,10000)</f>
        <v>351552.438</v>
      </c>
      <c r="AP1150" s="7" t="str">
        <f ca="1" t="shared" si="1437"/>
        <v>Utökning</v>
      </c>
      <c r="AQ1150" s="7" t="str">
        <f t="shared" si="1438"/>
        <v>Konsumtion/Produktion</v>
      </c>
      <c r="AX1150" s="31" t="str">
        <f ca="1" t="shared" si="1439"/>
        <v/>
      </c>
      <c r="AZ1150" s="31" t="str">
        <f ca="1">IF(SUM(IF({"4.Projekteringsavtal","5.Anslutningsavtal","6.Nätavtal"}=Q1150,1,0))&gt;0,EDATE(AX1150,RANDBETWEEN(0,6)),"")</f>
        <v/>
      </c>
      <c r="BB1150" s="21" t="str">
        <f ca="1">IF(SUM(IF({"5.Anslutningsavtal","6.Nätavtal"}=Q1150,1,0))&gt;0,EDATE(AZ1150,RANDBETWEEN(0,3)),"")</f>
        <v/>
      </c>
      <c r="BD1150" s="21" t="str">
        <f ca="1" t="shared" si="1440"/>
        <v/>
      </c>
    </row>
    <row r="1151" spans="1:56">
      <c r="A1151" s="33" t="s">
        <v>65</v>
      </c>
      <c r="B1151" s="31">
        <f ca="1" t="shared" ref="B1151:B1160" si="1493">RANDBETWEEN(DATE(2018,1,1),DATE(2022,10,20))</f>
        <v>44544</v>
      </c>
      <c r="C1151" s="32">
        <f ca="1" t="shared" si="1427"/>
        <v>45015</v>
      </c>
      <c r="D1151" s="30" t="str">
        <f t="shared" si="1428"/>
        <v>Project 41151</v>
      </c>
      <c r="E1151" s="30" t="str">
        <f t="shared" si="1429"/>
        <v>Company AB 51151</v>
      </c>
      <c r="F1151" s="30" t="str">
        <f ca="1" t="shared" ref="F1151:F1160" si="149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Nacka</v>
      </c>
      <c r="G1151" s="37">
        <f ca="1" t="shared" ref="G1151:G1160" si="1495">RANDBETWEEN(30,38)</f>
        <v>33</v>
      </c>
      <c r="H1151" s="38" t="str">
        <f ca="1" t="shared" ref="H1151:H1160" si="1496">CHOOSE(RANDBETWEEN(1,3),"Ja","Nej","")</f>
        <v/>
      </c>
      <c r="I1151" s="30" t="str">
        <f ca="1" t="shared" ref="I1151:I1160" si="1497">CHOOSE(RANDBETWEEN(1,3),"Nyanslutning","Utökning","Flytt")</f>
        <v>Utökning</v>
      </c>
      <c r="J1151" s="30" t="s">
        <v>69</v>
      </c>
      <c r="K1151" s="41">
        <f ca="1" t="shared" ref="K1151:K1160" si="1498">RANDBETWEEN(1,60)*10</f>
        <v>590</v>
      </c>
      <c r="L1151" s="41">
        <f ca="1" t="shared" si="1430"/>
        <v>510</v>
      </c>
      <c r="N1151" s="30" t="str">
        <f ca="1" t="shared" si="1431"/>
        <v>Sarah Anderson 1151</v>
      </c>
      <c r="O1151" s="30" t="str">
        <f ca="1" t="shared" si="1432"/>
        <v>Lars Johnson 1151</v>
      </c>
      <c r="P1151" s="30" t="str">
        <f ca="1" t="shared" si="1433"/>
        <v>Anders Erikson 1151</v>
      </c>
      <c r="Q1151" s="30" t="str">
        <f ca="1" t="shared" ref="Q1151:Q1160" si="1499">CHOOSE(RANDBETWEEN(1,5),"5.Anslutningsavtal","4.Projekteringsavtal","6.Nätavtal","2.Reservationsavtal","1.Anslutningsmöjlighet")</f>
        <v>4.Projekteringsavtal</v>
      </c>
      <c r="R1151" s="45" t="str">
        <f ca="1" t="shared" ref="R1151:R1160" si="1500">CHOOSE(RANDBETWEEN(1,8),"Ja","","","","n","nej","?","N/A")</f>
        <v>?</v>
      </c>
      <c r="S1151" s="45" t="str">
        <f ca="1" t="shared" ref="S1151:S1160" si="1501">CHOOSE(RANDBETWEEN(1,3),"x","","")</f>
        <v/>
      </c>
      <c r="T1151" s="45" t="str">
        <f ca="1" t="shared" ref="T1151:T1160" si="1502">CHOOSE(RANDBETWEEN(1,4),"x","","","")</f>
        <v/>
      </c>
      <c r="V1151" s="33"/>
      <c r="W1151" s="49" t="str">
        <f ca="1" t="shared" ref="W1151:W1160" si="1503">CHOOSE(RANDBETWEEN(1,7),"Länk","","","","","Ansluts till LN 20 kV","Reservationsavtal ska tecknas")</f>
        <v>Reservationsavtal ska tecknas</v>
      </c>
      <c r="X1151" s="50" t="str">
        <f ca="1" t="shared" ref="X1151:X1160" si="1504">CHOOSE(RANDBETWEEN(1,4),"Ja","Ja","Nej","")</f>
        <v>Ja</v>
      </c>
      <c r="Y1151" s="63">
        <f ca="1" t="shared" si="1434"/>
        <v>45563</v>
      </c>
      <c r="Z1151" s="63">
        <f ca="1" t="shared" si="1435"/>
        <v>45062</v>
      </c>
      <c r="AA1151" s="67"/>
      <c r="AB1151" s="64" t="str">
        <f ca="1" t="shared" si="1436"/>
        <v/>
      </c>
      <c r="AC1151" s="73">
        <f ca="1">INDEX(Anslutningspunkt!$A$2:$A$108,RANDBETWEEN(2,108),1)</f>
        <v>47</v>
      </c>
      <c r="AD1151" s="30"/>
      <c r="AE1151" s="30" t="str">
        <f ca="1" t="shared" ref="AE1151:AE1160" si="1505">CHOOSE(RANDBETWEEN(1,4),"Regionnät","Stamnät Regionnät","Stamnät","")</f>
        <v>Regionnät</v>
      </c>
      <c r="AF1151" s="79"/>
      <c r="AG1151" s="122"/>
      <c r="AH1151" s="123"/>
      <c r="AI1151" s="127"/>
      <c r="AL1151" s="7"/>
      <c r="AM1151" s="7">
        <f ca="1">VLOOKUP(AC1151,Anslutningspunkt!A:B,2,0)+RANDBETWEEN(-10000,10000)</f>
        <v>6029199.672</v>
      </c>
      <c r="AN1151" s="7">
        <f ca="1">VLOOKUP(AC1151,Anslutningspunkt!A:C,3,0)+RANDBETWEEN(-10000,10000)</f>
        <v>436648.438</v>
      </c>
      <c r="AP1151" s="7" t="str">
        <f ca="1" t="shared" si="1437"/>
        <v>Utökning</v>
      </c>
      <c r="AQ1151" s="7" t="str">
        <f t="shared" si="1438"/>
        <v>Konsumtion/Produktion</v>
      </c>
      <c r="AX1151" s="31">
        <f ca="1" t="shared" si="1439"/>
        <v>45009.4231625254</v>
      </c>
      <c r="AZ1151" s="31">
        <f ca="1">IF(SUM(IF({"4.Projekteringsavtal","5.Anslutningsavtal","6.Nätavtal"}=Q1151,1,0))&gt;0,EDATE(AX1151,RANDBETWEEN(0,6)),"")</f>
        <v>45193</v>
      </c>
      <c r="BB1151" s="21" t="str">
        <f ca="1">IF(SUM(IF({"5.Anslutningsavtal","6.Nätavtal"}=Q1151,1,0))&gt;0,EDATE(AZ1151,RANDBETWEEN(0,3)),"")</f>
        <v/>
      </c>
      <c r="BD1151" s="21" t="str">
        <f ca="1" t="shared" si="1440"/>
        <v/>
      </c>
    </row>
    <row r="1152" spans="1:56">
      <c r="A1152" s="33" t="s">
        <v>65</v>
      </c>
      <c r="B1152" s="31">
        <f ca="1" t="shared" si="1493"/>
        <v>44376</v>
      </c>
      <c r="C1152" s="32">
        <f ca="1" t="shared" si="1427"/>
        <v>45180</v>
      </c>
      <c r="D1152" s="30" t="str">
        <f t="shared" si="1428"/>
        <v>Project 41152</v>
      </c>
      <c r="E1152" s="30" t="str">
        <f t="shared" si="1429"/>
        <v>Company AB 51152</v>
      </c>
      <c r="F1152" s="30" t="str">
        <f ca="1" t="shared" si="1494"/>
        <v>Täby</v>
      </c>
      <c r="G1152" s="37">
        <f ca="1" t="shared" si="1495"/>
        <v>32</v>
      </c>
      <c r="H1152" s="38" t="str">
        <f ca="1" t="shared" si="1496"/>
        <v/>
      </c>
      <c r="I1152" s="30" t="str">
        <f ca="1" t="shared" si="1497"/>
        <v>Utökning</v>
      </c>
      <c r="J1152" s="30" t="s">
        <v>69</v>
      </c>
      <c r="K1152" s="41">
        <f ca="1" t="shared" si="1498"/>
        <v>20</v>
      </c>
      <c r="L1152" s="41">
        <f ca="1" t="shared" si="1430"/>
        <v>11</v>
      </c>
      <c r="N1152" s="30" t="str">
        <f ca="1" t="shared" si="1431"/>
        <v>Lars Johnson 1152</v>
      </c>
      <c r="O1152" s="30" t="str">
        <f ca="1" t="shared" si="1432"/>
        <v>Sarah Anderson 1152</v>
      </c>
      <c r="P1152" s="30" t="str">
        <f ca="1" t="shared" si="1433"/>
        <v>Anders Erikson 1152</v>
      </c>
      <c r="Q1152" s="30" t="str">
        <f ca="1" t="shared" si="1499"/>
        <v>2.Reservationsavtal</v>
      </c>
      <c r="R1152" s="45" t="str">
        <f ca="1" t="shared" si="1500"/>
        <v>?</v>
      </c>
      <c r="S1152" s="45" t="str">
        <f ca="1" t="shared" si="1501"/>
        <v/>
      </c>
      <c r="T1152" s="45" t="str">
        <f ca="1" t="shared" si="1502"/>
        <v/>
      </c>
      <c r="V1152" s="33"/>
      <c r="W1152" s="49" t="str">
        <f ca="1" t="shared" si="1503"/>
        <v>Ansluts till LN 20 kV</v>
      </c>
      <c r="X1152" s="50" t="str">
        <f ca="1" t="shared" si="1504"/>
        <v>Nej</v>
      </c>
      <c r="Y1152" s="63" t="str">
        <f ca="1" t="shared" si="1434"/>
        <v/>
      </c>
      <c r="Z1152" s="63" t="str">
        <f ca="1" t="shared" si="1435"/>
        <v/>
      </c>
      <c r="AA1152" s="67"/>
      <c r="AB1152" s="64" t="str">
        <f ca="1" t="shared" si="1436"/>
        <v/>
      </c>
      <c r="AC1152" s="73">
        <f ca="1">INDEX(Anslutningspunkt!$A$2:$A$108,RANDBETWEEN(2,108),1)</f>
        <v>69</v>
      </c>
      <c r="AD1152" s="30"/>
      <c r="AE1152" s="30" t="str">
        <f ca="1" t="shared" si="1505"/>
        <v>Regionnät</v>
      </c>
      <c r="AF1152" s="79"/>
      <c r="AG1152" s="122"/>
      <c r="AH1152" s="123"/>
      <c r="AI1152" s="127"/>
      <c r="AL1152" s="7"/>
      <c r="AM1152" s="7">
        <f ca="1">VLOOKUP(AC1152,Anslutningspunkt!A:B,2,0)+RANDBETWEEN(-10000,10000)</f>
        <v>6089386.672</v>
      </c>
      <c r="AN1152" s="7">
        <f ca="1">VLOOKUP(AC1152,Anslutningspunkt!A:C,3,0)+RANDBETWEEN(-10000,10000)</f>
        <v>423063.438</v>
      </c>
      <c r="AP1152" s="7" t="str">
        <f ca="1" t="shared" si="1437"/>
        <v>Utökning</v>
      </c>
      <c r="AQ1152" s="7" t="str">
        <f t="shared" si="1438"/>
        <v>Konsumtion/Produktion</v>
      </c>
      <c r="AX1152" s="31">
        <f ca="1" t="shared" si="1439"/>
        <v>44711.5392849566</v>
      </c>
      <c r="AZ1152" s="31" t="str">
        <f ca="1">IF(SUM(IF({"4.Projekteringsavtal","5.Anslutningsavtal","6.Nätavtal"}=Q1152,1,0))&gt;0,EDATE(AX1152,RANDBETWEEN(0,6)),"")</f>
        <v/>
      </c>
      <c r="BB1152" s="21" t="str">
        <f ca="1">IF(SUM(IF({"5.Anslutningsavtal","6.Nätavtal"}=Q1152,1,0))&gt;0,EDATE(AZ1152,RANDBETWEEN(0,3)),"")</f>
        <v/>
      </c>
      <c r="BD1152" s="21" t="str">
        <f ca="1" t="shared" si="1440"/>
        <v/>
      </c>
    </row>
    <row r="1153" spans="1:56">
      <c r="A1153" s="33" t="s">
        <v>65</v>
      </c>
      <c r="B1153" s="31">
        <f ca="1" t="shared" si="1493"/>
        <v>43326</v>
      </c>
      <c r="C1153" s="32">
        <f ca="1" t="shared" si="1427"/>
        <v>43589</v>
      </c>
      <c r="D1153" s="30" t="str">
        <f t="shared" si="1428"/>
        <v>Project 41153</v>
      </c>
      <c r="E1153" s="30" t="str">
        <f t="shared" si="1429"/>
        <v>Company AB 51153</v>
      </c>
      <c r="F1153" s="30" t="str">
        <f ca="1" t="shared" si="1494"/>
        <v>Solna</v>
      </c>
      <c r="G1153" s="37">
        <f ca="1" t="shared" si="1495"/>
        <v>34</v>
      </c>
      <c r="H1153" s="38" t="str">
        <f ca="1" t="shared" si="1496"/>
        <v>Ja</v>
      </c>
      <c r="I1153" s="30" t="str">
        <f ca="1" t="shared" si="1497"/>
        <v>Nyanslutning</v>
      </c>
      <c r="J1153" s="30" t="s">
        <v>69</v>
      </c>
      <c r="K1153" s="41">
        <f ca="1" t="shared" si="1498"/>
        <v>50</v>
      </c>
      <c r="L1153" s="41">
        <f ca="1" t="shared" si="1430"/>
        <v>14</v>
      </c>
      <c r="N1153" s="30" t="str">
        <f ca="1" t="shared" si="1431"/>
        <v>Anders Erikson 1153</v>
      </c>
      <c r="O1153" s="30" t="str">
        <f ca="1" t="shared" si="1432"/>
        <v>Erik Johanson 1153</v>
      </c>
      <c r="P1153" s="30" t="str">
        <f ca="1" t="shared" si="1433"/>
        <v>Anders Erikson 1153</v>
      </c>
      <c r="Q1153" s="30" t="str">
        <f ca="1" t="shared" si="1499"/>
        <v>6.Nätavtal</v>
      </c>
      <c r="R1153" s="45" t="str">
        <f ca="1" t="shared" si="1500"/>
        <v>N/A</v>
      </c>
      <c r="S1153" s="45" t="str">
        <f ca="1" t="shared" si="1501"/>
        <v/>
      </c>
      <c r="T1153" s="45" t="str">
        <f ca="1" t="shared" si="1502"/>
        <v>x</v>
      </c>
      <c r="V1153" s="33"/>
      <c r="W1153" s="49" t="str">
        <f ca="1" t="shared" si="1503"/>
        <v>Länk</v>
      </c>
      <c r="X1153" s="50" t="str">
        <f ca="1" t="shared" si="1504"/>
        <v/>
      </c>
      <c r="Y1153" s="63" t="str">
        <f ca="1" t="shared" si="1434"/>
        <v/>
      </c>
      <c r="Z1153" s="63" t="str">
        <f ca="1" t="shared" si="1435"/>
        <v/>
      </c>
      <c r="AA1153" s="67"/>
      <c r="AB1153" s="64" t="str">
        <f ca="1" t="shared" si="1436"/>
        <v/>
      </c>
      <c r="AC1153" s="73">
        <f ca="1">INDEX(Anslutningspunkt!$A$2:$A$108,RANDBETWEEN(2,108),1)</f>
        <v>58</v>
      </c>
      <c r="AD1153" s="30"/>
      <c r="AE1153" s="30" t="str">
        <f ca="1" t="shared" si="1505"/>
        <v>Stamnät Regionnät</v>
      </c>
      <c r="AF1153" s="79"/>
      <c r="AG1153" s="122"/>
      <c r="AH1153" s="123"/>
      <c r="AI1153" s="127"/>
      <c r="AL1153" s="7"/>
      <c r="AM1153" s="7">
        <f ca="1">VLOOKUP(AC1153,Anslutningspunkt!A:B,2,0)+RANDBETWEEN(-10000,10000)</f>
        <v>6085414.672</v>
      </c>
      <c r="AN1153" s="7">
        <f ca="1">VLOOKUP(AC1153,Anslutningspunkt!A:C,3,0)+RANDBETWEEN(-10000,10000)</f>
        <v>352655.438</v>
      </c>
      <c r="AP1153" s="7" t="str">
        <f ca="1" t="shared" si="1437"/>
        <v>Nyanslutning</v>
      </c>
      <c r="AQ1153" s="7" t="str">
        <f t="shared" si="1438"/>
        <v>Konsumtion/Produktion</v>
      </c>
      <c r="AX1153" s="31">
        <f ca="1" t="shared" si="1439"/>
        <v>43597.1202910356</v>
      </c>
      <c r="AZ1153" s="31">
        <f ca="1">IF(SUM(IF({"4.Projekteringsavtal","5.Anslutningsavtal","6.Nätavtal"}=Q1153,1,0))&gt;0,EDATE(AX1153,RANDBETWEEN(0,6)),"")</f>
        <v>43658</v>
      </c>
      <c r="BB1153" s="21">
        <f ca="1">IF(SUM(IF({"5.Anslutningsavtal","6.Nätavtal"}=Q1153,1,0))&gt;0,EDATE(AZ1153,RANDBETWEEN(0,3)),"")</f>
        <v>43658</v>
      </c>
      <c r="BD1153" s="21">
        <f ca="1" t="shared" si="1440"/>
        <v>43689</v>
      </c>
    </row>
    <row r="1154" spans="1:56">
      <c r="A1154" s="33" t="s">
        <v>65</v>
      </c>
      <c r="B1154" s="31">
        <f ca="1" t="shared" si="1493"/>
        <v>43370</v>
      </c>
      <c r="C1154" s="32">
        <f ca="1" t="shared" si="1427"/>
        <v>44632</v>
      </c>
      <c r="D1154" s="30" t="str">
        <f t="shared" si="1428"/>
        <v>Project 41154</v>
      </c>
      <c r="E1154" s="30" t="str">
        <f t="shared" si="1429"/>
        <v>Company AB 51154</v>
      </c>
      <c r="F1154" s="30" t="str">
        <f ca="1" t="shared" si="1494"/>
        <v>Falun</v>
      </c>
      <c r="G1154" s="37">
        <f ca="1" t="shared" si="1495"/>
        <v>36</v>
      </c>
      <c r="H1154" s="38" t="str">
        <f ca="1" t="shared" si="1496"/>
        <v>Ja</v>
      </c>
      <c r="I1154" s="30" t="str">
        <f ca="1" t="shared" si="1497"/>
        <v>Flytt</v>
      </c>
      <c r="J1154" s="30" t="s">
        <v>69</v>
      </c>
      <c r="K1154" s="41">
        <f ca="1" t="shared" si="1498"/>
        <v>50</v>
      </c>
      <c r="L1154" s="41">
        <f ca="1" t="shared" si="1430"/>
        <v>35</v>
      </c>
      <c r="N1154" s="30" t="str">
        <f ca="1" t="shared" si="1431"/>
        <v>Lars Johnson 1154</v>
      </c>
      <c r="O1154" s="30" t="str">
        <f ca="1" t="shared" si="1432"/>
        <v>Sarah Anderson 1154</v>
      </c>
      <c r="P1154" s="30" t="str">
        <f ca="1" t="shared" si="1433"/>
        <v>Anders Erikson 1154</v>
      </c>
      <c r="Q1154" s="30" t="str">
        <f ca="1" t="shared" si="1499"/>
        <v>5.Anslutningsavtal</v>
      </c>
      <c r="R1154" s="45" t="str">
        <f ca="1" t="shared" si="1500"/>
        <v/>
      </c>
      <c r="S1154" s="45" t="str">
        <f ca="1" t="shared" si="1501"/>
        <v>x</v>
      </c>
      <c r="T1154" s="45" t="str">
        <f ca="1" t="shared" si="1502"/>
        <v/>
      </c>
      <c r="V1154" s="33"/>
      <c r="W1154" s="49" t="str">
        <f ca="1" t="shared" si="1503"/>
        <v/>
      </c>
      <c r="X1154" s="50" t="str">
        <f ca="1" t="shared" si="1504"/>
        <v>Nej</v>
      </c>
      <c r="Y1154" s="63" t="str">
        <f ca="1" t="shared" si="1434"/>
        <v/>
      </c>
      <c r="Z1154" s="63" t="str">
        <f ca="1" t="shared" si="1435"/>
        <v/>
      </c>
      <c r="AA1154" s="67"/>
      <c r="AB1154" s="64" t="str">
        <f ca="1" t="shared" si="1436"/>
        <v/>
      </c>
      <c r="AC1154" s="73">
        <f ca="1">INDEX(Anslutningspunkt!$A$2:$A$108,RANDBETWEEN(2,108),1)</f>
        <v>10</v>
      </c>
      <c r="AD1154" s="30"/>
      <c r="AE1154" s="30" t="str">
        <f ca="1" t="shared" si="1505"/>
        <v>Regionnät</v>
      </c>
      <c r="AF1154" s="79"/>
      <c r="AG1154" s="122"/>
      <c r="AH1154" s="123"/>
      <c r="AI1154" s="127"/>
      <c r="AL1154" s="7"/>
      <c r="AM1154" s="7">
        <f ca="1">VLOOKUP(AC1154,Anslutningspunkt!A:B,2,0)+RANDBETWEEN(-10000,10000)</f>
        <v>6079726.672</v>
      </c>
      <c r="AN1154" s="7">
        <f ca="1">VLOOKUP(AC1154,Anslutningspunkt!A:C,3,0)+RANDBETWEEN(-10000,10000)</f>
        <v>304640.438</v>
      </c>
      <c r="AP1154" s="7" t="str">
        <f ca="1" t="shared" si="1437"/>
        <v>Flytt</v>
      </c>
      <c r="AQ1154" s="7" t="str">
        <f t="shared" si="1438"/>
        <v>Konsumtion/Produktion</v>
      </c>
      <c r="AX1154" s="31">
        <f ca="1" t="shared" si="1439"/>
        <v>43922.6020371246</v>
      </c>
      <c r="AZ1154" s="31">
        <f ca="1">IF(SUM(IF({"4.Projekteringsavtal","5.Anslutningsavtal","6.Nätavtal"}=Q1154,1,0))&gt;0,EDATE(AX1154,RANDBETWEEN(0,6)),"")</f>
        <v>44044</v>
      </c>
      <c r="BB1154" s="21">
        <f ca="1">IF(SUM(IF({"5.Anslutningsavtal","6.Nätavtal"}=Q1154,1,0))&gt;0,EDATE(AZ1154,RANDBETWEEN(0,3)),"")</f>
        <v>44044</v>
      </c>
      <c r="BD1154" s="21" t="str">
        <f ca="1" t="shared" si="1440"/>
        <v/>
      </c>
    </row>
    <row r="1155" spans="1:56">
      <c r="A1155" s="33" t="s">
        <v>65</v>
      </c>
      <c r="B1155" s="31">
        <f ca="1" t="shared" si="1493"/>
        <v>43639</v>
      </c>
      <c r="C1155" s="32">
        <f ca="1" t="shared" si="1427"/>
        <v>45215</v>
      </c>
      <c r="D1155" s="30" t="str">
        <f t="shared" si="1428"/>
        <v>Project 41155</v>
      </c>
      <c r="E1155" s="30" t="str">
        <f t="shared" si="1429"/>
        <v>Company AB 51155</v>
      </c>
      <c r="F1155" s="30" t="str">
        <f ca="1" t="shared" si="1494"/>
        <v>Avesta</v>
      </c>
      <c r="G1155" s="37">
        <f ca="1" t="shared" si="1495"/>
        <v>33</v>
      </c>
      <c r="H1155" s="38" t="str">
        <f ca="1" t="shared" si="1496"/>
        <v/>
      </c>
      <c r="I1155" s="30" t="str">
        <f ca="1" t="shared" si="1497"/>
        <v>Utökning</v>
      </c>
      <c r="J1155" s="30" t="s">
        <v>69</v>
      </c>
      <c r="K1155" s="41">
        <f ca="1" t="shared" si="1498"/>
        <v>420</v>
      </c>
      <c r="L1155" s="41">
        <f ca="1" t="shared" si="1430"/>
        <v>371</v>
      </c>
      <c r="N1155" s="30" t="str">
        <f ca="1" t="shared" si="1431"/>
        <v>Sarah Anderson 1155</v>
      </c>
      <c r="O1155" s="30" t="str">
        <f ca="1" t="shared" si="1432"/>
        <v>Sarah Anderson 1155</v>
      </c>
      <c r="P1155" s="30" t="str">
        <f ca="1" t="shared" si="1433"/>
        <v>Anders Erikson 1155</v>
      </c>
      <c r="Q1155" s="30" t="str">
        <f ca="1" t="shared" si="1499"/>
        <v>5.Anslutningsavtal</v>
      </c>
      <c r="R1155" s="45" t="str">
        <f ca="1" t="shared" si="1500"/>
        <v/>
      </c>
      <c r="S1155" s="45" t="str">
        <f ca="1" t="shared" si="1501"/>
        <v/>
      </c>
      <c r="T1155" s="45" t="str">
        <f ca="1" t="shared" si="1502"/>
        <v/>
      </c>
      <c r="V1155" s="33"/>
      <c r="W1155" s="49" t="str">
        <f ca="1" t="shared" si="1503"/>
        <v/>
      </c>
      <c r="X1155" s="50" t="str">
        <f ca="1" t="shared" si="1504"/>
        <v>Ja</v>
      </c>
      <c r="Y1155" s="63">
        <f ca="1" t="shared" si="1434"/>
        <v>45433</v>
      </c>
      <c r="Z1155" s="63">
        <f ca="1" t="shared" si="1435"/>
        <v>45295</v>
      </c>
      <c r="AA1155" s="67"/>
      <c r="AB1155" s="64" t="str">
        <f ca="1" t="shared" si="1436"/>
        <v/>
      </c>
      <c r="AC1155" s="73">
        <f ca="1">INDEX(Anslutningspunkt!$A$2:$A$108,RANDBETWEEN(2,108),1)</f>
        <v>10</v>
      </c>
      <c r="AD1155" s="30"/>
      <c r="AE1155" s="30" t="str">
        <f ca="1" t="shared" si="1505"/>
        <v/>
      </c>
      <c r="AF1155" s="79"/>
      <c r="AG1155" s="122"/>
      <c r="AH1155" s="123"/>
      <c r="AI1155" s="127"/>
      <c r="AL1155" s="7"/>
      <c r="AM1155" s="7">
        <f ca="1">VLOOKUP(AC1155,Anslutningspunkt!A:B,2,0)+RANDBETWEEN(-10000,10000)</f>
        <v>6079928.672</v>
      </c>
      <c r="AN1155" s="7">
        <f ca="1">VLOOKUP(AC1155,Anslutningspunkt!A:C,3,0)+RANDBETWEEN(-10000,10000)</f>
        <v>308243.438</v>
      </c>
      <c r="AP1155" s="7" t="str">
        <f ca="1" t="shared" si="1437"/>
        <v>Utökning</v>
      </c>
      <c r="AQ1155" s="7" t="str">
        <f t="shared" si="1438"/>
        <v>Konsumtion/Produktion</v>
      </c>
      <c r="AX1155" s="31">
        <f ca="1" t="shared" si="1439"/>
        <v>43748.0346454809</v>
      </c>
      <c r="AZ1155" s="31">
        <f ca="1">IF(SUM(IF({"4.Projekteringsavtal","5.Anslutningsavtal","6.Nätavtal"}=Q1155,1,0))&gt;0,EDATE(AX1155,RANDBETWEEN(0,6)),"")</f>
        <v>43931</v>
      </c>
      <c r="BB1155" s="21">
        <f ca="1">IF(SUM(IF({"5.Anslutningsavtal","6.Nätavtal"}=Q1155,1,0))&gt;0,EDATE(AZ1155,RANDBETWEEN(0,3)),"")</f>
        <v>43961</v>
      </c>
      <c r="BD1155" s="21" t="str">
        <f ca="1" t="shared" si="1440"/>
        <v/>
      </c>
    </row>
    <row r="1156" spans="1:56">
      <c r="A1156" s="33" t="s">
        <v>65</v>
      </c>
      <c r="B1156" s="31">
        <f ca="1" t="shared" si="1493"/>
        <v>43340</v>
      </c>
      <c r="C1156" s="32">
        <f ca="1" t="shared" si="1427"/>
        <v>44491</v>
      </c>
      <c r="D1156" s="30" t="str">
        <f t="shared" si="1428"/>
        <v>Project 41156</v>
      </c>
      <c r="E1156" s="30" t="str">
        <f t="shared" si="1429"/>
        <v>Company AB 51156</v>
      </c>
      <c r="F1156" s="30" t="str">
        <f ca="1" t="shared" si="1494"/>
        <v>Lindesberg</v>
      </c>
      <c r="G1156" s="37">
        <f ca="1" t="shared" si="1495"/>
        <v>37</v>
      </c>
      <c r="H1156" s="38" t="str">
        <f ca="1" t="shared" si="1496"/>
        <v>Ja</v>
      </c>
      <c r="I1156" s="30" t="str">
        <f ca="1" t="shared" si="1497"/>
        <v>Flytt</v>
      </c>
      <c r="J1156" s="30" t="s">
        <v>69</v>
      </c>
      <c r="K1156" s="41">
        <f ca="1" t="shared" si="1498"/>
        <v>420</v>
      </c>
      <c r="L1156" s="41">
        <f ca="1" t="shared" si="1430"/>
        <v>404</v>
      </c>
      <c r="N1156" s="30" t="str">
        <f ca="1" t="shared" si="1431"/>
        <v>Sarah Anderson 1156</v>
      </c>
      <c r="O1156" s="30" t="str">
        <f ca="1" t="shared" si="1432"/>
        <v>Lars Johnson 1156</v>
      </c>
      <c r="P1156" s="30" t="str">
        <f ca="1" t="shared" si="1433"/>
        <v>Erik Johanson 1156</v>
      </c>
      <c r="Q1156" s="30" t="str">
        <f ca="1" t="shared" si="1499"/>
        <v>1.Anslutningsmöjlighet</v>
      </c>
      <c r="R1156" s="45" t="str">
        <f ca="1" t="shared" si="1500"/>
        <v>N/A</v>
      </c>
      <c r="S1156" s="45" t="str">
        <f ca="1" t="shared" si="1501"/>
        <v>x</v>
      </c>
      <c r="T1156" s="45" t="str">
        <f ca="1" t="shared" si="1502"/>
        <v/>
      </c>
      <c r="V1156" s="33"/>
      <c r="W1156" s="49" t="str">
        <f ca="1" t="shared" si="1503"/>
        <v/>
      </c>
      <c r="X1156" s="50" t="str">
        <f ca="1" t="shared" si="1504"/>
        <v/>
      </c>
      <c r="Y1156" s="63" t="str">
        <f ca="1" t="shared" si="1434"/>
        <v/>
      </c>
      <c r="Z1156" s="63" t="str">
        <f ca="1" t="shared" si="1435"/>
        <v/>
      </c>
      <c r="AA1156" s="67"/>
      <c r="AB1156" s="64">
        <f ca="1" t="shared" si="1436"/>
        <v>43482.5293213392</v>
      </c>
      <c r="AC1156" s="73">
        <f ca="1">INDEX(Anslutningspunkt!$A$2:$A$108,RANDBETWEEN(2,108),1)</f>
        <v>22</v>
      </c>
      <c r="AD1156" s="30"/>
      <c r="AE1156" s="30" t="str">
        <f ca="1" t="shared" si="1505"/>
        <v>Stamnät</v>
      </c>
      <c r="AF1156" s="79"/>
      <c r="AG1156" s="122"/>
      <c r="AH1156" s="123"/>
      <c r="AI1156" s="127"/>
      <c r="AL1156" s="7"/>
      <c r="AM1156" s="7">
        <f ca="1">VLOOKUP(AC1156,Anslutningspunkt!A:B,2,0)+RANDBETWEEN(-10000,10000)</f>
        <v>6031465.672</v>
      </c>
      <c r="AN1156" s="7">
        <f ca="1">VLOOKUP(AC1156,Anslutningspunkt!A:C,3,0)+RANDBETWEEN(-10000,10000)</f>
        <v>280703.438</v>
      </c>
      <c r="AP1156" s="7" t="str">
        <f ca="1" t="shared" si="1437"/>
        <v>Flytt</v>
      </c>
      <c r="AQ1156" s="7" t="str">
        <f t="shared" si="1438"/>
        <v>Konsumtion/Produktion</v>
      </c>
      <c r="AX1156" s="31" t="str">
        <f ca="1" t="shared" si="1439"/>
        <v/>
      </c>
      <c r="AZ1156" s="31" t="str">
        <f ca="1">IF(SUM(IF({"4.Projekteringsavtal","5.Anslutningsavtal","6.Nätavtal"}=Q1156,1,0))&gt;0,EDATE(AX1156,RANDBETWEEN(0,6)),"")</f>
        <v/>
      </c>
      <c r="BB1156" s="21" t="str">
        <f ca="1">IF(SUM(IF({"5.Anslutningsavtal","6.Nätavtal"}=Q1156,1,0))&gt;0,EDATE(AZ1156,RANDBETWEEN(0,3)),"")</f>
        <v/>
      </c>
      <c r="BD1156" s="21" t="str">
        <f ca="1" t="shared" si="1440"/>
        <v/>
      </c>
    </row>
    <row r="1157" spans="1:56">
      <c r="A1157" s="33" t="s">
        <v>65</v>
      </c>
      <c r="B1157" s="31">
        <f ca="1" t="shared" si="1493"/>
        <v>43495</v>
      </c>
      <c r="C1157" s="32">
        <f ca="1" t="shared" si="1427"/>
        <v>44799</v>
      </c>
      <c r="D1157" s="30" t="str">
        <f t="shared" si="1428"/>
        <v>Project 41157</v>
      </c>
      <c r="E1157" s="30" t="str">
        <f t="shared" si="1429"/>
        <v>Company AB 51157</v>
      </c>
      <c r="F1157" s="30" t="str">
        <f ca="1" t="shared" si="1494"/>
        <v>Norrtälje</v>
      </c>
      <c r="G1157" s="37">
        <f ca="1" t="shared" si="1495"/>
        <v>35</v>
      </c>
      <c r="H1157" s="38" t="str">
        <f ca="1" t="shared" si="1496"/>
        <v>Nej</v>
      </c>
      <c r="I1157" s="30" t="str">
        <f ca="1" t="shared" si="1497"/>
        <v>Flytt</v>
      </c>
      <c r="J1157" s="30" t="s">
        <v>69</v>
      </c>
      <c r="K1157" s="41">
        <f ca="1" t="shared" si="1498"/>
        <v>550</v>
      </c>
      <c r="L1157" s="41">
        <f ca="1" t="shared" si="1430"/>
        <v>56</v>
      </c>
      <c r="N1157" s="30" t="str">
        <f ca="1" t="shared" si="1431"/>
        <v>Sarah Anderson 1157</v>
      </c>
      <c r="O1157" s="30" t="str">
        <f ca="1" t="shared" si="1432"/>
        <v>Sarah Anderson 1157</v>
      </c>
      <c r="P1157" s="30" t="str">
        <f ca="1" t="shared" si="1433"/>
        <v>Erik Johanson 1157</v>
      </c>
      <c r="Q1157" s="30" t="str">
        <f ca="1" t="shared" si="1499"/>
        <v>5.Anslutningsavtal</v>
      </c>
      <c r="R1157" s="45" t="str">
        <f ca="1" t="shared" si="1500"/>
        <v/>
      </c>
      <c r="S1157" s="45" t="str">
        <f ca="1" t="shared" si="1501"/>
        <v>x</v>
      </c>
      <c r="T1157" s="45" t="str">
        <f ca="1" t="shared" si="1502"/>
        <v>x</v>
      </c>
      <c r="V1157" s="33"/>
      <c r="W1157" s="49" t="str">
        <f ca="1" t="shared" si="1503"/>
        <v/>
      </c>
      <c r="X1157" s="50" t="str">
        <f ca="1" t="shared" si="1504"/>
        <v>Ja</v>
      </c>
      <c r="Y1157" s="63">
        <f ca="1" t="shared" si="1434"/>
        <v>45262</v>
      </c>
      <c r="Z1157" s="63">
        <f ca="1" t="shared" si="1435"/>
        <v>44908</v>
      </c>
      <c r="AA1157" s="67"/>
      <c r="AB1157" s="64" t="str">
        <f ca="1" t="shared" si="1436"/>
        <v/>
      </c>
      <c r="AC1157" s="73">
        <f ca="1">INDEX(Anslutningspunkt!$A$2:$A$108,RANDBETWEEN(2,108),1)</f>
        <v>37</v>
      </c>
      <c r="AD1157" s="30"/>
      <c r="AE1157" s="30" t="str">
        <f ca="1" t="shared" si="1505"/>
        <v>Stamnät Regionnät</v>
      </c>
      <c r="AF1157" s="79"/>
      <c r="AG1157" s="122"/>
      <c r="AH1157" s="123"/>
      <c r="AI1157" s="127"/>
      <c r="AL1157" s="7"/>
      <c r="AM1157" s="7">
        <f ca="1">VLOOKUP(AC1157,Anslutningspunkt!A:B,2,0)+RANDBETWEEN(-10000,10000)</f>
        <v>6152118.672</v>
      </c>
      <c r="AN1157" s="7">
        <f ca="1">VLOOKUP(AC1157,Anslutningspunkt!A:C,3,0)+RANDBETWEEN(-10000,10000)</f>
        <v>274185.438</v>
      </c>
      <c r="AP1157" s="7" t="str">
        <f ca="1" t="shared" si="1437"/>
        <v>Flytt</v>
      </c>
      <c r="AQ1157" s="7" t="str">
        <f t="shared" si="1438"/>
        <v>Konsumtion/Produktion</v>
      </c>
      <c r="AX1157" s="31">
        <f ca="1" t="shared" si="1439"/>
        <v>44545.5213289374</v>
      </c>
      <c r="AZ1157" s="31">
        <f ca="1">IF(SUM(IF({"4.Projekteringsavtal","5.Anslutningsavtal","6.Nätavtal"}=Q1157,1,0))&gt;0,EDATE(AX1157,RANDBETWEEN(0,6)),"")</f>
        <v>44607</v>
      </c>
      <c r="BB1157" s="21">
        <f ca="1">IF(SUM(IF({"5.Anslutningsavtal","6.Nätavtal"}=Q1157,1,0))&gt;0,EDATE(AZ1157,RANDBETWEEN(0,3)),"")</f>
        <v>44696</v>
      </c>
      <c r="BD1157" s="21" t="str">
        <f ca="1" t="shared" si="1440"/>
        <v/>
      </c>
    </row>
    <row r="1158" spans="1:56">
      <c r="A1158" s="33" t="s">
        <v>65</v>
      </c>
      <c r="B1158" s="31">
        <f ca="1" t="shared" si="1493"/>
        <v>43178</v>
      </c>
      <c r="C1158" s="32">
        <f ca="1" t="shared" si="1427"/>
        <v>43811</v>
      </c>
      <c r="D1158" s="30" t="str">
        <f t="shared" si="1428"/>
        <v>Project 41158</v>
      </c>
      <c r="E1158" s="30" t="str">
        <f t="shared" si="1429"/>
        <v>Company AB 51158</v>
      </c>
      <c r="F1158" s="30" t="str">
        <f ca="1" t="shared" si="1494"/>
        <v>Upplands Vsäby</v>
      </c>
      <c r="G1158" s="37">
        <f ca="1" t="shared" si="1495"/>
        <v>33</v>
      </c>
      <c r="H1158" s="38" t="str">
        <f ca="1" t="shared" si="1496"/>
        <v>Nej</v>
      </c>
      <c r="I1158" s="30" t="str">
        <f ca="1" t="shared" si="1497"/>
        <v>Nyanslutning</v>
      </c>
      <c r="J1158" s="30" t="s">
        <v>69</v>
      </c>
      <c r="K1158" s="41">
        <f ca="1" t="shared" si="1498"/>
        <v>210</v>
      </c>
      <c r="L1158" s="41">
        <f ca="1" t="shared" si="1430"/>
        <v>107</v>
      </c>
      <c r="N1158" s="30" t="str">
        <f ca="1" t="shared" si="1431"/>
        <v>Erik Johanson 1158</v>
      </c>
      <c r="O1158" s="30" t="str">
        <f ca="1" t="shared" si="1432"/>
        <v>Sarah Anderson 1158</v>
      </c>
      <c r="P1158" s="30" t="str">
        <f ca="1" t="shared" si="1433"/>
        <v>Erik Johanson 1158</v>
      </c>
      <c r="Q1158" s="30" t="str">
        <f ca="1" t="shared" si="1499"/>
        <v>5.Anslutningsavtal</v>
      </c>
      <c r="R1158" s="45" t="str">
        <f ca="1" t="shared" si="1500"/>
        <v>n</v>
      </c>
      <c r="S1158" s="45" t="str">
        <f ca="1" t="shared" si="1501"/>
        <v/>
      </c>
      <c r="T1158" s="45" t="str">
        <f ca="1" t="shared" si="1502"/>
        <v/>
      </c>
      <c r="V1158" s="33"/>
      <c r="W1158" s="49" t="str">
        <f ca="1" t="shared" si="1503"/>
        <v/>
      </c>
      <c r="X1158" s="50" t="str">
        <f ca="1" t="shared" si="1504"/>
        <v>Ja</v>
      </c>
      <c r="Y1158" s="63">
        <f ca="1" t="shared" si="1434"/>
        <v>45150</v>
      </c>
      <c r="Z1158" s="63">
        <f ca="1" t="shared" si="1435"/>
        <v>45039</v>
      </c>
      <c r="AA1158" s="67"/>
      <c r="AB1158" s="64" t="str">
        <f ca="1" t="shared" si="1436"/>
        <v/>
      </c>
      <c r="AC1158" s="73">
        <f ca="1">INDEX(Anslutningspunkt!$A$2:$A$108,RANDBETWEEN(2,108),1)</f>
        <v>102</v>
      </c>
      <c r="AD1158" s="30"/>
      <c r="AE1158" s="30" t="str">
        <f ca="1" t="shared" si="1505"/>
        <v>Stamnät Regionnät</v>
      </c>
      <c r="AF1158" s="79"/>
      <c r="AG1158" s="122"/>
      <c r="AH1158" s="123"/>
      <c r="AI1158" s="127"/>
      <c r="AL1158" s="7"/>
      <c r="AM1158" s="7">
        <f ca="1">VLOOKUP(AC1158,Anslutningspunkt!A:B,2,0)+RANDBETWEEN(-10000,10000)</f>
        <v>6054621.672</v>
      </c>
      <c r="AN1158" s="7">
        <f ca="1">VLOOKUP(AC1158,Anslutningspunkt!A:C,3,0)+RANDBETWEEN(-10000,10000)</f>
        <v>328500.438</v>
      </c>
      <c r="AP1158" s="7" t="str">
        <f ca="1" t="shared" si="1437"/>
        <v>Nyanslutning</v>
      </c>
      <c r="AQ1158" s="7" t="str">
        <f t="shared" si="1438"/>
        <v>Konsumtion/Produktion</v>
      </c>
      <c r="AX1158" s="31">
        <f ca="1" t="shared" si="1439"/>
        <v>43833.9178138106</v>
      </c>
      <c r="AZ1158" s="31">
        <f ca="1">IF(SUM(IF({"4.Projekteringsavtal","5.Anslutningsavtal","6.Nätavtal"}=Q1158,1,0))&gt;0,EDATE(AX1158,RANDBETWEEN(0,6)),"")</f>
        <v>43833</v>
      </c>
      <c r="BB1158" s="21">
        <f ca="1">IF(SUM(IF({"5.Anslutningsavtal","6.Nätavtal"}=Q1158,1,0))&gt;0,EDATE(AZ1158,RANDBETWEEN(0,3)),"")</f>
        <v>43833</v>
      </c>
      <c r="BD1158" s="21" t="str">
        <f ca="1" t="shared" si="1440"/>
        <v/>
      </c>
    </row>
    <row r="1159" spans="1:56">
      <c r="A1159" s="33" t="s">
        <v>65</v>
      </c>
      <c r="B1159" s="31">
        <f ca="1" t="shared" si="1493"/>
        <v>44811</v>
      </c>
      <c r="C1159" s="32">
        <f ca="1" t="shared" si="1427"/>
        <v>44945</v>
      </c>
      <c r="D1159" s="30" t="str">
        <f t="shared" si="1428"/>
        <v>Project 41159</v>
      </c>
      <c r="E1159" s="30" t="str">
        <f t="shared" si="1429"/>
        <v>Company AB 51159</v>
      </c>
      <c r="F1159" s="30" t="str">
        <f ca="1" t="shared" si="1494"/>
        <v>Uppsala</v>
      </c>
      <c r="G1159" s="37">
        <f ca="1" t="shared" si="1495"/>
        <v>34</v>
      </c>
      <c r="H1159" s="38" t="str">
        <f ca="1" t="shared" si="1496"/>
        <v/>
      </c>
      <c r="I1159" s="30" t="str">
        <f ca="1" t="shared" si="1497"/>
        <v>Nyanslutning</v>
      </c>
      <c r="J1159" s="30" t="s">
        <v>69</v>
      </c>
      <c r="K1159" s="41">
        <f ca="1" t="shared" si="1498"/>
        <v>330</v>
      </c>
      <c r="L1159" s="41">
        <f ca="1" t="shared" si="1430"/>
        <v>288</v>
      </c>
      <c r="N1159" s="30" t="str">
        <f ca="1" t="shared" si="1431"/>
        <v>Sarah Anderson 1159</v>
      </c>
      <c r="O1159" s="30" t="str">
        <f ca="1" t="shared" si="1432"/>
        <v>Anders Erikson 1159</v>
      </c>
      <c r="P1159" s="30" t="str">
        <f ca="1" t="shared" si="1433"/>
        <v>Erik Johanson 1159</v>
      </c>
      <c r="Q1159" s="30" t="str">
        <f ca="1" t="shared" si="1499"/>
        <v>6.Nätavtal</v>
      </c>
      <c r="R1159" s="45" t="str">
        <f ca="1" t="shared" si="1500"/>
        <v/>
      </c>
      <c r="S1159" s="45" t="str">
        <f ca="1" t="shared" si="1501"/>
        <v/>
      </c>
      <c r="T1159" s="45" t="str">
        <f ca="1" t="shared" si="1502"/>
        <v/>
      </c>
      <c r="V1159" s="33"/>
      <c r="W1159" s="49" t="str">
        <f ca="1" t="shared" si="1503"/>
        <v/>
      </c>
      <c r="X1159" s="50" t="str">
        <f ca="1" t="shared" si="1504"/>
        <v>Ja</v>
      </c>
      <c r="Y1159" s="63">
        <f ca="1" t="shared" si="1434"/>
        <v>45562</v>
      </c>
      <c r="Z1159" s="63">
        <f ca="1" t="shared" si="1435"/>
        <v>45406</v>
      </c>
      <c r="AA1159" s="67"/>
      <c r="AB1159" s="64" t="str">
        <f ca="1" t="shared" si="1436"/>
        <v/>
      </c>
      <c r="AC1159" s="73">
        <f ca="1">INDEX(Anslutningspunkt!$A$2:$A$108,RANDBETWEEN(2,108),1)</f>
        <v>55</v>
      </c>
      <c r="AD1159" s="30"/>
      <c r="AE1159" s="30" t="str">
        <f ca="1" t="shared" si="1505"/>
        <v>Stamnät Regionnät</v>
      </c>
      <c r="AF1159" s="79"/>
      <c r="AG1159" s="122"/>
      <c r="AH1159" s="123"/>
      <c r="AI1159" s="127"/>
      <c r="AL1159" s="7"/>
      <c r="AM1159" s="7">
        <f ca="1">VLOOKUP(AC1159,Anslutningspunkt!A:B,2,0)+RANDBETWEEN(-10000,10000)</f>
        <v>6015213.672</v>
      </c>
      <c r="AN1159" s="7">
        <f ca="1">VLOOKUP(AC1159,Anslutningspunkt!A:C,3,0)+RANDBETWEEN(-10000,10000)</f>
        <v>415466.438</v>
      </c>
      <c r="AP1159" s="7" t="str">
        <f ca="1" t="shared" si="1437"/>
        <v>Nyanslutning</v>
      </c>
      <c r="AQ1159" s="7" t="str">
        <f t="shared" si="1438"/>
        <v>Konsumtion/Produktion</v>
      </c>
      <c r="AX1159" s="31">
        <f ca="1" t="shared" si="1439"/>
        <v>44830.2117762379</v>
      </c>
      <c r="AZ1159" s="31">
        <f ca="1">IF(SUM(IF({"4.Projekteringsavtal","5.Anslutningsavtal","6.Nätavtal"}=Q1159,1,0))&gt;0,EDATE(AX1159,RANDBETWEEN(0,6)),"")</f>
        <v>44983</v>
      </c>
      <c r="BB1159" s="21">
        <f ca="1">IF(SUM(IF({"5.Anslutningsavtal","6.Nätavtal"}=Q1159,1,0))&gt;0,EDATE(AZ1159,RANDBETWEEN(0,3)),"")</f>
        <v>45042</v>
      </c>
      <c r="BD1159" s="21">
        <f ca="1" t="shared" si="1440"/>
        <v>45133</v>
      </c>
    </row>
    <row r="1160" spans="1:56">
      <c r="A1160" s="33" t="s">
        <v>65</v>
      </c>
      <c r="B1160" s="31">
        <f ca="1" t="shared" si="1493"/>
        <v>43142</v>
      </c>
      <c r="C1160" s="32">
        <f ca="1" t="shared" si="1427"/>
        <v>44444</v>
      </c>
      <c r="D1160" s="30" t="str">
        <f t="shared" si="1428"/>
        <v>Project 41160</v>
      </c>
      <c r="E1160" s="30" t="str">
        <f t="shared" si="1429"/>
        <v>Company AB 51160</v>
      </c>
      <c r="F1160" s="30" t="str">
        <f ca="1" t="shared" si="1494"/>
        <v>Uppsala</v>
      </c>
      <c r="G1160" s="37">
        <f ca="1" t="shared" si="1495"/>
        <v>35</v>
      </c>
      <c r="H1160" s="38" t="str">
        <f ca="1" t="shared" si="1496"/>
        <v>Ja</v>
      </c>
      <c r="I1160" s="30" t="str">
        <f ca="1" t="shared" si="1497"/>
        <v>Nyanslutning</v>
      </c>
      <c r="J1160" s="30" t="s">
        <v>69</v>
      </c>
      <c r="K1160" s="41">
        <f ca="1" t="shared" si="1498"/>
        <v>390</v>
      </c>
      <c r="L1160" s="41">
        <f ca="1" t="shared" si="1430"/>
        <v>356</v>
      </c>
      <c r="N1160" s="30" t="str">
        <f ca="1" t="shared" si="1431"/>
        <v>Erik Johanson 1160</v>
      </c>
      <c r="O1160" s="30" t="str">
        <f ca="1" t="shared" si="1432"/>
        <v>Anders Erikson 1160</v>
      </c>
      <c r="P1160" s="30" t="str">
        <f ca="1" t="shared" si="1433"/>
        <v>Lars Johnson 1160</v>
      </c>
      <c r="Q1160" s="30" t="str">
        <f ca="1" t="shared" si="1499"/>
        <v>5.Anslutningsavtal</v>
      </c>
      <c r="R1160" s="45" t="str">
        <f ca="1" t="shared" si="1500"/>
        <v>?</v>
      </c>
      <c r="S1160" s="45" t="str">
        <f ca="1" t="shared" si="1501"/>
        <v/>
      </c>
      <c r="T1160" s="45" t="str">
        <f ca="1" t="shared" si="1502"/>
        <v>x</v>
      </c>
      <c r="V1160" s="33"/>
      <c r="W1160" s="49" t="str">
        <f ca="1" t="shared" si="1503"/>
        <v/>
      </c>
      <c r="X1160" s="50" t="str">
        <f ca="1" t="shared" si="1504"/>
        <v>Nej</v>
      </c>
      <c r="Y1160" s="63" t="str">
        <f ca="1" t="shared" si="1434"/>
        <v/>
      </c>
      <c r="Z1160" s="63" t="str">
        <f ca="1" t="shared" si="1435"/>
        <v/>
      </c>
      <c r="AA1160" s="67"/>
      <c r="AB1160" s="64" t="str">
        <f ca="1" t="shared" si="1436"/>
        <v/>
      </c>
      <c r="AC1160" s="73">
        <f ca="1">INDEX(Anslutningspunkt!$A$2:$A$108,RANDBETWEEN(2,108),1)</f>
        <v>6</v>
      </c>
      <c r="AD1160" s="30"/>
      <c r="AE1160" s="30" t="str">
        <f ca="1" t="shared" si="1505"/>
        <v/>
      </c>
      <c r="AF1160" s="79"/>
      <c r="AG1160" s="122"/>
      <c r="AH1160" s="123"/>
      <c r="AI1160" s="127"/>
      <c r="AL1160" s="7"/>
      <c r="AM1160" s="7">
        <f ca="1">VLOOKUP(AC1160,Anslutningspunkt!A:B,2,0)+RANDBETWEEN(-10000,10000)</f>
        <v>6177767.672</v>
      </c>
      <c r="AN1160" s="7">
        <f ca="1">VLOOKUP(AC1160,Anslutningspunkt!A:C,3,0)+RANDBETWEEN(-10000,10000)</f>
        <v>297698.438</v>
      </c>
      <c r="AP1160" s="7" t="str">
        <f ca="1" t="shared" si="1437"/>
        <v>Nyanslutning</v>
      </c>
      <c r="AQ1160" s="7" t="str">
        <f t="shared" si="1438"/>
        <v>Konsumtion/Produktion</v>
      </c>
      <c r="AX1160" s="31">
        <f ca="1" t="shared" si="1439"/>
        <v>43544.2223573175</v>
      </c>
      <c r="AZ1160" s="31">
        <f ca="1">IF(SUM(IF({"4.Projekteringsavtal","5.Anslutningsavtal","6.Nätavtal"}=Q1160,1,0))&gt;0,EDATE(AX1160,RANDBETWEEN(0,6)),"")</f>
        <v>43697</v>
      </c>
      <c r="BB1160" s="21">
        <f ca="1">IF(SUM(IF({"5.Anslutningsavtal","6.Nätavtal"}=Q1160,1,0))&gt;0,EDATE(AZ1160,RANDBETWEEN(0,3)),"")</f>
        <v>43697</v>
      </c>
      <c r="BD1160" s="21" t="str">
        <f ca="1" t="shared" si="1440"/>
        <v/>
      </c>
    </row>
    <row r="1161" spans="1:56">
      <c r="A1161" s="33" t="s">
        <v>65</v>
      </c>
      <c r="B1161" s="31">
        <f ca="1" t="shared" ref="B1161:B1170" si="1506">RANDBETWEEN(DATE(2018,1,1),DATE(2022,10,20))</f>
        <v>44156</v>
      </c>
      <c r="C1161" s="32">
        <f ca="1" t="shared" si="1427"/>
        <v>45321</v>
      </c>
      <c r="D1161" s="30" t="str">
        <f t="shared" si="1428"/>
        <v>Project 41161</v>
      </c>
      <c r="E1161" s="30" t="str">
        <f t="shared" si="1429"/>
        <v>Company AB 51161</v>
      </c>
      <c r="F1161" s="30" t="str">
        <f ca="1" t="shared" ref="F1161:F1170" si="150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Gävle/Sandviken</v>
      </c>
      <c r="G1161" s="37">
        <f ca="1" t="shared" ref="G1161:G1170" si="1508">RANDBETWEEN(30,38)</f>
        <v>37</v>
      </c>
      <c r="H1161" s="38" t="str">
        <f ca="1" t="shared" ref="H1161:H1170" si="1509">CHOOSE(RANDBETWEEN(1,3),"Ja","Nej","")</f>
        <v>Nej</v>
      </c>
      <c r="I1161" s="30" t="str">
        <f ca="1" t="shared" ref="I1161:I1170" si="1510">CHOOSE(RANDBETWEEN(1,3),"Nyanslutning","Utökning","Flytt")</f>
        <v>Utökning</v>
      </c>
      <c r="J1161" s="30" t="s">
        <v>69</v>
      </c>
      <c r="K1161" s="41">
        <f ca="1" t="shared" ref="K1161:K1170" si="1511">RANDBETWEEN(1,60)*10</f>
        <v>460</v>
      </c>
      <c r="L1161" s="41">
        <f ca="1" t="shared" si="1430"/>
        <v>303</v>
      </c>
      <c r="N1161" s="30" t="str">
        <f ca="1" t="shared" si="1431"/>
        <v>Sarah Anderson 1161</v>
      </c>
      <c r="O1161" s="30" t="str">
        <f ca="1" t="shared" si="1432"/>
        <v>Anders Erikson 1161</v>
      </c>
      <c r="P1161" s="30" t="str">
        <f ca="1" t="shared" si="1433"/>
        <v>Erik Johanson 1161</v>
      </c>
      <c r="Q1161" s="30" t="str">
        <f ca="1" t="shared" ref="Q1161:Q1170" si="1512">CHOOSE(RANDBETWEEN(1,5),"5.Anslutningsavtal","4.Projekteringsavtal","6.Nätavtal","2.Reservationsavtal","1.Anslutningsmöjlighet")</f>
        <v>1.Anslutningsmöjlighet</v>
      </c>
      <c r="R1161" s="45" t="str">
        <f ca="1" t="shared" ref="R1161:R1170" si="1513">CHOOSE(RANDBETWEEN(1,8),"Ja","","","","n","nej","?","N/A")</f>
        <v/>
      </c>
      <c r="S1161" s="45" t="str">
        <f ca="1" t="shared" ref="S1161:S1170" si="1514">CHOOSE(RANDBETWEEN(1,3),"x","","")</f>
        <v/>
      </c>
      <c r="T1161" s="45" t="str">
        <f ca="1" t="shared" ref="T1161:T1170" si="1515">CHOOSE(RANDBETWEEN(1,4),"x","","","")</f>
        <v/>
      </c>
      <c r="V1161" s="33"/>
      <c r="W1161" s="49" t="str">
        <f ca="1" t="shared" ref="W1161:W1170" si="1516">CHOOSE(RANDBETWEEN(1,7),"Länk","","","","","Ansluts till LN 20 kV","Reservationsavtal ska tecknas")</f>
        <v>Reservationsavtal ska tecknas</v>
      </c>
      <c r="X1161" s="50" t="str">
        <f ca="1" t="shared" ref="X1161:X1170" si="1517">CHOOSE(RANDBETWEEN(1,4),"Ja","Ja","Nej","")</f>
        <v>Ja</v>
      </c>
      <c r="Y1161" s="63">
        <f ca="1" t="shared" si="1434"/>
        <v>45575</v>
      </c>
      <c r="Z1161" s="63">
        <f ca="1" t="shared" si="1435"/>
        <v>45469</v>
      </c>
      <c r="AA1161" s="67"/>
      <c r="AB1161" s="64">
        <f ca="1" t="shared" si="1436"/>
        <v>44811.0914230517</v>
      </c>
      <c r="AC1161" s="73">
        <f ca="1">INDEX(Anslutningspunkt!$A$2:$A$108,RANDBETWEEN(2,108),1)</f>
        <v>23</v>
      </c>
      <c r="AD1161" s="30"/>
      <c r="AE1161" s="30" t="str">
        <f ca="1" t="shared" ref="AE1161:AE1170" si="1518">CHOOSE(RANDBETWEEN(1,4),"Regionnät","Stamnät Regionnät","Stamnät","")</f>
        <v/>
      </c>
      <c r="AF1161" s="79"/>
      <c r="AG1161" s="122"/>
      <c r="AH1161" s="123"/>
      <c r="AI1161" s="127"/>
      <c r="AL1161" s="7"/>
      <c r="AM1161" s="7">
        <f ca="1">VLOOKUP(AC1161,Anslutningspunkt!A:B,2,0)+RANDBETWEEN(-10000,10000)</f>
        <v>6014554.672</v>
      </c>
      <c r="AN1161" s="7">
        <f ca="1">VLOOKUP(AC1161,Anslutningspunkt!A:C,3,0)+RANDBETWEEN(-10000,10000)</f>
        <v>268199.438</v>
      </c>
      <c r="AP1161" s="7" t="str">
        <f ca="1" t="shared" si="1437"/>
        <v>Utökning</v>
      </c>
      <c r="AQ1161" s="7" t="str">
        <f t="shared" si="1438"/>
        <v>Konsumtion/Produktion</v>
      </c>
      <c r="AX1161" s="31" t="str">
        <f ca="1" t="shared" si="1439"/>
        <v/>
      </c>
      <c r="AZ1161" s="31" t="str">
        <f ca="1">IF(SUM(IF({"4.Projekteringsavtal","5.Anslutningsavtal","6.Nätavtal"}=Q1161,1,0))&gt;0,EDATE(AX1161,RANDBETWEEN(0,6)),"")</f>
        <v/>
      </c>
      <c r="BB1161" s="21" t="str">
        <f ca="1">IF(SUM(IF({"5.Anslutningsavtal","6.Nätavtal"}=Q1161,1,0))&gt;0,EDATE(AZ1161,RANDBETWEEN(0,3)),"")</f>
        <v/>
      </c>
      <c r="BD1161" s="21" t="str">
        <f ca="1" t="shared" si="1440"/>
        <v/>
      </c>
    </row>
    <row r="1162" spans="1:56">
      <c r="A1162" s="33" t="s">
        <v>65</v>
      </c>
      <c r="B1162" s="31">
        <f ca="1" t="shared" si="1506"/>
        <v>44290</v>
      </c>
      <c r="C1162" s="32">
        <f ca="1" t="shared" si="1427"/>
        <v>44928</v>
      </c>
      <c r="D1162" s="30" t="str">
        <f t="shared" si="1428"/>
        <v>Project 41162</v>
      </c>
      <c r="E1162" s="30" t="str">
        <f t="shared" si="1429"/>
        <v>Company AB 51162</v>
      </c>
      <c r="F1162" s="30" t="str">
        <f ca="1" t="shared" si="1507"/>
        <v>Surahammar</v>
      </c>
      <c r="G1162" s="37">
        <f ca="1" t="shared" si="1508"/>
        <v>35</v>
      </c>
      <c r="H1162" s="38" t="str">
        <f ca="1" t="shared" si="1509"/>
        <v>Nej</v>
      </c>
      <c r="I1162" s="30" t="str">
        <f ca="1" t="shared" si="1510"/>
        <v>Flytt</v>
      </c>
      <c r="J1162" s="30" t="s">
        <v>69</v>
      </c>
      <c r="K1162" s="41">
        <f ca="1" t="shared" si="1511"/>
        <v>410</v>
      </c>
      <c r="L1162" s="41">
        <f ca="1" t="shared" si="1430"/>
        <v>349</v>
      </c>
      <c r="N1162" s="30" t="str">
        <f ca="1" t="shared" si="1431"/>
        <v>Sarah Anderson 1162</v>
      </c>
      <c r="O1162" s="30" t="str">
        <f ca="1" t="shared" si="1432"/>
        <v>Anders Erikson 1162</v>
      </c>
      <c r="P1162" s="30" t="str">
        <f ca="1" t="shared" si="1433"/>
        <v>Lars Johnson 1162</v>
      </c>
      <c r="Q1162" s="30" t="str">
        <f ca="1" t="shared" si="1512"/>
        <v>5.Anslutningsavtal</v>
      </c>
      <c r="R1162" s="45" t="str">
        <f ca="1" t="shared" si="1513"/>
        <v/>
      </c>
      <c r="S1162" s="45" t="str">
        <f ca="1" t="shared" si="1514"/>
        <v/>
      </c>
      <c r="T1162" s="45" t="str">
        <f ca="1" t="shared" si="1515"/>
        <v/>
      </c>
      <c r="V1162" s="33"/>
      <c r="W1162" s="49" t="str">
        <f ca="1" t="shared" si="1516"/>
        <v/>
      </c>
      <c r="X1162" s="50" t="str">
        <f ca="1" t="shared" si="1517"/>
        <v>Ja</v>
      </c>
      <c r="Y1162" s="63">
        <f ca="1" t="shared" si="1434"/>
        <v>45335</v>
      </c>
      <c r="Z1162" s="63">
        <f ca="1" t="shared" si="1435"/>
        <v>45316</v>
      </c>
      <c r="AA1162" s="67"/>
      <c r="AB1162" s="64" t="str">
        <f ca="1" t="shared" si="1436"/>
        <v/>
      </c>
      <c r="AC1162" s="73">
        <f ca="1">INDEX(Anslutningspunkt!$A$2:$A$108,RANDBETWEEN(2,108),1)</f>
        <v>104</v>
      </c>
      <c r="AD1162" s="30"/>
      <c r="AE1162" s="30" t="str">
        <f ca="1" t="shared" si="1518"/>
        <v>Stamnät</v>
      </c>
      <c r="AF1162" s="79"/>
      <c r="AG1162" s="122"/>
      <c r="AH1162" s="123"/>
      <c r="AI1162" s="127"/>
      <c r="AL1162" s="7"/>
      <c r="AM1162" s="7">
        <f ca="1">VLOOKUP(AC1162,Anslutningspunkt!A:B,2,0)+RANDBETWEEN(-10000,10000)</f>
        <v>6108002.672</v>
      </c>
      <c r="AN1162" s="7">
        <f ca="1">VLOOKUP(AC1162,Anslutningspunkt!A:C,3,0)+RANDBETWEEN(-10000,10000)</f>
        <v>265655.438</v>
      </c>
      <c r="AP1162" s="7" t="str">
        <f ca="1" t="shared" si="1437"/>
        <v>Flytt</v>
      </c>
      <c r="AQ1162" s="7" t="str">
        <f t="shared" si="1438"/>
        <v>Konsumtion/Produktion</v>
      </c>
      <c r="AX1162" s="31">
        <f ca="1" t="shared" si="1439"/>
        <v>44590.1140850023</v>
      </c>
      <c r="AZ1162" s="31">
        <f ca="1">IF(SUM(IF({"4.Projekteringsavtal","5.Anslutningsavtal","6.Nätavtal"}=Q1162,1,0))&gt;0,EDATE(AX1162,RANDBETWEEN(0,6)),"")</f>
        <v>44649</v>
      </c>
      <c r="BB1162" s="21">
        <f ca="1">IF(SUM(IF({"5.Anslutningsavtal","6.Nätavtal"}=Q1162,1,0))&gt;0,EDATE(AZ1162,RANDBETWEEN(0,3)),"")</f>
        <v>44649</v>
      </c>
      <c r="BD1162" s="21" t="str">
        <f ca="1" t="shared" si="1440"/>
        <v/>
      </c>
    </row>
    <row r="1163" spans="1:56">
      <c r="A1163" s="33" t="s">
        <v>65</v>
      </c>
      <c r="B1163" s="31">
        <f ca="1" t="shared" si="1506"/>
        <v>43280</v>
      </c>
      <c r="C1163" s="32">
        <f ca="1" t="shared" si="1427"/>
        <v>43766</v>
      </c>
      <c r="D1163" s="30" t="str">
        <f t="shared" si="1428"/>
        <v>Project 41163</v>
      </c>
      <c r="E1163" s="30" t="str">
        <f t="shared" si="1429"/>
        <v>Company AB 51163</v>
      </c>
      <c r="F1163" s="30" t="str">
        <f ca="1" t="shared" si="1507"/>
        <v>Älvkarleby</v>
      </c>
      <c r="G1163" s="37">
        <f ca="1" t="shared" si="1508"/>
        <v>32</v>
      </c>
      <c r="H1163" s="38" t="str">
        <f ca="1" t="shared" si="1509"/>
        <v>Nej</v>
      </c>
      <c r="I1163" s="30" t="str">
        <f ca="1" t="shared" si="1510"/>
        <v>Nyanslutning</v>
      </c>
      <c r="J1163" s="30" t="s">
        <v>69</v>
      </c>
      <c r="K1163" s="41">
        <f ca="1" t="shared" si="1511"/>
        <v>380</v>
      </c>
      <c r="L1163" s="41">
        <f ca="1" t="shared" si="1430"/>
        <v>134</v>
      </c>
      <c r="N1163" s="30" t="str">
        <f ca="1" t="shared" si="1431"/>
        <v>Erik Johanson 1163</v>
      </c>
      <c r="O1163" s="30" t="str">
        <f ca="1" t="shared" si="1432"/>
        <v>Sarah Anderson 1163</v>
      </c>
      <c r="P1163" s="30" t="str">
        <f ca="1" t="shared" si="1433"/>
        <v>Sarah Anderson 1163</v>
      </c>
      <c r="Q1163" s="30" t="str">
        <f ca="1" t="shared" si="1512"/>
        <v>5.Anslutningsavtal</v>
      </c>
      <c r="R1163" s="45" t="str">
        <f ca="1" t="shared" si="1513"/>
        <v>n</v>
      </c>
      <c r="S1163" s="45" t="str">
        <f ca="1" t="shared" si="1514"/>
        <v>x</v>
      </c>
      <c r="T1163" s="45" t="str">
        <f ca="1" t="shared" si="1515"/>
        <v/>
      </c>
      <c r="V1163" s="33"/>
      <c r="W1163" s="49" t="str">
        <f ca="1" t="shared" si="1516"/>
        <v/>
      </c>
      <c r="X1163" s="50" t="str">
        <f ca="1" t="shared" si="1517"/>
        <v>Nej</v>
      </c>
      <c r="Y1163" s="63" t="str">
        <f ca="1" t="shared" si="1434"/>
        <v/>
      </c>
      <c r="Z1163" s="63" t="str">
        <f ca="1" t="shared" si="1435"/>
        <v/>
      </c>
      <c r="AA1163" s="67"/>
      <c r="AB1163" s="64" t="str">
        <f ca="1" t="shared" si="1436"/>
        <v/>
      </c>
      <c r="AC1163" s="73">
        <f ca="1">INDEX(Anslutningspunkt!$A$2:$A$108,RANDBETWEEN(2,108),1)</f>
        <v>73</v>
      </c>
      <c r="AD1163" s="30"/>
      <c r="AE1163" s="30" t="str">
        <f ca="1" t="shared" si="1518"/>
        <v>Stamnät Regionnät</v>
      </c>
      <c r="AF1163" s="79"/>
      <c r="AG1163" s="122"/>
      <c r="AH1163" s="123"/>
      <c r="AI1163" s="127"/>
      <c r="AL1163" s="7"/>
      <c r="AM1163" s="7">
        <f ca="1">VLOOKUP(AC1163,Anslutningspunkt!A:B,2,0)+RANDBETWEEN(-10000,10000)</f>
        <v>6092708.672</v>
      </c>
      <c r="AN1163" s="7">
        <f ca="1">VLOOKUP(AC1163,Anslutningspunkt!A:C,3,0)+RANDBETWEEN(-10000,10000)</f>
        <v>392016.438</v>
      </c>
      <c r="AP1163" s="7" t="str">
        <f ca="1" t="shared" si="1437"/>
        <v>Nyanslutning</v>
      </c>
      <c r="AQ1163" s="7" t="str">
        <f t="shared" si="1438"/>
        <v>Konsumtion/Produktion</v>
      </c>
      <c r="AX1163" s="31">
        <f ca="1" t="shared" si="1439"/>
        <v>43546.4772538409</v>
      </c>
      <c r="AZ1163" s="31">
        <f ca="1">IF(SUM(IF({"4.Projekteringsavtal","5.Anslutningsavtal","6.Nätavtal"}=Q1163,1,0))&gt;0,EDATE(AX1163,RANDBETWEEN(0,6)),"")</f>
        <v>43730</v>
      </c>
      <c r="BB1163" s="21">
        <f ca="1">IF(SUM(IF({"5.Anslutningsavtal","6.Nätavtal"}=Q1163,1,0))&gt;0,EDATE(AZ1163,RANDBETWEEN(0,3)),"")</f>
        <v>43821</v>
      </c>
      <c r="BD1163" s="21" t="str">
        <f ca="1" t="shared" si="1440"/>
        <v/>
      </c>
    </row>
    <row r="1164" spans="1:56">
      <c r="A1164" s="33" t="s">
        <v>65</v>
      </c>
      <c r="B1164" s="31">
        <f ca="1" t="shared" si="1506"/>
        <v>43614</v>
      </c>
      <c r="C1164" s="32">
        <f ca="1" t="shared" si="1427"/>
        <v>45270</v>
      </c>
      <c r="D1164" s="30" t="str">
        <f t="shared" si="1428"/>
        <v>Project 41164</v>
      </c>
      <c r="E1164" s="30" t="str">
        <f t="shared" si="1429"/>
        <v>Company AB 51164</v>
      </c>
      <c r="F1164" s="30" t="str">
        <f ca="1" t="shared" si="1507"/>
        <v>Heby</v>
      </c>
      <c r="G1164" s="37">
        <f ca="1" t="shared" si="1508"/>
        <v>37</v>
      </c>
      <c r="H1164" s="38" t="str">
        <f ca="1" t="shared" si="1509"/>
        <v>Nej</v>
      </c>
      <c r="I1164" s="30" t="str">
        <f ca="1" t="shared" si="1510"/>
        <v>Utökning</v>
      </c>
      <c r="J1164" s="30" t="s">
        <v>69</v>
      </c>
      <c r="K1164" s="41">
        <f ca="1" t="shared" si="1511"/>
        <v>330</v>
      </c>
      <c r="L1164" s="41">
        <f ca="1" t="shared" si="1430"/>
        <v>292</v>
      </c>
      <c r="N1164" s="30" t="str">
        <f ca="1" t="shared" si="1431"/>
        <v>Sarah Anderson 1164</v>
      </c>
      <c r="O1164" s="30" t="str">
        <f ca="1" t="shared" si="1432"/>
        <v>Erik Johanson 1164</v>
      </c>
      <c r="P1164" s="30" t="str">
        <f ca="1" t="shared" si="1433"/>
        <v>Lars Johnson 1164</v>
      </c>
      <c r="Q1164" s="30" t="str">
        <f ca="1" t="shared" si="1512"/>
        <v>2.Reservationsavtal</v>
      </c>
      <c r="R1164" s="45" t="str">
        <f ca="1" t="shared" si="1513"/>
        <v/>
      </c>
      <c r="S1164" s="45" t="str">
        <f ca="1" t="shared" si="1514"/>
        <v>x</v>
      </c>
      <c r="T1164" s="45" t="str">
        <f ca="1" t="shared" si="1515"/>
        <v/>
      </c>
      <c r="V1164" s="33"/>
      <c r="W1164" s="49" t="str">
        <f ca="1" t="shared" si="1516"/>
        <v>Länk</v>
      </c>
      <c r="X1164" s="50" t="str">
        <f ca="1" t="shared" si="1517"/>
        <v/>
      </c>
      <c r="Y1164" s="63" t="str">
        <f ca="1" t="shared" si="1434"/>
        <v/>
      </c>
      <c r="Z1164" s="63" t="str">
        <f ca="1" t="shared" si="1435"/>
        <v/>
      </c>
      <c r="AA1164" s="67"/>
      <c r="AB1164" s="64" t="str">
        <f ca="1" t="shared" si="1436"/>
        <v/>
      </c>
      <c r="AC1164" s="73">
        <f ca="1">INDEX(Anslutningspunkt!$A$2:$A$108,RANDBETWEEN(2,108),1)</f>
        <v>10</v>
      </c>
      <c r="AD1164" s="30"/>
      <c r="AE1164" s="30" t="str">
        <f ca="1" t="shared" si="1518"/>
        <v/>
      </c>
      <c r="AF1164" s="79"/>
      <c r="AG1164" s="122"/>
      <c r="AH1164" s="123"/>
      <c r="AI1164" s="127"/>
      <c r="AL1164" s="7"/>
      <c r="AM1164" s="7">
        <f ca="1">VLOOKUP(AC1164,Anslutningspunkt!A:B,2,0)+RANDBETWEEN(-10000,10000)</f>
        <v>6078548.672</v>
      </c>
      <c r="AN1164" s="7">
        <f ca="1">VLOOKUP(AC1164,Anslutningspunkt!A:C,3,0)+RANDBETWEEN(-10000,10000)</f>
        <v>309955.438</v>
      </c>
      <c r="AP1164" s="7" t="str">
        <f ca="1" t="shared" si="1437"/>
        <v>Utökning</v>
      </c>
      <c r="AQ1164" s="7" t="str">
        <f t="shared" si="1438"/>
        <v>Konsumtion/Produktion</v>
      </c>
      <c r="AX1164" s="31">
        <f ca="1" t="shared" si="1439"/>
        <v>43615.4966823204</v>
      </c>
      <c r="AZ1164" s="31" t="str">
        <f ca="1">IF(SUM(IF({"4.Projekteringsavtal","5.Anslutningsavtal","6.Nätavtal"}=Q1164,1,0))&gt;0,EDATE(AX1164,RANDBETWEEN(0,6)),"")</f>
        <v/>
      </c>
      <c r="BB1164" s="21" t="str">
        <f ca="1">IF(SUM(IF({"5.Anslutningsavtal","6.Nätavtal"}=Q1164,1,0))&gt;0,EDATE(AZ1164,RANDBETWEEN(0,3)),"")</f>
        <v/>
      </c>
      <c r="BD1164" s="21" t="str">
        <f ca="1" t="shared" si="1440"/>
        <v/>
      </c>
    </row>
    <row r="1165" spans="1:56">
      <c r="A1165" s="33" t="s">
        <v>65</v>
      </c>
      <c r="B1165" s="31">
        <f ca="1" t="shared" si="1506"/>
        <v>43850</v>
      </c>
      <c r="C1165" s="32">
        <f ca="1" t="shared" si="1427"/>
        <v>45031</v>
      </c>
      <c r="D1165" s="30" t="str">
        <f t="shared" si="1428"/>
        <v>Project 41165</v>
      </c>
      <c r="E1165" s="30" t="str">
        <f t="shared" si="1429"/>
        <v>Company AB 51165</v>
      </c>
      <c r="F1165" s="30" t="str">
        <f ca="1" t="shared" si="1507"/>
        <v>Lindesberg</v>
      </c>
      <c r="G1165" s="37">
        <f ca="1" t="shared" si="1508"/>
        <v>38</v>
      </c>
      <c r="H1165" s="38" t="str">
        <f ca="1" t="shared" si="1509"/>
        <v/>
      </c>
      <c r="I1165" s="30" t="str">
        <f ca="1" t="shared" si="1510"/>
        <v>Flytt</v>
      </c>
      <c r="J1165" s="30" t="s">
        <v>69</v>
      </c>
      <c r="K1165" s="41">
        <f ca="1" t="shared" si="1511"/>
        <v>290</v>
      </c>
      <c r="L1165" s="41">
        <f ca="1" t="shared" si="1430"/>
        <v>172</v>
      </c>
      <c r="N1165" s="30" t="str">
        <f ca="1" t="shared" si="1431"/>
        <v>Sarah Anderson 1165</v>
      </c>
      <c r="O1165" s="30" t="str">
        <f ca="1" t="shared" si="1432"/>
        <v>Anders Erikson 1165</v>
      </c>
      <c r="P1165" s="30" t="str">
        <f ca="1" t="shared" si="1433"/>
        <v>Lars Johnson 1165</v>
      </c>
      <c r="Q1165" s="30" t="str">
        <f ca="1" t="shared" si="1512"/>
        <v>6.Nätavtal</v>
      </c>
      <c r="R1165" s="45" t="str">
        <f ca="1" t="shared" si="1513"/>
        <v/>
      </c>
      <c r="S1165" s="45" t="str">
        <f ca="1" t="shared" si="1514"/>
        <v>x</v>
      </c>
      <c r="T1165" s="45" t="str">
        <f ca="1" t="shared" si="1515"/>
        <v/>
      </c>
      <c r="V1165" s="33"/>
      <c r="W1165" s="49" t="str">
        <f ca="1" t="shared" si="1516"/>
        <v>Länk</v>
      </c>
      <c r="X1165" s="50" t="str">
        <f ca="1" t="shared" si="1517"/>
        <v>Nej</v>
      </c>
      <c r="Y1165" s="63" t="str">
        <f ca="1" t="shared" si="1434"/>
        <v/>
      </c>
      <c r="Z1165" s="63" t="str">
        <f ca="1" t="shared" si="1435"/>
        <v/>
      </c>
      <c r="AA1165" s="67"/>
      <c r="AB1165" s="64" t="str">
        <f ca="1" t="shared" si="1436"/>
        <v/>
      </c>
      <c r="AC1165" s="73">
        <f ca="1">INDEX(Anslutningspunkt!$A$2:$A$108,RANDBETWEEN(2,108),1)</f>
        <v>8</v>
      </c>
      <c r="AD1165" s="30"/>
      <c r="AE1165" s="30" t="str">
        <f ca="1" t="shared" si="1518"/>
        <v/>
      </c>
      <c r="AF1165" s="79"/>
      <c r="AG1165" s="122"/>
      <c r="AH1165" s="123"/>
      <c r="AI1165" s="127"/>
      <c r="AL1165" s="7"/>
      <c r="AM1165" s="7">
        <f ca="1">VLOOKUP(AC1165,Anslutningspunkt!A:B,2,0)+RANDBETWEEN(-10000,10000)</f>
        <v>6043076.672</v>
      </c>
      <c r="AN1165" s="7">
        <f ca="1">VLOOKUP(AC1165,Anslutningspunkt!A:C,3,0)+RANDBETWEEN(-10000,10000)</f>
        <v>388255.438</v>
      </c>
      <c r="AP1165" s="7" t="str">
        <f ca="1" t="shared" si="1437"/>
        <v>Flytt</v>
      </c>
      <c r="AQ1165" s="7" t="str">
        <f t="shared" si="1438"/>
        <v>Konsumtion/Produktion</v>
      </c>
      <c r="AX1165" s="31">
        <f ca="1" t="shared" si="1439"/>
        <v>44791.5561057711</v>
      </c>
      <c r="AZ1165" s="31">
        <f ca="1">IF(SUM(IF({"4.Projekteringsavtal","5.Anslutningsavtal","6.Nätavtal"}=Q1165,1,0))&gt;0,EDATE(AX1165,RANDBETWEEN(0,6)),"")</f>
        <v>44852</v>
      </c>
      <c r="BB1165" s="21">
        <f ca="1">IF(SUM(IF({"5.Anslutningsavtal","6.Nätavtal"}=Q1165,1,0))&gt;0,EDATE(AZ1165,RANDBETWEEN(0,3)),"")</f>
        <v>44852</v>
      </c>
      <c r="BD1165" s="21">
        <f ca="1" t="shared" si="1440"/>
        <v>44913</v>
      </c>
    </row>
    <row r="1166" spans="1:56">
      <c r="A1166" s="33" t="s">
        <v>65</v>
      </c>
      <c r="B1166" s="31">
        <f ca="1" t="shared" si="1506"/>
        <v>43903</v>
      </c>
      <c r="C1166" s="32">
        <f ca="1" t="shared" si="1427"/>
        <v>44952</v>
      </c>
      <c r="D1166" s="30" t="str">
        <f t="shared" si="1428"/>
        <v>Project 41166</v>
      </c>
      <c r="E1166" s="30" t="str">
        <f t="shared" si="1429"/>
        <v>Company AB 51166</v>
      </c>
      <c r="F1166" s="30" t="str">
        <f ca="1" t="shared" si="1507"/>
        <v>Östhammar</v>
      </c>
      <c r="G1166" s="37">
        <f ca="1" t="shared" si="1508"/>
        <v>35</v>
      </c>
      <c r="H1166" s="38" t="str">
        <f ca="1" t="shared" si="1509"/>
        <v/>
      </c>
      <c r="I1166" s="30" t="str">
        <f ca="1" t="shared" si="1510"/>
        <v>Flytt</v>
      </c>
      <c r="J1166" s="30" t="s">
        <v>69</v>
      </c>
      <c r="K1166" s="41">
        <f ca="1" t="shared" si="1511"/>
        <v>300</v>
      </c>
      <c r="L1166" s="41">
        <f ca="1" t="shared" si="1430"/>
        <v>42</v>
      </c>
      <c r="N1166" s="30" t="str">
        <f ca="1" t="shared" si="1431"/>
        <v>Anders Erikson 1166</v>
      </c>
      <c r="O1166" s="30" t="str">
        <f ca="1" t="shared" si="1432"/>
        <v>Erik Johanson 1166</v>
      </c>
      <c r="P1166" s="30" t="str">
        <f ca="1" t="shared" si="1433"/>
        <v>Erik Johanson 1166</v>
      </c>
      <c r="Q1166" s="30" t="str">
        <f ca="1" t="shared" si="1512"/>
        <v>1.Anslutningsmöjlighet</v>
      </c>
      <c r="R1166" s="45" t="str">
        <f ca="1" t="shared" si="1513"/>
        <v>?</v>
      </c>
      <c r="S1166" s="45" t="str">
        <f ca="1" t="shared" si="1514"/>
        <v/>
      </c>
      <c r="T1166" s="45" t="str">
        <f ca="1" t="shared" si="1515"/>
        <v/>
      </c>
      <c r="V1166" s="33"/>
      <c r="W1166" s="49" t="str">
        <f ca="1" t="shared" si="1516"/>
        <v/>
      </c>
      <c r="X1166" s="50" t="str">
        <f ca="1" t="shared" si="1517"/>
        <v/>
      </c>
      <c r="Y1166" s="63" t="str">
        <f ca="1" t="shared" si="1434"/>
        <v/>
      </c>
      <c r="Z1166" s="63" t="str">
        <f ca="1" t="shared" si="1435"/>
        <v/>
      </c>
      <c r="AA1166" s="67"/>
      <c r="AB1166" s="64">
        <f ca="1" t="shared" si="1436"/>
        <v>44956.0471076604</v>
      </c>
      <c r="AC1166" s="73">
        <f ca="1">INDEX(Anslutningspunkt!$A$2:$A$108,RANDBETWEEN(2,108),1)</f>
        <v>104</v>
      </c>
      <c r="AD1166" s="30"/>
      <c r="AE1166" s="30" t="str">
        <f ca="1" t="shared" si="1518"/>
        <v/>
      </c>
      <c r="AF1166" s="79"/>
      <c r="AG1166" s="122"/>
      <c r="AH1166" s="123"/>
      <c r="AI1166" s="127"/>
      <c r="AL1166" s="7"/>
      <c r="AM1166" s="7">
        <f ca="1">VLOOKUP(AC1166,Anslutningspunkt!A:B,2,0)+RANDBETWEEN(-10000,10000)</f>
        <v>6120736.672</v>
      </c>
      <c r="AN1166" s="7">
        <f ca="1">VLOOKUP(AC1166,Anslutningspunkt!A:C,3,0)+RANDBETWEEN(-10000,10000)</f>
        <v>260983.438</v>
      </c>
      <c r="AP1166" s="7" t="str">
        <f ca="1" t="shared" si="1437"/>
        <v>Flytt</v>
      </c>
      <c r="AQ1166" s="7" t="str">
        <f t="shared" si="1438"/>
        <v>Konsumtion/Produktion</v>
      </c>
      <c r="AX1166" s="31" t="str">
        <f ca="1" t="shared" si="1439"/>
        <v/>
      </c>
      <c r="AZ1166" s="31" t="str">
        <f ca="1">IF(SUM(IF({"4.Projekteringsavtal","5.Anslutningsavtal","6.Nätavtal"}=Q1166,1,0))&gt;0,EDATE(AX1166,RANDBETWEEN(0,6)),"")</f>
        <v/>
      </c>
      <c r="BB1166" s="21" t="str">
        <f ca="1">IF(SUM(IF({"5.Anslutningsavtal","6.Nätavtal"}=Q1166,1,0))&gt;0,EDATE(AZ1166,RANDBETWEEN(0,3)),"")</f>
        <v/>
      </c>
      <c r="BD1166" s="21" t="str">
        <f ca="1" t="shared" si="1440"/>
        <v/>
      </c>
    </row>
    <row r="1167" spans="1:56">
      <c r="A1167" s="33" t="s">
        <v>65</v>
      </c>
      <c r="B1167" s="31">
        <f ca="1" t="shared" si="1506"/>
        <v>44428</v>
      </c>
      <c r="C1167" s="32">
        <f ca="1" t="shared" ref="C1167:C1230" si="1519">RANDBETWEEN(B1167,DATE(2024,10,20))</f>
        <v>45129</v>
      </c>
      <c r="D1167" s="30" t="str">
        <f t="shared" ref="D1167:D1230" si="1520">_xlfn.CONCAT("Project ",COLUMN(D1167),ROW(D1167))</f>
        <v>Project 41167</v>
      </c>
      <c r="E1167" s="30" t="str">
        <f t="shared" ref="E1167:E1230" si="1521">_xlfn.CONCAT("Company AB ",COLUMN(E1167),ROW(E1167))</f>
        <v>Company AB 51167</v>
      </c>
      <c r="F1167" s="30" t="str">
        <f ca="1" t="shared" si="1507"/>
        <v>Österåker</v>
      </c>
      <c r="G1167" s="37">
        <f ca="1" t="shared" si="1508"/>
        <v>34</v>
      </c>
      <c r="H1167" s="38" t="str">
        <f ca="1" t="shared" si="1509"/>
        <v>Nej</v>
      </c>
      <c r="I1167" s="30" t="str">
        <f ca="1" t="shared" si="1510"/>
        <v>Nyanslutning</v>
      </c>
      <c r="J1167" s="30" t="s">
        <v>69</v>
      </c>
      <c r="K1167" s="41">
        <f ca="1" t="shared" si="1511"/>
        <v>460</v>
      </c>
      <c r="L1167" s="41">
        <f ca="1" t="shared" ref="L1167:L1230" si="1522">RANDBETWEEN(1,K1167)</f>
        <v>218</v>
      </c>
      <c r="N1167" s="30" t="str">
        <f ca="1" t="shared" ref="N1167:N1230" si="1523">_xlfn.CONCAT(CHOOSE(RANDBETWEEN(1,4),"Anders Erikson","Erik Johanson","Sarah Anderson","Lars Johnson")," ",ROW(N1167))</f>
        <v>Erik Johanson 1167</v>
      </c>
      <c r="O1167" s="30" t="str">
        <f ca="1" t="shared" ref="O1167:O1230" si="1524">_xlfn.CONCAT(CHOOSE(RANDBETWEEN(1,4),"Anders Erikson","Erik Johanson","Sarah Anderson","Lars Johnson")," ",ROW(O1167))</f>
        <v>Sarah Anderson 1167</v>
      </c>
      <c r="P1167" s="30" t="str">
        <f ca="1" t="shared" ref="P1167:P1230" si="1525">_xlfn.CONCAT(CHOOSE(RANDBETWEEN(1,4),"Anders Erikson","Erik Johanson","Sarah Anderson","Lars Johnson")," ",ROW(P1167))</f>
        <v>Erik Johanson 1167</v>
      </c>
      <c r="Q1167" s="30" t="str">
        <f ca="1" t="shared" si="1512"/>
        <v>6.Nätavtal</v>
      </c>
      <c r="R1167" s="45" t="str">
        <f ca="1" t="shared" si="1513"/>
        <v>N/A</v>
      </c>
      <c r="S1167" s="45" t="str">
        <f ca="1" t="shared" si="1514"/>
        <v/>
      </c>
      <c r="T1167" s="45" t="str">
        <f ca="1" t="shared" si="1515"/>
        <v>x</v>
      </c>
      <c r="V1167" s="33"/>
      <c r="W1167" s="49" t="str">
        <f ca="1" t="shared" si="1516"/>
        <v>Ansluts till LN 20 kV</v>
      </c>
      <c r="X1167" s="50" t="str">
        <f ca="1" t="shared" si="1517"/>
        <v>Ja</v>
      </c>
      <c r="Y1167" s="63">
        <f ca="1" t="shared" ref="Y1167:Y1230" si="1526">IF(Z1167&lt;&gt;"",RANDBETWEEN(Z1167,DATE(2024,10,20)),"")</f>
        <v>45416</v>
      </c>
      <c r="Z1167" s="63">
        <f ca="1" t="shared" ref="Z1167:Z1230" si="1527">IF(X1167="Ja",RANDBETWEEN(C1167,DATE(2024,10,20)),"")</f>
        <v>45334</v>
      </c>
      <c r="AA1167" s="67"/>
      <c r="AB1167" s="64" t="str">
        <f ca="1" t="shared" ref="AB1167:AB1230" si="1528">IF(Q1167="1.Anslutningsmöjlighet",IF(RAND()*10&lt;3,B1167+RAND()*(EDATE(C1167,1)-B1167),""),"")</f>
        <v/>
      </c>
      <c r="AC1167" s="73">
        <f ca="1">INDEX(Anslutningspunkt!$A$2:$A$108,RANDBETWEEN(2,108),1)</f>
        <v>68</v>
      </c>
      <c r="AD1167" s="30"/>
      <c r="AE1167" s="30" t="str">
        <f ca="1" t="shared" si="1518"/>
        <v>Stamnät Regionnät</v>
      </c>
      <c r="AF1167" s="79"/>
      <c r="AG1167" s="122"/>
      <c r="AH1167" s="123"/>
      <c r="AI1167" s="127"/>
      <c r="AL1167" s="7"/>
      <c r="AM1167" s="7">
        <f ca="1">VLOOKUP(AC1167,Anslutningspunkt!A:B,2,0)+RANDBETWEEN(-10000,10000)</f>
        <v>6174346.672</v>
      </c>
      <c r="AN1167" s="7">
        <f ca="1">VLOOKUP(AC1167,Anslutningspunkt!A:C,3,0)+RANDBETWEEN(-10000,10000)</f>
        <v>435347.438</v>
      </c>
      <c r="AP1167" s="7" t="str">
        <f ca="1" t="shared" ref="AP1167:AP1230" si="1529">I1167</f>
        <v>Nyanslutning</v>
      </c>
      <c r="AQ1167" s="7" t="str">
        <f t="shared" ref="AQ1167:AQ1230" si="1530">J1167</f>
        <v>Konsumtion/Produktion</v>
      </c>
      <c r="AX1167" s="31">
        <f ca="1" t="shared" ref="AX1167:AX1230" si="1531">IF(Q1167&lt;&gt;"1.Anslutningsmöjlighet",B1167+RAND()*(EDATE(C1167,1)-B1167),"")</f>
        <v>44620.3328436927</v>
      </c>
      <c r="AZ1167" s="31">
        <f ca="1">IF(SUM(IF({"4.Projekteringsavtal","5.Anslutningsavtal","6.Nätavtal"}=Q1167,1,0))&gt;0,EDATE(AX1167,RANDBETWEEN(0,6)),"")</f>
        <v>44648</v>
      </c>
      <c r="BB1167" s="21">
        <f ca="1">IF(SUM(IF({"5.Anslutningsavtal","6.Nätavtal"}=Q1167,1,0))&gt;0,EDATE(AZ1167,RANDBETWEEN(0,3)),"")</f>
        <v>44740</v>
      </c>
      <c r="BD1167" s="21">
        <f ca="1" t="shared" ref="BD1167:BD1230" si="1532">IF("6.Nätavtal"=Q1167,EDATE(BB1167,RANDBETWEEN(0,3)),"")</f>
        <v>44801</v>
      </c>
    </row>
    <row r="1168" spans="1:56">
      <c r="A1168" s="33" t="s">
        <v>65</v>
      </c>
      <c r="B1168" s="31">
        <f ca="1" t="shared" si="1506"/>
        <v>44219</v>
      </c>
      <c r="C1168" s="32">
        <f ca="1" t="shared" si="1519"/>
        <v>45487</v>
      </c>
      <c r="D1168" s="30" t="str">
        <f t="shared" si="1520"/>
        <v>Project 41168</v>
      </c>
      <c r="E1168" s="30" t="str">
        <f t="shared" si="1521"/>
        <v>Company AB 51168</v>
      </c>
      <c r="F1168" s="30" t="str">
        <f ca="1" t="shared" si="1507"/>
        <v>Västerås</v>
      </c>
      <c r="G1168" s="37">
        <f ca="1" t="shared" si="1508"/>
        <v>38</v>
      </c>
      <c r="H1168" s="38" t="str">
        <f ca="1" t="shared" si="1509"/>
        <v>Ja</v>
      </c>
      <c r="I1168" s="30" t="str">
        <f ca="1" t="shared" si="1510"/>
        <v>Nyanslutning</v>
      </c>
      <c r="J1168" s="30" t="s">
        <v>69</v>
      </c>
      <c r="K1168" s="41">
        <f ca="1" t="shared" si="1511"/>
        <v>550</v>
      </c>
      <c r="L1168" s="41">
        <f ca="1" t="shared" si="1522"/>
        <v>184</v>
      </c>
      <c r="N1168" s="30" t="str">
        <f ca="1" t="shared" si="1523"/>
        <v>Sarah Anderson 1168</v>
      </c>
      <c r="O1168" s="30" t="str">
        <f ca="1" t="shared" si="1524"/>
        <v>Anders Erikson 1168</v>
      </c>
      <c r="P1168" s="30" t="str">
        <f ca="1" t="shared" si="1525"/>
        <v>Erik Johanson 1168</v>
      </c>
      <c r="Q1168" s="30" t="str">
        <f ca="1" t="shared" si="1512"/>
        <v>1.Anslutningsmöjlighet</v>
      </c>
      <c r="R1168" s="45" t="str">
        <f ca="1" t="shared" si="1513"/>
        <v>nej</v>
      </c>
      <c r="S1168" s="45" t="str">
        <f ca="1" t="shared" si="1514"/>
        <v/>
      </c>
      <c r="T1168" s="45" t="str">
        <f ca="1" t="shared" si="1515"/>
        <v>x</v>
      </c>
      <c r="V1168" s="33"/>
      <c r="W1168" s="49" t="str">
        <f ca="1" t="shared" si="1516"/>
        <v>Länk</v>
      </c>
      <c r="X1168" s="50" t="str">
        <f ca="1" t="shared" si="1517"/>
        <v/>
      </c>
      <c r="Y1168" s="63" t="str">
        <f ca="1" t="shared" si="1526"/>
        <v/>
      </c>
      <c r="Z1168" s="63" t="str">
        <f ca="1" t="shared" si="1527"/>
        <v/>
      </c>
      <c r="AA1168" s="67"/>
      <c r="AB1168" s="64">
        <f ca="1" t="shared" si="1528"/>
        <v>44291.461280598</v>
      </c>
      <c r="AC1168" s="73">
        <f ca="1">INDEX(Anslutningspunkt!$A$2:$A$108,RANDBETWEEN(2,108),1)</f>
        <v>63</v>
      </c>
      <c r="AD1168" s="30"/>
      <c r="AE1168" s="30" t="str">
        <f ca="1" t="shared" si="1518"/>
        <v>Stamnät</v>
      </c>
      <c r="AF1168" s="79"/>
      <c r="AG1168" s="122"/>
      <c r="AH1168" s="123"/>
      <c r="AI1168" s="127"/>
      <c r="AL1168" s="7"/>
      <c r="AM1168" s="7">
        <f ca="1">VLOOKUP(AC1168,Anslutningspunkt!A:B,2,0)+RANDBETWEEN(-10000,10000)</f>
        <v>6170367.672</v>
      </c>
      <c r="AN1168" s="7">
        <f ca="1">VLOOKUP(AC1168,Anslutningspunkt!A:C,3,0)+RANDBETWEEN(-10000,10000)</f>
        <v>406173.438</v>
      </c>
      <c r="AP1168" s="7" t="str">
        <f ca="1" t="shared" si="1529"/>
        <v>Nyanslutning</v>
      </c>
      <c r="AQ1168" s="7" t="str">
        <f t="shared" si="1530"/>
        <v>Konsumtion/Produktion</v>
      </c>
      <c r="AX1168" s="31" t="str">
        <f ca="1" t="shared" si="1531"/>
        <v/>
      </c>
      <c r="AZ1168" s="31" t="str">
        <f ca="1">IF(SUM(IF({"4.Projekteringsavtal","5.Anslutningsavtal","6.Nätavtal"}=Q1168,1,0))&gt;0,EDATE(AX1168,RANDBETWEEN(0,6)),"")</f>
        <v/>
      </c>
      <c r="BB1168" s="21" t="str">
        <f ca="1">IF(SUM(IF({"5.Anslutningsavtal","6.Nätavtal"}=Q1168,1,0))&gt;0,EDATE(AZ1168,RANDBETWEEN(0,3)),"")</f>
        <v/>
      </c>
      <c r="BD1168" s="21" t="str">
        <f ca="1" t="shared" si="1532"/>
        <v/>
      </c>
    </row>
    <row r="1169" spans="1:56">
      <c r="A1169" s="33" t="s">
        <v>65</v>
      </c>
      <c r="B1169" s="31">
        <f ca="1" t="shared" si="1506"/>
        <v>44040</v>
      </c>
      <c r="C1169" s="32">
        <f ca="1" t="shared" si="1519"/>
        <v>45407</v>
      </c>
      <c r="D1169" s="30" t="str">
        <f t="shared" si="1520"/>
        <v>Project 41169</v>
      </c>
      <c r="E1169" s="30" t="str">
        <f t="shared" si="1521"/>
        <v>Company AB 51169</v>
      </c>
      <c r="F1169" s="30" t="str">
        <f ca="1" t="shared" si="1507"/>
        <v>Arboga</v>
      </c>
      <c r="G1169" s="37">
        <f ca="1" t="shared" si="1508"/>
        <v>36</v>
      </c>
      <c r="H1169" s="38" t="str">
        <f ca="1" t="shared" si="1509"/>
        <v>Nej</v>
      </c>
      <c r="I1169" s="30" t="str">
        <f ca="1" t="shared" si="1510"/>
        <v>Utökning</v>
      </c>
      <c r="J1169" s="30" t="s">
        <v>69</v>
      </c>
      <c r="K1169" s="41">
        <f ca="1" t="shared" si="1511"/>
        <v>540</v>
      </c>
      <c r="L1169" s="41">
        <f ca="1" t="shared" si="1522"/>
        <v>54</v>
      </c>
      <c r="N1169" s="30" t="str">
        <f ca="1" t="shared" si="1523"/>
        <v>Lars Johnson 1169</v>
      </c>
      <c r="O1169" s="30" t="str">
        <f ca="1" t="shared" si="1524"/>
        <v>Erik Johanson 1169</v>
      </c>
      <c r="P1169" s="30" t="str">
        <f ca="1" t="shared" si="1525"/>
        <v>Lars Johnson 1169</v>
      </c>
      <c r="Q1169" s="30" t="str">
        <f ca="1" t="shared" si="1512"/>
        <v>2.Reservationsavtal</v>
      </c>
      <c r="R1169" s="45" t="str">
        <f ca="1" t="shared" si="1513"/>
        <v/>
      </c>
      <c r="S1169" s="45" t="str">
        <f ca="1" t="shared" si="1514"/>
        <v>x</v>
      </c>
      <c r="T1169" s="45" t="str">
        <f ca="1" t="shared" si="1515"/>
        <v/>
      </c>
      <c r="V1169" s="33"/>
      <c r="W1169" s="49" t="str">
        <f ca="1" t="shared" si="1516"/>
        <v/>
      </c>
      <c r="X1169" s="50" t="str">
        <f ca="1" t="shared" si="1517"/>
        <v>Nej</v>
      </c>
      <c r="Y1169" s="63" t="str">
        <f ca="1" t="shared" si="1526"/>
        <v/>
      </c>
      <c r="Z1169" s="63" t="str">
        <f ca="1" t="shared" si="1527"/>
        <v/>
      </c>
      <c r="AA1169" s="67"/>
      <c r="AB1169" s="64" t="str">
        <f ca="1" t="shared" si="1528"/>
        <v/>
      </c>
      <c r="AC1169" s="73">
        <f ca="1">INDEX(Anslutningspunkt!$A$2:$A$108,RANDBETWEEN(2,108),1)</f>
        <v>63</v>
      </c>
      <c r="AD1169" s="30"/>
      <c r="AE1169" s="30" t="str">
        <f ca="1" t="shared" si="1518"/>
        <v/>
      </c>
      <c r="AF1169" s="79"/>
      <c r="AG1169" s="122"/>
      <c r="AH1169" s="123"/>
      <c r="AI1169" s="127"/>
      <c r="AL1169" s="7"/>
      <c r="AM1169" s="7">
        <f ca="1">VLOOKUP(AC1169,Anslutningspunkt!A:B,2,0)+RANDBETWEEN(-10000,10000)</f>
        <v>6165997.672</v>
      </c>
      <c r="AN1169" s="7">
        <f ca="1">VLOOKUP(AC1169,Anslutningspunkt!A:C,3,0)+RANDBETWEEN(-10000,10000)</f>
        <v>409788.438</v>
      </c>
      <c r="AP1169" s="7" t="str">
        <f ca="1" t="shared" si="1529"/>
        <v>Utökning</v>
      </c>
      <c r="AQ1169" s="7" t="str">
        <f t="shared" si="1530"/>
        <v>Konsumtion/Produktion</v>
      </c>
      <c r="AX1169" s="31">
        <f ca="1" t="shared" si="1531"/>
        <v>45019.0193035416</v>
      </c>
      <c r="AZ1169" s="31" t="str">
        <f ca="1">IF(SUM(IF({"4.Projekteringsavtal","5.Anslutningsavtal","6.Nätavtal"}=Q1169,1,0))&gt;0,EDATE(AX1169,RANDBETWEEN(0,6)),"")</f>
        <v/>
      </c>
      <c r="BB1169" s="21" t="str">
        <f ca="1">IF(SUM(IF({"5.Anslutningsavtal","6.Nätavtal"}=Q1169,1,0))&gt;0,EDATE(AZ1169,RANDBETWEEN(0,3)),"")</f>
        <v/>
      </c>
      <c r="BD1169" s="21" t="str">
        <f ca="1" t="shared" si="1532"/>
        <v/>
      </c>
    </row>
    <row r="1170" spans="1:56">
      <c r="A1170" s="33" t="s">
        <v>65</v>
      </c>
      <c r="B1170" s="31">
        <f ca="1" t="shared" si="1506"/>
        <v>44481</v>
      </c>
      <c r="C1170" s="32">
        <f ca="1" t="shared" si="1519"/>
        <v>45241</v>
      </c>
      <c r="D1170" s="30" t="str">
        <f t="shared" si="1520"/>
        <v>Project 41170</v>
      </c>
      <c r="E1170" s="30" t="str">
        <f t="shared" si="1521"/>
        <v>Company AB 51170</v>
      </c>
      <c r="F1170" s="30" t="str">
        <f ca="1" t="shared" si="1507"/>
        <v>Tierp</v>
      </c>
      <c r="G1170" s="37">
        <f ca="1" t="shared" si="1508"/>
        <v>34</v>
      </c>
      <c r="H1170" s="38" t="str">
        <f ca="1" t="shared" si="1509"/>
        <v>Nej</v>
      </c>
      <c r="I1170" s="30" t="str">
        <f ca="1" t="shared" si="1510"/>
        <v>Utökning</v>
      </c>
      <c r="J1170" s="30" t="s">
        <v>69</v>
      </c>
      <c r="K1170" s="41">
        <f ca="1" t="shared" si="1511"/>
        <v>190</v>
      </c>
      <c r="L1170" s="41">
        <f ca="1" t="shared" si="1522"/>
        <v>174</v>
      </c>
      <c r="N1170" s="30" t="str">
        <f ca="1" t="shared" si="1523"/>
        <v>Lars Johnson 1170</v>
      </c>
      <c r="O1170" s="30" t="str">
        <f ca="1" t="shared" si="1524"/>
        <v>Anders Erikson 1170</v>
      </c>
      <c r="P1170" s="30" t="str">
        <f ca="1" t="shared" si="1525"/>
        <v>Anders Erikson 1170</v>
      </c>
      <c r="Q1170" s="30" t="str">
        <f ca="1" t="shared" si="1512"/>
        <v>5.Anslutningsavtal</v>
      </c>
      <c r="R1170" s="45" t="str">
        <f ca="1" t="shared" si="1513"/>
        <v/>
      </c>
      <c r="S1170" s="45" t="str">
        <f ca="1" t="shared" si="1514"/>
        <v>x</v>
      </c>
      <c r="T1170" s="45" t="str">
        <f ca="1" t="shared" si="1515"/>
        <v/>
      </c>
      <c r="V1170" s="33"/>
      <c r="W1170" s="49" t="str">
        <f ca="1" t="shared" si="1516"/>
        <v/>
      </c>
      <c r="X1170" s="50" t="str">
        <f ca="1" t="shared" si="1517"/>
        <v/>
      </c>
      <c r="Y1170" s="63" t="str">
        <f ca="1" t="shared" si="1526"/>
        <v/>
      </c>
      <c r="Z1170" s="63" t="str">
        <f ca="1" t="shared" si="1527"/>
        <v/>
      </c>
      <c r="AA1170" s="67"/>
      <c r="AB1170" s="64" t="str">
        <f ca="1" t="shared" si="1528"/>
        <v/>
      </c>
      <c r="AC1170" s="73">
        <f ca="1">INDEX(Anslutningspunkt!$A$2:$A$108,RANDBETWEEN(2,108),1)</f>
        <v>1</v>
      </c>
      <c r="AD1170" s="30"/>
      <c r="AE1170" s="30" t="str">
        <f ca="1" t="shared" si="1518"/>
        <v/>
      </c>
      <c r="AF1170" s="79"/>
      <c r="AG1170" s="122"/>
      <c r="AH1170" s="123"/>
      <c r="AI1170" s="127"/>
      <c r="AL1170" s="7"/>
      <c r="AM1170" s="7">
        <f ca="1">VLOOKUP(AC1170,Anslutningspunkt!A:B,2,0)+RANDBETWEEN(-10000,10000)</f>
        <v>6024659.672</v>
      </c>
      <c r="AN1170" s="7">
        <f ca="1">VLOOKUP(AC1170,Anslutningspunkt!A:C,3,0)+RANDBETWEEN(-10000,10000)</f>
        <v>273962.438</v>
      </c>
      <c r="AP1170" s="7" t="str">
        <f ca="1" t="shared" si="1529"/>
        <v>Utökning</v>
      </c>
      <c r="AQ1170" s="7" t="str">
        <f t="shared" si="1530"/>
        <v>Konsumtion/Produktion</v>
      </c>
      <c r="AX1170" s="31">
        <f ca="1" t="shared" si="1531"/>
        <v>44623.6939006647</v>
      </c>
      <c r="AZ1170" s="31">
        <f ca="1">IF(SUM(IF({"4.Projekteringsavtal","5.Anslutningsavtal","6.Nätavtal"}=Q1170,1,0))&gt;0,EDATE(AX1170,RANDBETWEEN(0,6)),"")</f>
        <v>44715</v>
      </c>
      <c r="BB1170" s="21">
        <f ca="1">IF(SUM(IF({"5.Anslutningsavtal","6.Nätavtal"}=Q1170,1,0))&gt;0,EDATE(AZ1170,RANDBETWEEN(0,3)),"")</f>
        <v>44715</v>
      </c>
      <c r="BD1170" s="21" t="str">
        <f ca="1" t="shared" si="1532"/>
        <v/>
      </c>
    </row>
    <row r="1171" spans="1:56">
      <c r="A1171" s="33" t="s">
        <v>65</v>
      </c>
      <c r="B1171" s="31">
        <f ca="1" t="shared" ref="B1171:B1180" si="1533">RANDBETWEEN(DATE(2018,1,1),DATE(2022,10,20))</f>
        <v>44060</v>
      </c>
      <c r="C1171" s="32">
        <f ca="1" t="shared" si="1519"/>
        <v>44134</v>
      </c>
      <c r="D1171" s="30" t="str">
        <f t="shared" si="1520"/>
        <v>Project 41171</v>
      </c>
      <c r="E1171" s="30" t="str">
        <f t="shared" si="1521"/>
        <v>Company AB 51171</v>
      </c>
      <c r="F1171" s="30" t="str">
        <f ca="1" t="shared" ref="F1171:F1180" si="153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Gävle/Sandviken</v>
      </c>
      <c r="G1171" s="37">
        <f ca="1" t="shared" ref="G1171:G1180" si="1535">RANDBETWEEN(30,38)</f>
        <v>37</v>
      </c>
      <c r="H1171" s="38" t="str">
        <f ca="1" t="shared" ref="H1171:H1180" si="1536">CHOOSE(RANDBETWEEN(1,3),"Ja","Nej","")</f>
        <v>Nej</v>
      </c>
      <c r="I1171" s="30" t="str">
        <f ca="1" t="shared" ref="I1171:I1180" si="1537">CHOOSE(RANDBETWEEN(1,3),"Nyanslutning","Utökning","Flytt")</f>
        <v>Flytt</v>
      </c>
      <c r="J1171" s="30" t="s">
        <v>69</v>
      </c>
      <c r="K1171" s="41">
        <f ca="1" t="shared" ref="K1171:K1180" si="1538">RANDBETWEEN(1,60)*10</f>
        <v>240</v>
      </c>
      <c r="L1171" s="41">
        <f ca="1" t="shared" si="1522"/>
        <v>135</v>
      </c>
      <c r="N1171" s="30" t="str">
        <f ca="1" t="shared" si="1523"/>
        <v>Lars Johnson 1171</v>
      </c>
      <c r="O1171" s="30" t="str">
        <f ca="1" t="shared" si="1524"/>
        <v>Sarah Anderson 1171</v>
      </c>
      <c r="P1171" s="30" t="str">
        <f ca="1" t="shared" si="1525"/>
        <v>Lars Johnson 1171</v>
      </c>
      <c r="Q1171" s="30" t="str">
        <f ca="1" t="shared" ref="Q1171:Q1180" si="1539">CHOOSE(RANDBETWEEN(1,5),"5.Anslutningsavtal","4.Projekteringsavtal","6.Nätavtal","2.Reservationsavtal","1.Anslutningsmöjlighet")</f>
        <v>1.Anslutningsmöjlighet</v>
      </c>
      <c r="R1171" s="45" t="str">
        <f ca="1" t="shared" ref="R1171:R1180" si="1540">CHOOSE(RANDBETWEEN(1,8),"Ja","","","","n","nej","?","N/A")</f>
        <v>Ja</v>
      </c>
      <c r="S1171" s="45" t="str">
        <f ca="1" t="shared" ref="S1171:S1180" si="1541">CHOOSE(RANDBETWEEN(1,3),"x","","")</f>
        <v/>
      </c>
      <c r="T1171" s="45" t="str">
        <f ca="1" t="shared" ref="T1171:T1180" si="1542">CHOOSE(RANDBETWEEN(1,4),"x","","","")</f>
        <v/>
      </c>
      <c r="V1171" s="33"/>
      <c r="W1171" s="49" t="str">
        <f ca="1" t="shared" ref="W1171:W1180" si="1543">CHOOSE(RANDBETWEEN(1,7),"Länk","","","","","Ansluts till LN 20 kV","Reservationsavtal ska tecknas")</f>
        <v>Ansluts till LN 20 kV</v>
      </c>
      <c r="X1171" s="50" t="str">
        <f ca="1" t="shared" ref="X1171:X1180" si="1544">CHOOSE(RANDBETWEEN(1,4),"Ja","Ja","Nej","")</f>
        <v>Nej</v>
      </c>
      <c r="Y1171" s="63" t="str">
        <f ca="1" t="shared" si="1526"/>
        <v/>
      </c>
      <c r="Z1171" s="63" t="str">
        <f ca="1" t="shared" si="1527"/>
        <v/>
      </c>
      <c r="AA1171" s="67"/>
      <c r="AB1171" s="64" t="str">
        <f ca="1" t="shared" si="1528"/>
        <v/>
      </c>
      <c r="AC1171" s="73">
        <f ca="1">INDEX(Anslutningspunkt!$A$2:$A$108,RANDBETWEEN(2,108),1)</f>
        <v>9</v>
      </c>
      <c r="AD1171" s="30"/>
      <c r="AE1171" s="30" t="str">
        <f ca="1" t="shared" ref="AE1171:AE1180" si="1545">CHOOSE(RANDBETWEEN(1,4),"Regionnät","Stamnät Regionnät","Stamnät","")</f>
        <v>Stamnät</v>
      </c>
      <c r="AF1171" s="79"/>
      <c r="AG1171" s="122"/>
      <c r="AH1171" s="123"/>
      <c r="AI1171" s="127"/>
      <c r="AL1171" s="7"/>
      <c r="AM1171" s="7">
        <f ca="1">VLOOKUP(AC1171,Anslutningspunkt!A:B,2,0)+RANDBETWEEN(-10000,10000)</f>
        <v>6049266.672</v>
      </c>
      <c r="AN1171" s="7">
        <f ca="1">VLOOKUP(AC1171,Anslutningspunkt!A:C,3,0)+RANDBETWEEN(-10000,10000)</f>
        <v>320877.438</v>
      </c>
      <c r="AP1171" s="7" t="str">
        <f ca="1" t="shared" si="1529"/>
        <v>Flytt</v>
      </c>
      <c r="AQ1171" s="7" t="str">
        <f t="shared" si="1530"/>
        <v>Konsumtion/Produktion</v>
      </c>
      <c r="AX1171" s="31" t="str">
        <f ca="1" t="shared" si="1531"/>
        <v/>
      </c>
      <c r="AZ1171" s="31" t="str">
        <f ca="1">IF(SUM(IF({"4.Projekteringsavtal","5.Anslutningsavtal","6.Nätavtal"}=Q1171,1,0))&gt;0,EDATE(AX1171,RANDBETWEEN(0,6)),"")</f>
        <v/>
      </c>
      <c r="BB1171" s="21" t="str">
        <f ca="1">IF(SUM(IF({"5.Anslutningsavtal","6.Nätavtal"}=Q1171,1,0))&gt;0,EDATE(AZ1171,RANDBETWEEN(0,3)),"")</f>
        <v/>
      </c>
      <c r="BD1171" s="21" t="str">
        <f ca="1" t="shared" si="1532"/>
        <v/>
      </c>
    </row>
    <row r="1172" spans="1:56">
      <c r="A1172" s="33" t="s">
        <v>65</v>
      </c>
      <c r="B1172" s="31">
        <f ca="1" t="shared" si="1533"/>
        <v>43989</v>
      </c>
      <c r="C1172" s="32">
        <f ca="1" t="shared" si="1519"/>
        <v>44454</v>
      </c>
      <c r="D1172" s="30" t="str">
        <f t="shared" si="1520"/>
        <v>Project 41172</v>
      </c>
      <c r="E1172" s="30" t="str">
        <f t="shared" si="1521"/>
        <v>Company AB 51172</v>
      </c>
      <c r="F1172" s="30" t="str">
        <f ca="1" t="shared" si="1534"/>
        <v>Trosa</v>
      </c>
      <c r="G1172" s="37">
        <f ca="1" t="shared" si="1535"/>
        <v>30</v>
      </c>
      <c r="H1172" s="38" t="str">
        <f ca="1" t="shared" si="1536"/>
        <v>Nej</v>
      </c>
      <c r="I1172" s="30" t="str">
        <f ca="1" t="shared" si="1537"/>
        <v>Flytt</v>
      </c>
      <c r="J1172" s="30" t="s">
        <v>69</v>
      </c>
      <c r="K1172" s="41">
        <f ca="1" t="shared" si="1538"/>
        <v>240</v>
      </c>
      <c r="L1172" s="41">
        <f ca="1" t="shared" si="1522"/>
        <v>235</v>
      </c>
      <c r="N1172" s="30" t="str">
        <f ca="1" t="shared" si="1523"/>
        <v>Sarah Anderson 1172</v>
      </c>
      <c r="O1172" s="30" t="str">
        <f ca="1" t="shared" si="1524"/>
        <v>Anders Erikson 1172</v>
      </c>
      <c r="P1172" s="30" t="str">
        <f ca="1" t="shared" si="1525"/>
        <v>Sarah Anderson 1172</v>
      </c>
      <c r="Q1172" s="30" t="str">
        <f ca="1" t="shared" si="1539"/>
        <v>4.Projekteringsavtal</v>
      </c>
      <c r="R1172" s="45" t="str">
        <f ca="1" t="shared" si="1540"/>
        <v>N/A</v>
      </c>
      <c r="S1172" s="45" t="str">
        <f ca="1" t="shared" si="1541"/>
        <v/>
      </c>
      <c r="T1172" s="45" t="str">
        <f ca="1" t="shared" si="1542"/>
        <v/>
      </c>
      <c r="V1172" s="33"/>
      <c r="W1172" s="49" t="str">
        <f ca="1" t="shared" si="1543"/>
        <v>Länk</v>
      </c>
      <c r="X1172" s="50" t="str">
        <f ca="1" t="shared" si="1544"/>
        <v/>
      </c>
      <c r="Y1172" s="63" t="str">
        <f ca="1" t="shared" si="1526"/>
        <v/>
      </c>
      <c r="Z1172" s="63" t="str">
        <f ca="1" t="shared" si="1527"/>
        <v/>
      </c>
      <c r="AA1172" s="67"/>
      <c r="AB1172" s="64" t="str">
        <f ca="1" t="shared" si="1528"/>
        <v/>
      </c>
      <c r="AC1172" s="73">
        <f ca="1">INDEX(Anslutningspunkt!$A$2:$A$108,RANDBETWEEN(2,108),1)</f>
        <v>44</v>
      </c>
      <c r="AD1172" s="30"/>
      <c r="AE1172" s="30" t="str">
        <f ca="1" t="shared" si="1545"/>
        <v>Stamnät</v>
      </c>
      <c r="AF1172" s="79"/>
      <c r="AG1172" s="122"/>
      <c r="AH1172" s="123"/>
      <c r="AI1172" s="127"/>
      <c r="AL1172" s="7"/>
      <c r="AM1172" s="7">
        <f ca="1">VLOOKUP(AC1172,Anslutningspunkt!A:B,2,0)+RANDBETWEEN(-10000,10000)</f>
        <v>6163372.672</v>
      </c>
      <c r="AN1172" s="7">
        <f ca="1">VLOOKUP(AC1172,Anslutningspunkt!A:C,3,0)+RANDBETWEEN(-10000,10000)</f>
        <v>335266.438</v>
      </c>
      <c r="AP1172" s="7" t="str">
        <f ca="1" t="shared" si="1529"/>
        <v>Flytt</v>
      </c>
      <c r="AQ1172" s="7" t="str">
        <f t="shared" si="1530"/>
        <v>Konsumtion/Produktion</v>
      </c>
      <c r="AX1172" s="31">
        <f ca="1" t="shared" si="1531"/>
        <v>44148.2815752642</v>
      </c>
      <c r="AZ1172" s="31">
        <f ca="1">IF(SUM(IF({"4.Projekteringsavtal","5.Anslutningsavtal","6.Nätavtal"}=Q1172,1,0))&gt;0,EDATE(AX1172,RANDBETWEEN(0,6)),"")</f>
        <v>44329</v>
      </c>
      <c r="BB1172" s="21" t="str">
        <f ca="1">IF(SUM(IF({"5.Anslutningsavtal","6.Nätavtal"}=Q1172,1,0))&gt;0,EDATE(AZ1172,RANDBETWEEN(0,3)),"")</f>
        <v/>
      </c>
      <c r="BD1172" s="21" t="str">
        <f ca="1" t="shared" si="1532"/>
        <v/>
      </c>
    </row>
    <row r="1173" spans="1:56">
      <c r="A1173" s="33" t="s">
        <v>65</v>
      </c>
      <c r="B1173" s="31">
        <f ca="1" t="shared" si="1533"/>
        <v>44052</v>
      </c>
      <c r="C1173" s="32">
        <f ca="1" t="shared" si="1519"/>
        <v>45389</v>
      </c>
      <c r="D1173" s="30" t="str">
        <f t="shared" si="1520"/>
        <v>Project 41173</v>
      </c>
      <c r="E1173" s="30" t="str">
        <f t="shared" si="1521"/>
        <v>Company AB 51173</v>
      </c>
      <c r="F1173" s="30" t="str">
        <f ca="1" t="shared" si="1534"/>
        <v>Litslunda</v>
      </c>
      <c r="G1173" s="37">
        <f ca="1" t="shared" si="1535"/>
        <v>35</v>
      </c>
      <c r="H1173" s="38" t="str">
        <f ca="1" t="shared" si="1536"/>
        <v/>
      </c>
      <c r="I1173" s="30" t="str">
        <f ca="1" t="shared" si="1537"/>
        <v>Nyanslutning</v>
      </c>
      <c r="J1173" s="30" t="s">
        <v>69</v>
      </c>
      <c r="K1173" s="41">
        <f ca="1" t="shared" si="1538"/>
        <v>50</v>
      </c>
      <c r="L1173" s="41">
        <f ca="1" t="shared" si="1522"/>
        <v>25</v>
      </c>
      <c r="N1173" s="30" t="str">
        <f ca="1" t="shared" si="1523"/>
        <v>Anders Erikson 1173</v>
      </c>
      <c r="O1173" s="30" t="str">
        <f ca="1" t="shared" si="1524"/>
        <v>Lars Johnson 1173</v>
      </c>
      <c r="P1173" s="30" t="str">
        <f ca="1" t="shared" si="1525"/>
        <v>Sarah Anderson 1173</v>
      </c>
      <c r="Q1173" s="30" t="str">
        <f ca="1" t="shared" si="1539"/>
        <v>4.Projekteringsavtal</v>
      </c>
      <c r="R1173" s="45" t="str">
        <f ca="1" t="shared" si="1540"/>
        <v>N/A</v>
      </c>
      <c r="S1173" s="45" t="str">
        <f ca="1" t="shared" si="1541"/>
        <v/>
      </c>
      <c r="T1173" s="45" t="str">
        <f ca="1" t="shared" si="1542"/>
        <v/>
      </c>
      <c r="V1173" s="33"/>
      <c r="W1173" s="49" t="str">
        <f ca="1" t="shared" si="1543"/>
        <v>Reservationsavtal ska tecknas</v>
      </c>
      <c r="X1173" s="50" t="str">
        <f ca="1" t="shared" si="1544"/>
        <v>Nej</v>
      </c>
      <c r="Y1173" s="63" t="str">
        <f ca="1" t="shared" si="1526"/>
        <v/>
      </c>
      <c r="Z1173" s="63" t="str">
        <f ca="1" t="shared" si="1527"/>
        <v/>
      </c>
      <c r="AA1173" s="67"/>
      <c r="AB1173" s="64" t="str">
        <f ca="1" t="shared" si="1528"/>
        <v/>
      </c>
      <c r="AC1173" s="73">
        <f ca="1">INDEX(Anslutningspunkt!$A$2:$A$108,RANDBETWEEN(2,108),1)</f>
        <v>78</v>
      </c>
      <c r="AD1173" s="30"/>
      <c r="AE1173" s="30" t="str">
        <f ca="1" t="shared" si="1545"/>
        <v/>
      </c>
      <c r="AF1173" s="79"/>
      <c r="AG1173" s="122"/>
      <c r="AH1173" s="123"/>
      <c r="AI1173" s="127"/>
      <c r="AL1173" s="7"/>
      <c r="AM1173" s="7">
        <f ca="1">VLOOKUP(AC1173,Anslutningspunkt!A:B,2,0)+RANDBETWEEN(-10000,10000)</f>
        <v>6067665.672</v>
      </c>
      <c r="AN1173" s="7">
        <f ca="1">VLOOKUP(AC1173,Anslutningspunkt!A:C,3,0)+RANDBETWEEN(-10000,10000)</f>
        <v>330736.438</v>
      </c>
      <c r="AP1173" s="7" t="str">
        <f ca="1" t="shared" si="1529"/>
        <v>Nyanslutning</v>
      </c>
      <c r="AQ1173" s="7" t="str">
        <f t="shared" si="1530"/>
        <v>Konsumtion/Produktion</v>
      </c>
      <c r="AX1173" s="31">
        <f ca="1" t="shared" si="1531"/>
        <v>44700.9804957013</v>
      </c>
      <c r="AZ1173" s="31">
        <f ca="1">IF(SUM(IF({"4.Projekteringsavtal","5.Anslutningsavtal","6.Nätavtal"}=Q1173,1,0))&gt;0,EDATE(AX1173,RANDBETWEEN(0,6)),"")</f>
        <v>44823</v>
      </c>
      <c r="BB1173" s="21" t="str">
        <f ca="1">IF(SUM(IF({"5.Anslutningsavtal","6.Nätavtal"}=Q1173,1,0))&gt;0,EDATE(AZ1173,RANDBETWEEN(0,3)),"")</f>
        <v/>
      </c>
      <c r="BD1173" s="21" t="str">
        <f ca="1" t="shared" si="1532"/>
        <v/>
      </c>
    </row>
    <row r="1174" spans="1:56">
      <c r="A1174" s="33" t="s">
        <v>65</v>
      </c>
      <c r="B1174" s="31">
        <f ca="1" t="shared" si="1533"/>
        <v>43377</v>
      </c>
      <c r="C1174" s="32">
        <f ca="1" t="shared" si="1519"/>
        <v>44410</v>
      </c>
      <c r="D1174" s="30" t="str">
        <f t="shared" si="1520"/>
        <v>Project 41174</v>
      </c>
      <c r="E1174" s="30" t="str">
        <f t="shared" si="1521"/>
        <v>Company AB 51174</v>
      </c>
      <c r="F1174" s="30" t="str">
        <f ca="1" t="shared" si="1534"/>
        <v>Surahamar</v>
      </c>
      <c r="G1174" s="37">
        <f ca="1" t="shared" si="1535"/>
        <v>37</v>
      </c>
      <c r="H1174" s="38" t="str">
        <f ca="1" t="shared" si="1536"/>
        <v>Nej</v>
      </c>
      <c r="I1174" s="30" t="str">
        <f ca="1" t="shared" si="1537"/>
        <v>Flytt</v>
      </c>
      <c r="J1174" s="30" t="s">
        <v>69</v>
      </c>
      <c r="K1174" s="41">
        <f ca="1" t="shared" si="1538"/>
        <v>50</v>
      </c>
      <c r="L1174" s="41">
        <f ca="1" t="shared" si="1522"/>
        <v>42</v>
      </c>
      <c r="N1174" s="30" t="str">
        <f ca="1" t="shared" si="1523"/>
        <v>Erik Johanson 1174</v>
      </c>
      <c r="O1174" s="30" t="str">
        <f ca="1" t="shared" si="1524"/>
        <v>Erik Johanson 1174</v>
      </c>
      <c r="P1174" s="30" t="str">
        <f ca="1" t="shared" si="1525"/>
        <v>Erik Johanson 1174</v>
      </c>
      <c r="Q1174" s="30" t="str">
        <f ca="1" t="shared" si="1539"/>
        <v>6.Nätavtal</v>
      </c>
      <c r="R1174" s="45" t="str">
        <f ca="1" t="shared" si="1540"/>
        <v>n</v>
      </c>
      <c r="S1174" s="45" t="str">
        <f ca="1" t="shared" si="1541"/>
        <v/>
      </c>
      <c r="T1174" s="45" t="str">
        <f ca="1" t="shared" si="1542"/>
        <v/>
      </c>
      <c r="V1174" s="33"/>
      <c r="W1174" s="49" t="str">
        <f ca="1" t="shared" si="1543"/>
        <v/>
      </c>
      <c r="X1174" s="50" t="str">
        <f ca="1" t="shared" si="1544"/>
        <v>Ja</v>
      </c>
      <c r="Y1174" s="63">
        <f ca="1" t="shared" si="1526"/>
        <v>44585</v>
      </c>
      <c r="Z1174" s="63">
        <f ca="1" t="shared" si="1527"/>
        <v>44468</v>
      </c>
      <c r="AA1174" s="67"/>
      <c r="AB1174" s="64" t="str">
        <f ca="1" t="shared" si="1528"/>
        <v/>
      </c>
      <c r="AC1174" s="73">
        <f ca="1">INDEX(Anslutningspunkt!$A$2:$A$108,RANDBETWEEN(2,108),1)</f>
        <v>78</v>
      </c>
      <c r="AD1174" s="30"/>
      <c r="AE1174" s="30" t="str">
        <f ca="1" t="shared" si="1545"/>
        <v/>
      </c>
      <c r="AF1174" s="79"/>
      <c r="AG1174" s="122"/>
      <c r="AH1174" s="123"/>
      <c r="AI1174" s="127"/>
      <c r="AL1174" s="7"/>
      <c r="AM1174" s="7">
        <f ca="1">VLOOKUP(AC1174,Anslutningspunkt!A:B,2,0)+RANDBETWEEN(-10000,10000)</f>
        <v>6068184.672</v>
      </c>
      <c r="AN1174" s="7">
        <f ca="1">VLOOKUP(AC1174,Anslutningspunkt!A:C,3,0)+RANDBETWEEN(-10000,10000)</f>
        <v>330797.438</v>
      </c>
      <c r="AP1174" s="7" t="str">
        <f ca="1" t="shared" si="1529"/>
        <v>Flytt</v>
      </c>
      <c r="AQ1174" s="7" t="str">
        <f t="shared" si="1530"/>
        <v>Konsumtion/Produktion</v>
      </c>
      <c r="AX1174" s="31">
        <f ca="1" t="shared" si="1531"/>
        <v>43588.7909041546</v>
      </c>
      <c r="AZ1174" s="31">
        <f ca="1">IF(SUM(IF({"4.Projekteringsavtal","5.Anslutningsavtal","6.Nätavtal"}=Q1174,1,0))&gt;0,EDATE(AX1174,RANDBETWEEN(0,6)),"")</f>
        <v>43649</v>
      </c>
      <c r="BB1174" s="21">
        <f ca="1">IF(SUM(IF({"5.Anslutningsavtal","6.Nätavtal"}=Q1174,1,0))&gt;0,EDATE(AZ1174,RANDBETWEEN(0,3)),"")</f>
        <v>43711</v>
      </c>
      <c r="BD1174" s="21">
        <f ca="1" t="shared" si="1532"/>
        <v>43711</v>
      </c>
    </row>
    <row r="1175" spans="1:56">
      <c r="A1175" s="33" t="s">
        <v>65</v>
      </c>
      <c r="B1175" s="31">
        <f ca="1" t="shared" si="1533"/>
        <v>43749</v>
      </c>
      <c r="C1175" s="32">
        <f ca="1" t="shared" si="1519"/>
        <v>45081</v>
      </c>
      <c r="D1175" s="30" t="str">
        <f t="shared" si="1520"/>
        <v>Project 41175</v>
      </c>
      <c r="E1175" s="30" t="str">
        <f t="shared" si="1521"/>
        <v>Company AB 51175</v>
      </c>
      <c r="F1175" s="30" t="str">
        <f ca="1" t="shared" si="1534"/>
        <v>Västerås</v>
      </c>
      <c r="G1175" s="37">
        <f ca="1" t="shared" si="1535"/>
        <v>38</v>
      </c>
      <c r="H1175" s="38" t="str">
        <f ca="1" t="shared" si="1536"/>
        <v>Ja</v>
      </c>
      <c r="I1175" s="30" t="str">
        <f ca="1" t="shared" si="1537"/>
        <v>Utökning</v>
      </c>
      <c r="J1175" s="30" t="s">
        <v>69</v>
      </c>
      <c r="K1175" s="41">
        <f ca="1" t="shared" si="1538"/>
        <v>530</v>
      </c>
      <c r="L1175" s="41">
        <f ca="1" t="shared" si="1522"/>
        <v>468</v>
      </c>
      <c r="N1175" s="30" t="str">
        <f ca="1" t="shared" si="1523"/>
        <v>Erik Johanson 1175</v>
      </c>
      <c r="O1175" s="30" t="str">
        <f ca="1" t="shared" si="1524"/>
        <v>Erik Johanson 1175</v>
      </c>
      <c r="P1175" s="30" t="str">
        <f ca="1" t="shared" si="1525"/>
        <v>Anders Erikson 1175</v>
      </c>
      <c r="Q1175" s="30" t="str">
        <f ca="1" t="shared" si="1539"/>
        <v>1.Anslutningsmöjlighet</v>
      </c>
      <c r="R1175" s="45" t="str">
        <f ca="1" t="shared" si="1540"/>
        <v>Ja</v>
      </c>
      <c r="S1175" s="45" t="str">
        <f ca="1" t="shared" si="1541"/>
        <v/>
      </c>
      <c r="T1175" s="45" t="str">
        <f ca="1" t="shared" si="1542"/>
        <v/>
      </c>
      <c r="V1175" s="33"/>
      <c r="W1175" s="49" t="str">
        <f ca="1" t="shared" si="1543"/>
        <v>Länk</v>
      </c>
      <c r="X1175" s="50" t="str">
        <f ca="1" t="shared" si="1544"/>
        <v>Nej</v>
      </c>
      <c r="Y1175" s="63" t="str">
        <f ca="1" t="shared" si="1526"/>
        <v/>
      </c>
      <c r="Z1175" s="63" t="str">
        <f ca="1" t="shared" si="1527"/>
        <v/>
      </c>
      <c r="AA1175" s="67"/>
      <c r="AB1175" s="64" t="str">
        <f ca="1" t="shared" si="1528"/>
        <v/>
      </c>
      <c r="AC1175" s="73">
        <f ca="1">INDEX(Anslutningspunkt!$A$2:$A$108,RANDBETWEEN(2,108),1)</f>
        <v>57</v>
      </c>
      <c r="AD1175" s="30"/>
      <c r="AE1175" s="30" t="str">
        <f ca="1" t="shared" si="1545"/>
        <v>Regionnät</v>
      </c>
      <c r="AF1175" s="79"/>
      <c r="AG1175" s="122"/>
      <c r="AH1175" s="123"/>
      <c r="AI1175" s="127"/>
      <c r="AL1175" s="7"/>
      <c r="AM1175" s="7">
        <f ca="1">VLOOKUP(AC1175,Anslutningspunkt!A:B,2,0)+RANDBETWEEN(-10000,10000)</f>
        <v>6013476.672</v>
      </c>
      <c r="AN1175" s="7">
        <f ca="1">VLOOKUP(AC1175,Anslutningspunkt!A:C,3,0)+RANDBETWEEN(-10000,10000)</f>
        <v>275719.438</v>
      </c>
      <c r="AP1175" s="7" t="str">
        <f ca="1" t="shared" si="1529"/>
        <v>Utökning</v>
      </c>
      <c r="AQ1175" s="7" t="str">
        <f t="shared" si="1530"/>
        <v>Konsumtion/Produktion</v>
      </c>
      <c r="AX1175" s="31" t="str">
        <f ca="1" t="shared" si="1531"/>
        <v/>
      </c>
      <c r="AZ1175" s="31" t="str">
        <f ca="1">IF(SUM(IF({"4.Projekteringsavtal","5.Anslutningsavtal","6.Nätavtal"}=Q1175,1,0))&gt;0,EDATE(AX1175,RANDBETWEEN(0,6)),"")</f>
        <v/>
      </c>
      <c r="BB1175" s="21" t="str">
        <f ca="1">IF(SUM(IF({"5.Anslutningsavtal","6.Nätavtal"}=Q1175,1,0))&gt;0,EDATE(AZ1175,RANDBETWEEN(0,3)),"")</f>
        <v/>
      </c>
      <c r="BD1175" s="21" t="str">
        <f ca="1" t="shared" si="1532"/>
        <v/>
      </c>
    </row>
    <row r="1176" spans="1:56">
      <c r="A1176" s="33" t="s">
        <v>65</v>
      </c>
      <c r="B1176" s="31">
        <f ca="1" t="shared" si="1533"/>
        <v>44834</v>
      </c>
      <c r="C1176" s="32">
        <f ca="1" t="shared" si="1519"/>
        <v>45323</v>
      </c>
      <c r="D1176" s="30" t="str">
        <f t="shared" si="1520"/>
        <v>Project 41176</v>
      </c>
      <c r="E1176" s="30" t="str">
        <f t="shared" si="1521"/>
        <v>Company AB 51176</v>
      </c>
      <c r="F1176" s="30" t="str">
        <f ca="1" t="shared" si="1534"/>
        <v>Gävle/Sandviken</v>
      </c>
      <c r="G1176" s="37">
        <f ca="1" t="shared" si="1535"/>
        <v>38</v>
      </c>
      <c r="H1176" s="38" t="str">
        <f ca="1" t="shared" si="1536"/>
        <v/>
      </c>
      <c r="I1176" s="30" t="str">
        <f ca="1" t="shared" si="1537"/>
        <v>Utökning</v>
      </c>
      <c r="J1176" s="30" t="s">
        <v>69</v>
      </c>
      <c r="K1176" s="41">
        <f ca="1" t="shared" si="1538"/>
        <v>600</v>
      </c>
      <c r="L1176" s="41">
        <f ca="1" t="shared" si="1522"/>
        <v>600</v>
      </c>
      <c r="N1176" s="30" t="str">
        <f ca="1" t="shared" si="1523"/>
        <v>Sarah Anderson 1176</v>
      </c>
      <c r="O1176" s="30" t="str">
        <f ca="1" t="shared" si="1524"/>
        <v>Lars Johnson 1176</v>
      </c>
      <c r="P1176" s="30" t="str">
        <f ca="1" t="shared" si="1525"/>
        <v>Anders Erikson 1176</v>
      </c>
      <c r="Q1176" s="30" t="str">
        <f ca="1" t="shared" si="1539"/>
        <v>1.Anslutningsmöjlighet</v>
      </c>
      <c r="R1176" s="45" t="str">
        <f ca="1" t="shared" si="1540"/>
        <v/>
      </c>
      <c r="S1176" s="45" t="str">
        <f ca="1" t="shared" si="1541"/>
        <v>x</v>
      </c>
      <c r="T1176" s="45" t="str">
        <f ca="1" t="shared" si="1542"/>
        <v/>
      </c>
      <c r="V1176" s="33"/>
      <c r="W1176" s="49" t="str">
        <f ca="1" t="shared" si="1543"/>
        <v/>
      </c>
      <c r="X1176" s="50" t="str">
        <f ca="1" t="shared" si="1544"/>
        <v/>
      </c>
      <c r="Y1176" s="63" t="str">
        <f ca="1" t="shared" si="1526"/>
        <v/>
      </c>
      <c r="Z1176" s="63" t="str">
        <f ca="1" t="shared" si="1527"/>
        <v/>
      </c>
      <c r="AA1176" s="67"/>
      <c r="AB1176" s="64" t="str">
        <f ca="1" t="shared" si="1528"/>
        <v/>
      </c>
      <c r="AC1176" s="73">
        <f ca="1">INDEX(Anslutningspunkt!$A$2:$A$108,RANDBETWEEN(2,108),1)</f>
        <v>47</v>
      </c>
      <c r="AD1176" s="30"/>
      <c r="AE1176" s="30" t="str">
        <f ca="1" t="shared" si="1545"/>
        <v>Stamnät</v>
      </c>
      <c r="AF1176" s="79"/>
      <c r="AG1176" s="122"/>
      <c r="AH1176" s="123"/>
      <c r="AI1176" s="127"/>
      <c r="AL1176" s="7"/>
      <c r="AM1176" s="7">
        <f ca="1">VLOOKUP(AC1176,Anslutningspunkt!A:B,2,0)+RANDBETWEEN(-10000,10000)</f>
        <v>6014600.672</v>
      </c>
      <c r="AN1176" s="7">
        <f ca="1">VLOOKUP(AC1176,Anslutningspunkt!A:C,3,0)+RANDBETWEEN(-10000,10000)</f>
        <v>450754.438</v>
      </c>
      <c r="AP1176" s="7" t="str">
        <f ca="1" t="shared" si="1529"/>
        <v>Utökning</v>
      </c>
      <c r="AQ1176" s="7" t="str">
        <f t="shared" si="1530"/>
        <v>Konsumtion/Produktion</v>
      </c>
      <c r="AX1176" s="31" t="str">
        <f ca="1" t="shared" si="1531"/>
        <v/>
      </c>
      <c r="AZ1176" s="31" t="str">
        <f ca="1">IF(SUM(IF({"4.Projekteringsavtal","5.Anslutningsavtal","6.Nätavtal"}=Q1176,1,0))&gt;0,EDATE(AX1176,RANDBETWEEN(0,6)),"")</f>
        <v/>
      </c>
      <c r="BB1176" s="21" t="str">
        <f ca="1">IF(SUM(IF({"5.Anslutningsavtal","6.Nätavtal"}=Q1176,1,0))&gt;0,EDATE(AZ1176,RANDBETWEEN(0,3)),"")</f>
        <v/>
      </c>
      <c r="BD1176" s="21" t="str">
        <f ca="1" t="shared" si="1532"/>
        <v/>
      </c>
    </row>
    <row r="1177" spans="1:56">
      <c r="A1177" s="33" t="s">
        <v>65</v>
      </c>
      <c r="B1177" s="31">
        <f ca="1" t="shared" si="1533"/>
        <v>44309</v>
      </c>
      <c r="C1177" s="32">
        <f ca="1" t="shared" si="1519"/>
        <v>44620</v>
      </c>
      <c r="D1177" s="30" t="str">
        <f t="shared" si="1520"/>
        <v>Project 41177</v>
      </c>
      <c r="E1177" s="30" t="str">
        <f t="shared" si="1521"/>
        <v>Company AB 51177</v>
      </c>
      <c r="F1177" s="30" t="str">
        <f ca="1" t="shared" si="1534"/>
        <v>Heby</v>
      </c>
      <c r="G1177" s="37">
        <f ca="1" t="shared" si="1535"/>
        <v>32</v>
      </c>
      <c r="H1177" s="38" t="str">
        <f ca="1" t="shared" si="1536"/>
        <v>Nej</v>
      </c>
      <c r="I1177" s="30" t="str">
        <f ca="1" t="shared" si="1537"/>
        <v>Flytt</v>
      </c>
      <c r="J1177" s="30" t="s">
        <v>69</v>
      </c>
      <c r="K1177" s="41">
        <f ca="1" t="shared" si="1538"/>
        <v>40</v>
      </c>
      <c r="L1177" s="41">
        <f ca="1" t="shared" si="1522"/>
        <v>21</v>
      </c>
      <c r="N1177" s="30" t="str">
        <f ca="1" t="shared" si="1523"/>
        <v>Lars Johnson 1177</v>
      </c>
      <c r="O1177" s="30" t="str">
        <f ca="1" t="shared" si="1524"/>
        <v>Sarah Anderson 1177</v>
      </c>
      <c r="P1177" s="30" t="str">
        <f ca="1" t="shared" si="1525"/>
        <v>Erik Johanson 1177</v>
      </c>
      <c r="Q1177" s="30" t="str">
        <f ca="1" t="shared" si="1539"/>
        <v>1.Anslutningsmöjlighet</v>
      </c>
      <c r="R1177" s="45" t="str">
        <f ca="1" t="shared" si="1540"/>
        <v/>
      </c>
      <c r="S1177" s="45" t="str">
        <f ca="1" t="shared" si="1541"/>
        <v/>
      </c>
      <c r="T1177" s="45" t="str">
        <f ca="1" t="shared" si="1542"/>
        <v/>
      </c>
      <c r="V1177" s="33"/>
      <c r="W1177" s="49" t="str">
        <f ca="1" t="shared" si="1543"/>
        <v>Länk</v>
      </c>
      <c r="X1177" s="50" t="str">
        <f ca="1" t="shared" si="1544"/>
        <v>Ja</v>
      </c>
      <c r="Y1177" s="63">
        <f ca="1" t="shared" si="1526"/>
        <v>45560</v>
      </c>
      <c r="Z1177" s="63">
        <f ca="1" t="shared" si="1527"/>
        <v>45446</v>
      </c>
      <c r="AA1177" s="67"/>
      <c r="AB1177" s="64" t="str">
        <f ca="1" t="shared" si="1528"/>
        <v/>
      </c>
      <c r="AC1177" s="73">
        <f ca="1">INDEX(Anslutningspunkt!$A$2:$A$108,RANDBETWEEN(2,108),1)</f>
        <v>19</v>
      </c>
      <c r="AD1177" s="30"/>
      <c r="AE1177" s="30" t="str">
        <f ca="1" t="shared" si="1545"/>
        <v>Stamnät</v>
      </c>
      <c r="AF1177" s="79"/>
      <c r="AG1177" s="122"/>
      <c r="AH1177" s="123"/>
      <c r="AI1177" s="127"/>
      <c r="AL1177" s="7"/>
      <c r="AM1177" s="7">
        <f ca="1">VLOOKUP(AC1177,Anslutningspunkt!A:B,2,0)+RANDBETWEEN(-10000,10000)</f>
        <v>6011511.672</v>
      </c>
      <c r="AN1177" s="7">
        <f ca="1">VLOOKUP(AC1177,Anslutningspunkt!A:C,3,0)+RANDBETWEEN(-10000,10000)</f>
        <v>345852.438</v>
      </c>
      <c r="AP1177" s="7" t="str">
        <f ca="1" t="shared" si="1529"/>
        <v>Flytt</v>
      </c>
      <c r="AQ1177" s="7" t="str">
        <f t="shared" si="1530"/>
        <v>Konsumtion/Produktion</v>
      </c>
      <c r="AX1177" s="31" t="str">
        <f ca="1" t="shared" si="1531"/>
        <v/>
      </c>
      <c r="AZ1177" s="31" t="str">
        <f ca="1">IF(SUM(IF({"4.Projekteringsavtal","5.Anslutningsavtal","6.Nätavtal"}=Q1177,1,0))&gt;0,EDATE(AX1177,RANDBETWEEN(0,6)),"")</f>
        <v/>
      </c>
      <c r="BB1177" s="21" t="str">
        <f ca="1">IF(SUM(IF({"5.Anslutningsavtal","6.Nätavtal"}=Q1177,1,0))&gt;0,EDATE(AZ1177,RANDBETWEEN(0,3)),"")</f>
        <v/>
      </c>
      <c r="BD1177" s="21" t="str">
        <f ca="1" t="shared" si="1532"/>
        <v/>
      </c>
    </row>
    <row r="1178" spans="1:56">
      <c r="A1178" s="33" t="s">
        <v>65</v>
      </c>
      <c r="B1178" s="31">
        <f ca="1" t="shared" si="1533"/>
        <v>44587</v>
      </c>
      <c r="C1178" s="32">
        <f ca="1" t="shared" si="1519"/>
        <v>44912</v>
      </c>
      <c r="D1178" s="30" t="str">
        <f t="shared" si="1520"/>
        <v>Project 41178</v>
      </c>
      <c r="E1178" s="30" t="str">
        <f t="shared" si="1521"/>
        <v>Company AB 51178</v>
      </c>
      <c r="F1178" s="30" t="str">
        <f ca="1" t="shared" si="1534"/>
        <v>Falun</v>
      </c>
      <c r="G1178" s="37">
        <f ca="1" t="shared" si="1535"/>
        <v>35</v>
      </c>
      <c r="H1178" s="38" t="str">
        <f ca="1" t="shared" si="1536"/>
        <v>Ja</v>
      </c>
      <c r="I1178" s="30" t="str">
        <f ca="1" t="shared" si="1537"/>
        <v>Utökning</v>
      </c>
      <c r="J1178" s="30" t="s">
        <v>69</v>
      </c>
      <c r="K1178" s="41">
        <f ca="1" t="shared" si="1538"/>
        <v>100</v>
      </c>
      <c r="L1178" s="41">
        <f ca="1" t="shared" si="1522"/>
        <v>6</v>
      </c>
      <c r="N1178" s="30" t="str">
        <f ca="1" t="shared" si="1523"/>
        <v>Sarah Anderson 1178</v>
      </c>
      <c r="O1178" s="30" t="str">
        <f ca="1" t="shared" si="1524"/>
        <v>Erik Johanson 1178</v>
      </c>
      <c r="P1178" s="30" t="str">
        <f ca="1" t="shared" si="1525"/>
        <v>Erik Johanson 1178</v>
      </c>
      <c r="Q1178" s="30" t="str">
        <f ca="1" t="shared" si="1539"/>
        <v>6.Nätavtal</v>
      </c>
      <c r="R1178" s="45" t="str">
        <f ca="1" t="shared" si="1540"/>
        <v/>
      </c>
      <c r="S1178" s="45" t="str">
        <f ca="1" t="shared" si="1541"/>
        <v/>
      </c>
      <c r="T1178" s="45" t="str">
        <f ca="1" t="shared" si="1542"/>
        <v/>
      </c>
      <c r="V1178" s="33"/>
      <c r="W1178" s="49" t="str">
        <f ca="1" t="shared" si="1543"/>
        <v/>
      </c>
      <c r="X1178" s="50" t="str">
        <f ca="1" t="shared" si="1544"/>
        <v>Ja</v>
      </c>
      <c r="Y1178" s="63">
        <f ca="1" t="shared" si="1526"/>
        <v>45581</v>
      </c>
      <c r="Z1178" s="63">
        <f ca="1" t="shared" si="1527"/>
        <v>45508</v>
      </c>
      <c r="AA1178" s="67"/>
      <c r="AB1178" s="64" t="str">
        <f ca="1" t="shared" si="1528"/>
        <v/>
      </c>
      <c r="AC1178" s="73">
        <f ca="1">INDEX(Anslutningspunkt!$A$2:$A$108,RANDBETWEEN(2,108),1)</f>
        <v>91</v>
      </c>
      <c r="AD1178" s="30"/>
      <c r="AE1178" s="30" t="str">
        <f ca="1" t="shared" si="1545"/>
        <v>Regionnät</v>
      </c>
      <c r="AF1178" s="79"/>
      <c r="AG1178" s="122"/>
      <c r="AH1178" s="123"/>
      <c r="AI1178" s="127"/>
      <c r="AL1178" s="7"/>
      <c r="AM1178" s="7">
        <f ca="1">VLOOKUP(AC1178,Anslutningspunkt!A:B,2,0)+RANDBETWEEN(-10000,10000)</f>
        <v>6161975.672</v>
      </c>
      <c r="AN1178" s="7">
        <f ca="1">VLOOKUP(AC1178,Anslutningspunkt!A:C,3,0)+RANDBETWEEN(-10000,10000)</f>
        <v>443488.438</v>
      </c>
      <c r="AP1178" s="7" t="str">
        <f ca="1" t="shared" si="1529"/>
        <v>Utökning</v>
      </c>
      <c r="AQ1178" s="7" t="str">
        <f t="shared" si="1530"/>
        <v>Konsumtion/Produktion</v>
      </c>
      <c r="AX1178" s="31">
        <f ca="1" t="shared" si="1531"/>
        <v>44734.0028764095</v>
      </c>
      <c r="AZ1178" s="31">
        <f ca="1">IF(SUM(IF({"4.Projekteringsavtal","5.Anslutningsavtal","6.Nätavtal"}=Q1178,1,0))&gt;0,EDATE(AX1178,RANDBETWEEN(0,6)),"")</f>
        <v>44887</v>
      </c>
      <c r="BB1178" s="21">
        <f ca="1">IF(SUM(IF({"5.Anslutningsavtal","6.Nätavtal"}=Q1178,1,0))&gt;0,EDATE(AZ1178,RANDBETWEEN(0,3)),"")</f>
        <v>44917</v>
      </c>
      <c r="BD1178" s="21">
        <f ca="1" t="shared" si="1532"/>
        <v>44979</v>
      </c>
    </row>
    <row r="1179" spans="1:56">
      <c r="A1179" s="33" t="s">
        <v>65</v>
      </c>
      <c r="B1179" s="31">
        <f ca="1" t="shared" si="1533"/>
        <v>43922</v>
      </c>
      <c r="C1179" s="32">
        <f ca="1" t="shared" si="1519"/>
        <v>45178</v>
      </c>
      <c r="D1179" s="30" t="str">
        <f t="shared" si="1520"/>
        <v>Project 41179</v>
      </c>
      <c r="E1179" s="30" t="str">
        <f t="shared" si="1521"/>
        <v>Company AB 51179</v>
      </c>
      <c r="F1179" s="30" t="str">
        <f ca="1" t="shared" si="1534"/>
        <v>Avesta</v>
      </c>
      <c r="G1179" s="37">
        <f ca="1" t="shared" si="1535"/>
        <v>35</v>
      </c>
      <c r="H1179" s="38" t="str">
        <f ca="1" t="shared" si="1536"/>
        <v>Ja</v>
      </c>
      <c r="I1179" s="30" t="str">
        <f ca="1" t="shared" si="1537"/>
        <v>Utökning</v>
      </c>
      <c r="J1179" s="30" t="s">
        <v>69</v>
      </c>
      <c r="K1179" s="41">
        <f ca="1" t="shared" si="1538"/>
        <v>270</v>
      </c>
      <c r="L1179" s="41">
        <f ca="1" t="shared" si="1522"/>
        <v>224</v>
      </c>
      <c r="N1179" s="30" t="str">
        <f ca="1" t="shared" si="1523"/>
        <v>Sarah Anderson 1179</v>
      </c>
      <c r="O1179" s="30" t="str">
        <f ca="1" t="shared" si="1524"/>
        <v>Anders Erikson 1179</v>
      </c>
      <c r="P1179" s="30" t="str">
        <f ca="1" t="shared" si="1525"/>
        <v>Anders Erikson 1179</v>
      </c>
      <c r="Q1179" s="30" t="str">
        <f ca="1" t="shared" si="1539"/>
        <v>1.Anslutningsmöjlighet</v>
      </c>
      <c r="R1179" s="45" t="str">
        <f ca="1" t="shared" si="1540"/>
        <v>?</v>
      </c>
      <c r="S1179" s="45" t="str">
        <f ca="1" t="shared" si="1541"/>
        <v/>
      </c>
      <c r="T1179" s="45" t="str">
        <f ca="1" t="shared" si="1542"/>
        <v>x</v>
      </c>
      <c r="V1179" s="33"/>
      <c r="W1179" s="49" t="str">
        <f ca="1" t="shared" si="1543"/>
        <v>Länk</v>
      </c>
      <c r="X1179" s="50" t="str">
        <f ca="1" t="shared" si="1544"/>
        <v/>
      </c>
      <c r="Y1179" s="63" t="str">
        <f ca="1" t="shared" si="1526"/>
        <v/>
      </c>
      <c r="Z1179" s="63" t="str">
        <f ca="1" t="shared" si="1527"/>
        <v/>
      </c>
      <c r="AA1179" s="67"/>
      <c r="AB1179" s="64" t="str">
        <f ca="1" t="shared" si="1528"/>
        <v/>
      </c>
      <c r="AC1179" s="73">
        <f ca="1">INDEX(Anslutningspunkt!$A$2:$A$108,RANDBETWEEN(2,108),1)</f>
        <v>64</v>
      </c>
      <c r="AD1179" s="30"/>
      <c r="AE1179" s="30" t="str">
        <f ca="1" t="shared" si="1545"/>
        <v>Stamnät Regionnät</v>
      </c>
      <c r="AF1179" s="79"/>
      <c r="AG1179" s="122"/>
      <c r="AH1179" s="123"/>
      <c r="AI1179" s="127"/>
      <c r="AL1179" s="7"/>
      <c r="AM1179" s="7">
        <f ca="1">VLOOKUP(AC1179,Anslutningspunkt!A:B,2,0)+RANDBETWEEN(-10000,10000)</f>
        <v>6064535.672</v>
      </c>
      <c r="AN1179" s="7">
        <f ca="1">VLOOKUP(AC1179,Anslutningspunkt!A:C,3,0)+RANDBETWEEN(-10000,10000)</f>
        <v>384565.438</v>
      </c>
      <c r="AP1179" s="7" t="str">
        <f ca="1" t="shared" si="1529"/>
        <v>Utökning</v>
      </c>
      <c r="AQ1179" s="7" t="str">
        <f t="shared" si="1530"/>
        <v>Konsumtion/Produktion</v>
      </c>
      <c r="AX1179" s="31" t="str">
        <f ca="1" t="shared" si="1531"/>
        <v/>
      </c>
      <c r="AZ1179" s="31" t="str">
        <f ca="1">IF(SUM(IF({"4.Projekteringsavtal","5.Anslutningsavtal","6.Nätavtal"}=Q1179,1,0))&gt;0,EDATE(AX1179,RANDBETWEEN(0,6)),"")</f>
        <v/>
      </c>
      <c r="BB1179" s="21" t="str">
        <f ca="1">IF(SUM(IF({"5.Anslutningsavtal","6.Nätavtal"}=Q1179,1,0))&gt;0,EDATE(AZ1179,RANDBETWEEN(0,3)),"")</f>
        <v/>
      </c>
      <c r="BD1179" s="21" t="str">
        <f ca="1" t="shared" si="1532"/>
        <v/>
      </c>
    </row>
    <row r="1180" spans="1:56">
      <c r="A1180" s="33" t="s">
        <v>65</v>
      </c>
      <c r="B1180" s="31">
        <f ca="1" t="shared" si="1533"/>
        <v>44450</v>
      </c>
      <c r="C1180" s="32">
        <f ca="1" t="shared" si="1519"/>
        <v>44716</v>
      </c>
      <c r="D1180" s="30" t="str">
        <f t="shared" si="1520"/>
        <v>Project 41180</v>
      </c>
      <c r="E1180" s="30" t="str">
        <f t="shared" si="1521"/>
        <v>Company AB 51180</v>
      </c>
      <c r="F1180" s="30" t="str">
        <f ca="1" t="shared" si="1534"/>
        <v>Tierp</v>
      </c>
      <c r="G1180" s="37">
        <f ca="1" t="shared" si="1535"/>
        <v>36</v>
      </c>
      <c r="H1180" s="38" t="str">
        <f ca="1" t="shared" si="1536"/>
        <v/>
      </c>
      <c r="I1180" s="30" t="str">
        <f ca="1" t="shared" si="1537"/>
        <v>Flytt</v>
      </c>
      <c r="J1180" s="30" t="s">
        <v>69</v>
      </c>
      <c r="K1180" s="41">
        <f ca="1" t="shared" si="1538"/>
        <v>460</v>
      </c>
      <c r="L1180" s="41">
        <f ca="1" t="shared" si="1522"/>
        <v>324</v>
      </c>
      <c r="N1180" s="30" t="str">
        <f ca="1" t="shared" si="1523"/>
        <v>Sarah Anderson 1180</v>
      </c>
      <c r="O1180" s="30" t="str">
        <f ca="1" t="shared" si="1524"/>
        <v>Lars Johnson 1180</v>
      </c>
      <c r="P1180" s="30" t="str">
        <f ca="1" t="shared" si="1525"/>
        <v>Sarah Anderson 1180</v>
      </c>
      <c r="Q1180" s="30" t="str">
        <f ca="1" t="shared" si="1539"/>
        <v>4.Projekteringsavtal</v>
      </c>
      <c r="R1180" s="45" t="str">
        <f ca="1" t="shared" si="1540"/>
        <v/>
      </c>
      <c r="S1180" s="45" t="str">
        <f ca="1" t="shared" si="1541"/>
        <v>x</v>
      </c>
      <c r="T1180" s="45" t="str">
        <f ca="1" t="shared" si="1542"/>
        <v>x</v>
      </c>
      <c r="V1180" s="33"/>
      <c r="W1180" s="49" t="str">
        <f ca="1" t="shared" si="1543"/>
        <v/>
      </c>
      <c r="X1180" s="50" t="str">
        <f ca="1" t="shared" si="1544"/>
        <v>Ja</v>
      </c>
      <c r="Y1180" s="63">
        <f ca="1" t="shared" si="1526"/>
        <v>45440</v>
      </c>
      <c r="Z1180" s="63">
        <f ca="1" t="shared" si="1527"/>
        <v>44876</v>
      </c>
      <c r="AA1180" s="67"/>
      <c r="AB1180" s="64" t="str">
        <f ca="1" t="shared" si="1528"/>
        <v/>
      </c>
      <c r="AC1180" s="73">
        <f ca="1">INDEX(Anslutningspunkt!$A$2:$A$108,RANDBETWEEN(2,108),1)</f>
        <v>63</v>
      </c>
      <c r="AD1180" s="30"/>
      <c r="AE1180" s="30" t="str">
        <f ca="1" t="shared" si="1545"/>
        <v>Regionnät</v>
      </c>
      <c r="AF1180" s="79"/>
      <c r="AG1180" s="122"/>
      <c r="AH1180" s="123"/>
      <c r="AI1180" s="127"/>
      <c r="AL1180" s="7"/>
      <c r="AM1180" s="7">
        <f ca="1">VLOOKUP(AC1180,Anslutningspunkt!A:B,2,0)+RANDBETWEEN(-10000,10000)</f>
        <v>6165862.672</v>
      </c>
      <c r="AN1180" s="7">
        <f ca="1">VLOOKUP(AC1180,Anslutningspunkt!A:C,3,0)+RANDBETWEEN(-10000,10000)</f>
        <v>404148.438</v>
      </c>
      <c r="AP1180" s="7" t="str">
        <f ca="1" t="shared" si="1529"/>
        <v>Flytt</v>
      </c>
      <c r="AQ1180" s="7" t="str">
        <f t="shared" si="1530"/>
        <v>Konsumtion/Produktion</v>
      </c>
      <c r="AX1180" s="31">
        <f ca="1" t="shared" si="1531"/>
        <v>44495.6097315277</v>
      </c>
      <c r="AZ1180" s="31">
        <f ca="1">IF(SUM(IF({"4.Projekteringsavtal","5.Anslutningsavtal","6.Nätavtal"}=Q1180,1,0))&gt;0,EDATE(AX1180,RANDBETWEEN(0,6)),"")</f>
        <v>44677</v>
      </c>
      <c r="BB1180" s="21" t="str">
        <f ca="1">IF(SUM(IF({"5.Anslutningsavtal","6.Nätavtal"}=Q1180,1,0))&gt;0,EDATE(AZ1180,RANDBETWEEN(0,3)),"")</f>
        <v/>
      </c>
      <c r="BD1180" s="21" t="str">
        <f ca="1" t="shared" si="1532"/>
        <v/>
      </c>
    </row>
    <row r="1181" spans="1:56">
      <c r="A1181" s="33" t="s">
        <v>65</v>
      </c>
      <c r="B1181" s="31">
        <f ca="1" t="shared" ref="B1181:B1190" si="1546">RANDBETWEEN(DATE(2018,1,1),DATE(2022,10,20))</f>
        <v>43178</v>
      </c>
      <c r="C1181" s="32">
        <f ca="1" t="shared" si="1519"/>
        <v>43811</v>
      </c>
      <c r="D1181" s="30" t="str">
        <f t="shared" si="1520"/>
        <v>Project 41181</v>
      </c>
      <c r="E1181" s="30" t="str">
        <f t="shared" si="1521"/>
        <v>Company AB 51181</v>
      </c>
      <c r="F1181" s="30" t="str">
        <f ca="1" t="shared" ref="F1181:F1190" si="154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Östhammar</v>
      </c>
      <c r="G1181" s="37">
        <f ca="1" t="shared" ref="G1181:G1190" si="1548">RANDBETWEEN(30,38)</f>
        <v>34</v>
      </c>
      <c r="H1181" s="38" t="str">
        <f ca="1" t="shared" ref="H1181:H1190" si="1549">CHOOSE(RANDBETWEEN(1,3),"Ja","Nej","")</f>
        <v>Nej</v>
      </c>
      <c r="I1181" s="30" t="str">
        <f ca="1" t="shared" ref="I1181:I1190" si="1550">CHOOSE(RANDBETWEEN(1,3),"Nyanslutning","Utökning","Flytt")</f>
        <v>Nyanslutning</v>
      </c>
      <c r="J1181" s="30" t="s">
        <v>69</v>
      </c>
      <c r="K1181" s="41">
        <f ca="1" t="shared" ref="K1181:K1190" si="1551">RANDBETWEEN(1,60)*10</f>
        <v>350</v>
      </c>
      <c r="L1181" s="41">
        <f ca="1" t="shared" si="1522"/>
        <v>230</v>
      </c>
      <c r="N1181" s="30" t="str">
        <f ca="1" t="shared" si="1523"/>
        <v>Erik Johanson 1181</v>
      </c>
      <c r="O1181" s="30" t="str">
        <f ca="1" t="shared" si="1524"/>
        <v>Lars Johnson 1181</v>
      </c>
      <c r="P1181" s="30" t="str">
        <f ca="1" t="shared" si="1525"/>
        <v>Anders Erikson 1181</v>
      </c>
      <c r="Q1181" s="30" t="str">
        <f ca="1" t="shared" ref="Q1181:Q1190" si="1552">CHOOSE(RANDBETWEEN(1,5),"5.Anslutningsavtal","4.Projekteringsavtal","6.Nätavtal","2.Reservationsavtal","1.Anslutningsmöjlighet")</f>
        <v>5.Anslutningsavtal</v>
      </c>
      <c r="R1181" s="45" t="str">
        <f ca="1" t="shared" ref="R1181:R1190" si="1553">CHOOSE(RANDBETWEEN(1,8),"Ja","","","","n","nej","?","N/A")</f>
        <v>n</v>
      </c>
      <c r="S1181" s="45" t="str">
        <f ca="1" t="shared" ref="S1181:S1190" si="1554">CHOOSE(RANDBETWEEN(1,3),"x","","")</f>
        <v>x</v>
      </c>
      <c r="T1181" s="45" t="str">
        <f ca="1" t="shared" ref="T1181:T1190" si="1555">CHOOSE(RANDBETWEEN(1,4),"x","","","")</f>
        <v/>
      </c>
      <c r="V1181" s="33"/>
      <c r="W1181" s="49" t="str">
        <f ca="1" t="shared" ref="W1181:W1190" si="1556">CHOOSE(RANDBETWEEN(1,7),"Länk","","","","","Ansluts till LN 20 kV","Reservationsavtal ska tecknas")</f>
        <v/>
      </c>
      <c r="X1181" s="50" t="str">
        <f ca="1" t="shared" ref="X1181:X1190" si="1557">CHOOSE(RANDBETWEEN(1,4),"Ja","Ja","Nej","")</f>
        <v/>
      </c>
      <c r="Y1181" s="63" t="str">
        <f ca="1" t="shared" si="1526"/>
        <v/>
      </c>
      <c r="Z1181" s="63" t="str">
        <f ca="1" t="shared" si="1527"/>
        <v/>
      </c>
      <c r="AA1181" s="67"/>
      <c r="AB1181" s="64" t="str">
        <f ca="1" t="shared" si="1528"/>
        <v/>
      </c>
      <c r="AC1181" s="73">
        <f ca="1">INDEX(Anslutningspunkt!$A$2:$A$108,RANDBETWEEN(2,108),1)</f>
        <v>68</v>
      </c>
      <c r="AD1181" s="30"/>
      <c r="AE1181" s="30" t="str">
        <f ca="1" t="shared" ref="AE1181:AE1190" si="1558">CHOOSE(RANDBETWEEN(1,4),"Regionnät","Stamnät Regionnät","Stamnät","")</f>
        <v>Regionnät</v>
      </c>
      <c r="AF1181" s="79"/>
      <c r="AG1181" s="122"/>
      <c r="AH1181" s="123"/>
      <c r="AI1181" s="127"/>
      <c r="AL1181" s="7"/>
      <c r="AM1181" s="7">
        <f ca="1">VLOOKUP(AC1181,Anslutningspunkt!A:B,2,0)+RANDBETWEEN(-10000,10000)</f>
        <v>6159080.672</v>
      </c>
      <c r="AN1181" s="7">
        <f ca="1">VLOOKUP(AC1181,Anslutningspunkt!A:C,3,0)+RANDBETWEEN(-10000,10000)</f>
        <v>447129.438</v>
      </c>
      <c r="AP1181" s="7" t="str">
        <f ca="1" t="shared" si="1529"/>
        <v>Nyanslutning</v>
      </c>
      <c r="AQ1181" s="7" t="str">
        <f t="shared" si="1530"/>
        <v>Konsumtion/Produktion</v>
      </c>
      <c r="AX1181" s="31">
        <f ca="1" t="shared" si="1531"/>
        <v>43417.2190090874</v>
      </c>
      <c r="AZ1181" s="31">
        <f ca="1">IF(SUM(IF({"4.Projekteringsavtal","5.Anslutningsavtal","6.Nätavtal"}=Q1181,1,0))&gt;0,EDATE(AX1181,RANDBETWEEN(0,6)),"")</f>
        <v>43447</v>
      </c>
      <c r="BB1181" s="21">
        <f ca="1">IF(SUM(IF({"5.Anslutningsavtal","6.Nätavtal"}=Q1181,1,0))&gt;0,EDATE(AZ1181,RANDBETWEEN(0,3)),"")</f>
        <v>43509</v>
      </c>
      <c r="BD1181" s="21" t="str">
        <f ca="1" t="shared" si="1532"/>
        <v/>
      </c>
    </row>
    <row r="1182" spans="1:56">
      <c r="A1182" s="33" t="s">
        <v>65</v>
      </c>
      <c r="B1182" s="31">
        <f ca="1" t="shared" si="1546"/>
        <v>43665</v>
      </c>
      <c r="C1182" s="32">
        <f ca="1" t="shared" si="1519"/>
        <v>45551</v>
      </c>
      <c r="D1182" s="30" t="str">
        <f t="shared" si="1520"/>
        <v>Project 41182</v>
      </c>
      <c r="E1182" s="30" t="str">
        <f t="shared" si="1521"/>
        <v>Company AB 51182</v>
      </c>
      <c r="F1182" s="30" t="str">
        <f ca="1" t="shared" si="1547"/>
        <v>Hedemora</v>
      </c>
      <c r="G1182" s="37">
        <f ca="1" t="shared" si="1548"/>
        <v>30</v>
      </c>
      <c r="H1182" s="38" t="str">
        <f ca="1" t="shared" si="1549"/>
        <v>Nej</v>
      </c>
      <c r="I1182" s="30" t="str">
        <f ca="1" t="shared" si="1550"/>
        <v>Utökning</v>
      </c>
      <c r="J1182" s="30" t="s">
        <v>69</v>
      </c>
      <c r="K1182" s="41">
        <f ca="1" t="shared" si="1551"/>
        <v>550</v>
      </c>
      <c r="L1182" s="41">
        <f ca="1" t="shared" si="1522"/>
        <v>209</v>
      </c>
      <c r="N1182" s="30" t="str">
        <f ca="1" t="shared" si="1523"/>
        <v>Lars Johnson 1182</v>
      </c>
      <c r="O1182" s="30" t="str">
        <f ca="1" t="shared" si="1524"/>
        <v>Lars Johnson 1182</v>
      </c>
      <c r="P1182" s="30" t="str">
        <f ca="1" t="shared" si="1525"/>
        <v>Sarah Anderson 1182</v>
      </c>
      <c r="Q1182" s="30" t="str">
        <f ca="1" t="shared" si="1552"/>
        <v>4.Projekteringsavtal</v>
      </c>
      <c r="R1182" s="45" t="str">
        <f ca="1" t="shared" si="1553"/>
        <v/>
      </c>
      <c r="S1182" s="45" t="str">
        <f ca="1" t="shared" si="1554"/>
        <v/>
      </c>
      <c r="T1182" s="45" t="str">
        <f ca="1" t="shared" si="1555"/>
        <v/>
      </c>
      <c r="V1182" s="33"/>
      <c r="W1182" s="49" t="str">
        <f ca="1" t="shared" si="1556"/>
        <v>Reservationsavtal ska tecknas</v>
      </c>
      <c r="X1182" s="50" t="str">
        <f ca="1" t="shared" si="1557"/>
        <v>Ja</v>
      </c>
      <c r="Y1182" s="63">
        <f ca="1" t="shared" si="1526"/>
        <v>45585</v>
      </c>
      <c r="Z1182" s="63">
        <f ca="1" t="shared" si="1527"/>
        <v>45557</v>
      </c>
      <c r="AA1182" s="67"/>
      <c r="AB1182" s="64" t="str">
        <f ca="1" t="shared" si="1528"/>
        <v/>
      </c>
      <c r="AC1182" s="73">
        <f ca="1">INDEX(Anslutningspunkt!$A$2:$A$108,RANDBETWEEN(2,108),1)</f>
        <v>50</v>
      </c>
      <c r="AD1182" s="30"/>
      <c r="AE1182" s="30" t="str">
        <f ca="1" t="shared" si="1558"/>
        <v>Stamnät Regionnät</v>
      </c>
      <c r="AF1182" s="79"/>
      <c r="AG1182" s="122"/>
      <c r="AH1182" s="123"/>
      <c r="AI1182" s="127"/>
      <c r="AL1182" s="7"/>
      <c r="AM1182" s="7">
        <f ca="1">VLOOKUP(AC1182,Anslutningspunkt!A:B,2,0)+RANDBETWEEN(-10000,10000)</f>
        <v>6050281.672</v>
      </c>
      <c r="AN1182" s="7">
        <f ca="1">VLOOKUP(AC1182,Anslutningspunkt!A:C,3,0)+RANDBETWEEN(-10000,10000)</f>
        <v>371033.438</v>
      </c>
      <c r="AP1182" s="7" t="str">
        <f ca="1" t="shared" si="1529"/>
        <v>Utökning</v>
      </c>
      <c r="AQ1182" s="7" t="str">
        <f t="shared" si="1530"/>
        <v>Konsumtion/Produktion</v>
      </c>
      <c r="AX1182" s="31">
        <f ca="1" t="shared" si="1531"/>
        <v>43746.5390512909</v>
      </c>
      <c r="AZ1182" s="31">
        <f ca="1">IF(SUM(IF({"4.Projekteringsavtal","5.Anslutningsavtal","6.Nätavtal"}=Q1182,1,0))&gt;0,EDATE(AX1182,RANDBETWEEN(0,6)),"")</f>
        <v>43807</v>
      </c>
      <c r="BB1182" s="21" t="str">
        <f ca="1">IF(SUM(IF({"5.Anslutningsavtal","6.Nätavtal"}=Q1182,1,0))&gt;0,EDATE(AZ1182,RANDBETWEEN(0,3)),"")</f>
        <v/>
      </c>
      <c r="BD1182" s="21" t="str">
        <f ca="1" t="shared" si="1532"/>
        <v/>
      </c>
    </row>
    <row r="1183" spans="1:56">
      <c r="A1183" s="33" t="s">
        <v>65</v>
      </c>
      <c r="B1183" s="31">
        <f ca="1" t="shared" si="1546"/>
        <v>44369</v>
      </c>
      <c r="C1183" s="32">
        <f ca="1" t="shared" si="1519"/>
        <v>45263</v>
      </c>
      <c r="D1183" s="30" t="str">
        <f t="shared" si="1520"/>
        <v>Project 41183</v>
      </c>
      <c r="E1183" s="30" t="str">
        <f t="shared" si="1521"/>
        <v>Company AB 51183</v>
      </c>
      <c r="F1183" s="30" t="str">
        <f ca="1" t="shared" si="1547"/>
        <v>Hedemora</v>
      </c>
      <c r="G1183" s="37">
        <f ca="1" t="shared" si="1548"/>
        <v>30</v>
      </c>
      <c r="H1183" s="38" t="str">
        <f ca="1" t="shared" si="1549"/>
        <v>Nej</v>
      </c>
      <c r="I1183" s="30" t="str">
        <f ca="1" t="shared" si="1550"/>
        <v>Nyanslutning</v>
      </c>
      <c r="J1183" s="30" t="s">
        <v>69</v>
      </c>
      <c r="K1183" s="41">
        <f ca="1" t="shared" si="1551"/>
        <v>380</v>
      </c>
      <c r="L1183" s="41">
        <f ca="1" t="shared" si="1522"/>
        <v>291</v>
      </c>
      <c r="N1183" s="30" t="str">
        <f ca="1" t="shared" si="1523"/>
        <v>Erik Johanson 1183</v>
      </c>
      <c r="O1183" s="30" t="str">
        <f ca="1" t="shared" si="1524"/>
        <v>Lars Johnson 1183</v>
      </c>
      <c r="P1183" s="30" t="str">
        <f ca="1" t="shared" si="1525"/>
        <v>Sarah Anderson 1183</v>
      </c>
      <c r="Q1183" s="30" t="str">
        <f ca="1" t="shared" si="1552"/>
        <v>6.Nätavtal</v>
      </c>
      <c r="R1183" s="45" t="str">
        <f ca="1" t="shared" si="1553"/>
        <v>N/A</v>
      </c>
      <c r="S1183" s="45" t="str">
        <f ca="1" t="shared" si="1554"/>
        <v/>
      </c>
      <c r="T1183" s="45" t="str">
        <f ca="1" t="shared" si="1555"/>
        <v/>
      </c>
      <c r="V1183" s="33"/>
      <c r="W1183" s="49" t="str">
        <f ca="1" t="shared" si="1556"/>
        <v/>
      </c>
      <c r="X1183" s="50" t="str">
        <f ca="1" t="shared" si="1557"/>
        <v/>
      </c>
      <c r="Y1183" s="63" t="str">
        <f ca="1" t="shared" si="1526"/>
        <v/>
      </c>
      <c r="Z1183" s="63" t="str">
        <f ca="1" t="shared" si="1527"/>
        <v/>
      </c>
      <c r="AA1183" s="67"/>
      <c r="AB1183" s="64" t="str">
        <f ca="1" t="shared" si="1528"/>
        <v/>
      </c>
      <c r="AC1183" s="73">
        <f ca="1">INDEX(Anslutningspunkt!$A$2:$A$108,RANDBETWEEN(2,108),1)</f>
        <v>83</v>
      </c>
      <c r="AD1183" s="30"/>
      <c r="AE1183" s="30" t="str">
        <f ca="1" t="shared" si="1558"/>
        <v>Regionnät</v>
      </c>
      <c r="AF1183" s="79"/>
      <c r="AG1183" s="122"/>
      <c r="AH1183" s="123"/>
      <c r="AI1183" s="127"/>
      <c r="AL1183" s="7"/>
      <c r="AM1183" s="7">
        <f ca="1">VLOOKUP(AC1183,Anslutningspunkt!A:B,2,0)+RANDBETWEEN(-10000,10000)</f>
        <v>6138204.672</v>
      </c>
      <c r="AN1183" s="7">
        <f ca="1">VLOOKUP(AC1183,Anslutningspunkt!A:C,3,0)+RANDBETWEEN(-10000,10000)</f>
        <v>419494.438</v>
      </c>
      <c r="AP1183" s="7" t="str">
        <f ca="1" t="shared" si="1529"/>
        <v>Nyanslutning</v>
      </c>
      <c r="AQ1183" s="7" t="str">
        <f t="shared" si="1530"/>
        <v>Konsumtion/Produktion</v>
      </c>
      <c r="AX1183" s="31">
        <f ca="1" t="shared" si="1531"/>
        <v>45210.0901588242</v>
      </c>
      <c r="AZ1183" s="31">
        <f ca="1">IF(SUM(IF({"4.Projekteringsavtal","5.Anslutningsavtal","6.Nätavtal"}=Q1183,1,0))&gt;0,EDATE(AX1183,RANDBETWEEN(0,6)),"")</f>
        <v>45210</v>
      </c>
      <c r="BB1183" s="21">
        <f ca="1">IF(SUM(IF({"5.Anslutningsavtal","6.Nätavtal"}=Q1183,1,0))&gt;0,EDATE(AZ1183,RANDBETWEEN(0,3)),"")</f>
        <v>45271</v>
      </c>
      <c r="BD1183" s="21">
        <f ca="1" t="shared" si="1532"/>
        <v>45362</v>
      </c>
    </row>
    <row r="1184" spans="1:56">
      <c r="A1184" s="33" t="s">
        <v>65</v>
      </c>
      <c r="B1184" s="31">
        <f ca="1" t="shared" si="1546"/>
        <v>44733</v>
      </c>
      <c r="C1184" s="32">
        <f ca="1" t="shared" si="1519"/>
        <v>45281</v>
      </c>
      <c r="D1184" s="30" t="str">
        <f t="shared" si="1520"/>
        <v>Project 41184</v>
      </c>
      <c r="E1184" s="30" t="str">
        <f t="shared" si="1521"/>
        <v>Company AB 51184</v>
      </c>
      <c r="F1184" s="30" t="str">
        <f ca="1" t="shared" si="1547"/>
        <v>Vingåker</v>
      </c>
      <c r="G1184" s="37">
        <f ca="1" t="shared" si="1548"/>
        <v>33</v>
      </c>
      <c r="H1184" s="38" t="str">
        <f ca="1" t="shared" si="1549"/>
        <v>Ja</v>
      </c>
      <c r="I1184" s="30" t="str">
        <f ca="1" t="shared" si="1550"/>
        <v>Flytt</v>
      </c>
      <c r="J1184" s="30" t="s">
        <v>69</v>
      </c>
      <c r="K1184" s="41">
        <f ca="1" t="shared" si="1551"/>
        <v>130</v>
      </c>
      <c r="L1184" s="41">
        <f ca="1" t="shared" si="1522"/>
        <v>14</v>
      </c>
      <c r="N1184" s="30" t="str">
        <f ca="1" t="shared" si="1523"/>
        <v>Sarah Anderson 1184</v>
      </c>
      <c r="O1184" s="30" t="str">
        <f ca="1" t="shared" si="1524"/>
        <v>Sarah Anderson 1184</v>
      </c>
      <c r="P1184" s="30" t="str">
        <f ca="1" t="shared" si="1525"/>
        <v>Erik Johanson 1184</v>
      </c>
      <c r="Q1184" s="30" t="str">
        <f ca="1" t="shared" si="1552"/>
        <v>5.Anslutningsavtal</v>
      </c>
      <c r="R1184" s="45" t="str">
        <f ca="1" t="shared" si="1553"/>
        <v/>
      </c>
      <c r="S1184" s="45" t="str">
        <f ca="1" t="shared" si="1554"/>
        <v/>
      </c>
      <c r="T1184" s="45" t="str">
        <f ca="1" t="shared" si="1555"/>
        <v/>
      </c>
      <c r="V1184" s="33"/>
      <c r="W1184" s="49" t="str">
        <f ca="1" t="shared" si="1556"/>
        <v>Ansluts till LN 20 kV</v>
      </c>
      <c r="X1184" s="50" t="str">
        <f ca="1" t="shared" si="1557"/>
        <v>Ja</v>
      </c>
      <c r="Y1184" s="63">
        <f ca="1" t="shared" si="1526"/>
        <v>45473</v>
      </c>
      <c r="Z1184" s="63">
        <f ca="1" t="shared" si="1527"/>
        <v>45410</v>
      </c>
      <c r="AA1184" s="67"/>
      <c r="AB1184" s="64" t="str">
        <f ca="1" t="shared" si="1528"/>
        <v/>
      </c>
      <c r="AC1184" s="73">
        <f ca="1">INDEX(Anslutningspunkt!$A$2:$A$108,RANDBETWEEN(2,108),1)</f>
        <v>37</v>
      </c>
      <c r="AD1184" s="30"/>
      <c r="AE1184" s="30" t="str">
        <f ca="1" t="shared" si="1558"/>
        <v>Regionnät</v>
      </c>
      <c r="AF1184" s="79"/>
      <c r="AG1184" s="122"/>
      <c r="AH1184" s="123"/>
      <c r="AI1184" s="127"/>
      <c r="AL1184" s="7"/>
      <c r="AM1184" s="7">
        <f ca="1">VLOOKUP(AC1184,Anslutningspunkt!A:B,2,0)+RANDBETWEEN(-10000,10000)</f>
        <v>6150199.672</v>
      </c>
      <c r="AN1184" s="7">
        <f ca="1">VLOOKUP(AC1184,Anslutningspunkt!A:C,3,0)+RANDBETWEEN(-10000,10000)</f>
        <v>278766.438</v>
      </c>
      <c r="AP1184" s="7" t="str">
        <f ca="1" t="shared" si="1529"/>
        <v>Flytt</v>
      </c>
      <c r="AQ1184" s="7" t="str">
        <f t="shared" si="1530"/>
        <v>Konsumtion/Produktion</v>
      </c>
      <c r="AX1184" s="31">
        <f ca="1" t="shared" si="1531"/>
        <v>44863.1563044808</v>
      </c>
      <c r="AZ1184" s="31">
        <f ca="1">IF(SUM(IF({"4.Projekteringsavtal","5.Anslutningsavtal","6.Nätavtal"}=Q1184,1,0))&gt;0,EDATE(AX1184,RANDBETWEEN(0,6)),"")</f>
        <v>44985</v>
      </c>
      <c r="BB1184" s="21">
        <f ca="1">IF(SUM(IF({"5.Anslutningsavtal","6.Nätavtal"}=Q1184,1,0))&gt;0,EDATE(AZ1184,RANDBETWEEN(0,3)),"")</f>
        <v>44985</v>
      </c>
      <c r="BD1184" s="21" t="str">
        <f ca="1" t="shared" si="1532"/>
        <v/>
      </c>
    </row>
    <row r="1185" spans="1:56">
      <c r="A1185" s="33" t="s">
        <v>65</v>
      </c>
      <c r="B1185" s="31">
        <f ca="1" t="shared" si="1546"/>
        <v>43596</v>
      </c>
      <c r="C1185" s="32">
        <f ca="1" t="shared" si="1519"/>
        <v>44138</v>
      </c>
      <c r="D1185" s="30" t="str">
        <f t="shared" si="1520"/>
        <v>Project 41185</v>
      </c>
      <c r="E1185" s="30" t="str">
        <f t="shared" si="1521"/>
        <v>Company AB 51185</v>
      </c>
      <c r="F1185" s="30" t="str">
        <f ca="1" t="shared" si="1547"/>
        <v>Gävle/Sandviken</v>
      </c>
      <c r="G1185" s="37">
        <f ca="1" t="shared" si="1548"/>
        <v>34</v>
      </c>
      <c r="H1185" s="38" t="str">
        <f ca="1" t="shared" si="1549"/>
        <v>Ja</v>
      </c>
      <c r="I1185" s="30" t="str">
        <f ca="1" t="shared" si="1550"/>
        <v>Nyanslutning</v>
      </c>
      <c r="J1185" s="30" t="s">
        <v>69</v>
      </c>
      <c r="K1185" s="41">
        <f ca="1" t="shared" si="1551"/>
        <v>290</v>
      </c>
      <c r="L1185" s="41">
        <f ca="1" t="shared" si="1522"/>
        <v>210</v>
      </c>
      <c r="N1185" s="30" t="str">
        <f ca="1" t="shared" si="1523"/>
        <v>Sarah Anderson 1185</v>
      </c>
      <c r="O1185" s="30" t="str">
        <f ca="1" t="shared" si="1524"/>
        <v>Anders Erikson 1185</v>
      </c>
      <c r="P1185" s="30" t="str">
        <f ca="1" t="shared" si="1525"/>
        <v>Lars Johnson 1185</v>
      </c>
      <c r="Q1185" s="30" t="str">
        <f ca="1" t="shared" si="1552"/>
        <v>2.Reservationsavtal</v>
      </c>
      <c r="R1185" s="45" t="str">
        <f ca="1" t="shared" si="1553"/>
        <v>n</v>
      </c>
      <c r="S1185" s="45" t="str">
        <f ca="1" t="shared" si="1554"/>
        <v>x</v>
      </c>
      <c r="T1185" s="45" t="str">
        <f ca="1" t="shared" si="1555"/>
        <v/>
      </c>
      <c r="V1185" s="33"/>
      <c r="W1185" s="49" t="str">
        <f ca="1" t="shared" si="1556"/>
        <v>Ansluts till LN 20 kV</v>
      </c>
      <c r="X1185" s="50" t="str">
        <f ca="1" t="shared" si="1557"/>
        <v>Ja</v>
      </c>
      <c r="Y1185" s="63">
        <f ca="1" t="shared" si="1526"/>
        <v>45485</v>
      </c>
      <c r="Z1185" s="63">
        <f ca="1" t="shared" si="1527"/>
        <v>45283</v>
      </c>
      <c r="AA1185" s="67"/>
      <c r="AB1185" s="64" t="str">
        <f ca="1" t="shared" si="1528"/>
        <v/>
      </c>
      <c r="AC1185" s="73">
        <f ca="1">INDEX(Anslutningspunkt!$A$2:$A$108,RANDBETWEEN(2,108),1)</f>
        <v>47</v>
      </c>
      <c r="AD1185" s="30"/>
      <c r="AE1185" s="30" t="str">
        <f ca="1" t="shared" si="1558"/>
        <v>Stamnät</v>
      </c>
      <c r="AF1185" s="79"/>
      <c r="AG1185" s="122"/>
      <c r="AH1185" s="123"/>
      <c r="AI1185" s="127"/>
      <c r="AL1185" s="7"/>
      <c r="AM1185" s="7">
        <f ca="1">VLOOKUP(AC1185,Anslutningspunkt!A:B,2,0)+RANDBETWEEN(-10000,10000)</f>
        <v>6030213.672</v>
      </c>
      <c r="AN1185" s="7">
        <f ca="1">VLOOKUP(AC1185,Anslutningspunkt!A:C,3,0)+RANDBETWEEN(-10000,10000)</f>
        <v>443433.438</v>
      </c>
      <c r="AP1185" s="7" t="str">
        <f ca="1" t="shared" si="1529"/>
        <v>Nyanslutning</v>
      </c>
      <c r="AQ1185" s="7" t="str">
        <f t="shared" si="1530"/>
        <v>Konsumtion/Produktion</v>
      </c>
      <c r="AX1185" s="31">
        <f ca="1" t="shared" si="1531"/>
        <v>43719.481034198</v>
      </c>
      <c r="AZ1185" s="31" t="str">
        <f ca="1">IF(SUM(IF({"4.Projekteringsavtal","5.Anslutningsavtal","6.Nätavtal"}=Q1185,1,0))&gt;0,EDATE(AX1185,RANDBETWEEN(0,6)),"")</f>
        <v/>
      </c>
      <c r="BB1185" s="21" t="str">
        <f ca="1">IF(SUM(IF({"5.Anslutningsavtal","6.Nätavtal"}=Q1185,1,0))&gt;0,EDATE(AZ1185,RANDBETWEEN(0,3)),"")</f>
        <v/>
      </c>
      <c r="BD1185" s="21" t="str">
        <f ca="1" t="shared" si="1532"/>
        <v/>
      </c>
    </row>
    <row r="1186" spans="1:56">
      <c r="A1186" s="33" t="s">
        <v>65</v>
      </c>
      <c r="B1186" s="31">
        <f ca="1" t="shared" si="1546"/>
        <v>43527</v>
      </c>
      <c r="C1186" s="32">
        <f ca="1" t="shared" si="1519"/>
        <v>43632</v>
      </c>
      <c r="D1186" s="30" t="str">
        <f t="shared" si="1520"/>
        <v>Project 41186</v>
      </c>
      <c r="E1186" s="30" t="str">
        <f t="shared" si="1521"/>
        <v>Company AB 51186</v>
      </c>
      <c r="F1186" s="30" t="str">
        <f ca="1" t="shared" si="1547"/>
        <v>Falun</v>
      </c>
      <c r="G1186" s="37">
        <f ca="1" t="shared" si="1548"/>
        <v>34</v>
      </c>
      <c r="H1186" s="38" t="str">
        <f ca="1" t="shared" si="1549"/>
        <v>Nej</v>
      </c>
      <c r="I1186" s="30" t="str">
        <f ca="1" t="shared" si="1550"/>
        <v>Utökning</v>
      </c>
      <c r="J1186" s="30" t="s">
        <v>69</v>
      </c>
      <c r="K1186" s="41">
        <f ca="1" t="shared" si="1551"/>
        <v>250</v>
      </c>
      <c r="L1186" s="41">
        <f ca="1" t="shared" si="1522"/>
        <v>179</v>
      </c>
      <c r="N1186" s="30" t="str">
        <f ca="1" t="shared" si="1523"/>
        <v>Anders Erikson 1186</v>
      </c>
      <c r="O1186" s="30" t="str">
        <f ca="1" t="shared" si="1524"/>
        <v>Sarah Anderson 1186</v>
      </c>
      <c r="P1186" s="30" t="str">
        <f ca="1" t="shared" si="1525"/>
        <v>Sarah Anderson 1186</v>
      </c>
      <c r="Q1186" s="30" t="str">
        <f ca="1" t="shared" si="1552"/>
        <v>6.Nätavtal</v>
      </c>
      <c r="R1186" s="45" t="str">
        <f ca="1" t="shared" si="1553"/>
        <v>Ja</v>
      </c>
      <c r="S1186" s="45" t="str">
        <f ca="1" t="shared" si="1554"/>
        <v/>
      </c>
      <c r="T1186" s="45" t="str">
        <f ca="1" t="shared" si="1555"/>
        <v>x</v>
      </c>
      <c r="V1186" s="33"/>
      <c r="W1186" s="49" t="str">
        <f ca="1" t="shared" si="1556"/>
        <v>Länk</v>
      </c>
      <c r="X1186" s="50" t="str">
        <f ca="1" t="shared" si="1557"/>
        <v>Ja</v>
      </c>
      <c r="Y1186" s="63">
        <f ca="1" t="shared" si="1526"/>
        <v>44694</v>
      </c>
      <c r="Z1186" s="63">
        <f ca="1" t="shared" si="1527"/>
        <v>44383</v>
      </c>
      <c r="AA1186" s="67"/>
      <c r="AB1186" s="64" t="str">
        <f ca="1" t="shared" si="1528"/>
        <v/>
      </c>
      <c r="AC1186" s="73">
        <f ca="1">INDEX(Anslutningspunkt!$A$2:$A$108,RANDBETWEEN(2,108),1)</f>
        <v>42</v>
      </c>
      <c r="AD1186" s="30"/>
      <c r="AE1186" s="30" t="str">
        <f ca="1" t="shared" si="1558"/>
        <v>Stamnät</v>
      </c>
      <c r="AF1186" s="79"/>
      <c r="AG1186" s="122"/>
      <c r="AH1186" s="123"/>
      <c r="AI1186" s="127"/>
      <c r="AL1186" s="7"/>
      <c r="AM1186" s="7">
        <f ca="1">VLOOKUP(AC1186,Anslutningspunkt!A:B,2,0)+RANDBETWEEN(-10000,10000)</f>
        <v>6020492.672</v>
      </c>
      <c r="AN1186" s="7">
        <f ca="1">VLOOKUP(AC1186,Anslutningspunkt!A:C,3,0)+RANDBETWEEN(-10000,10000)</f>
        <v>295515.438</v>
      </c>
      <c r="AP1186" s="7" t="str">
        <f ca="1" t="shared" si="1529"/>
        <v>Utökning</v>
      </c>
      <c r="AQ1186" s="7" t="str">
        <f t="shared" si="1530"/>
        <v>Konsumtion/Produktion</v>
      </c>
      <c r="AX1186" s="31">
        <f ca="1" t="shared" si="1531"/>
        <v>43625.2914250751</v>
      </c>
      <c r="AZ1186" s="31">
        <f ca="1">IF(SUM(IF({"4.Projekteringsavtal","5.Anslutningsavtal","6.Nätavtal"}=Q1186,1,0))&gt;0,EDATE(AX1186,RANDBETWEEN(0,6)),"")</f>
        <v>43686</v>
      </c>
      <c r="BB1186" s="21">
        <f ca="1">IF(SUM(IF({"5.Anslutningsavtal","6.Nätavtal"}=Q1186,1,0))&gt;0,EDATE(AZ1186,RANDBETWEEN(0,3)),"")</f>
        <v>43717</v>
      </c>
      <c r="BD1186" s="21">
        <f ca="1" t="shared" si="1532"/>
        <v>43747</v>
      </c>
    </row>
    <row r="1187" spans="1:56">
      <c r="A1187" s="33" t="s">
        <v>65</v>
      </c>
      <c r="B1187" s="31">
        <f ca="1" t="shared" si="1546"/>
        <v>43605</v>
      </c>
      <c r="C1187" s="32">
        <f ca="1" t="shared" si="1519"/>
        <v>45325</v>
      </c>
      <c r="D1187" s="30" t="str">
        <f t="shared" si="1520"/>
        <v>Project 41187</v>
      </c>
      <c r="E1187" s="30" t="str">
        <f t="shared" si="1521"/>
        <v>Company AB 51187</v>
      </c>
      <c r="F1187" s="30" t="str">
        <f ca="1" t="shared" si="1547"/>
        <v>Avesta</v>
      </c>
      <c r="G1187" s="37">
        <f ca="1" t="shared" si="1548"/>
        <v>37</v>
      </c>
      <c r="H1187" s="38" t="str">
        <f ca="1" t="shared" si="1549"/>
        <v>Nej</v>
      </c>
      <c r="I1187" s="30" t="str">
        <f ca="1" t="shared" si="1550"/>
        <v>Flytt</v>
      </c>
      <c r="J1187" s="30" t="s">
        <v>69</v>
      </c>
      <c r="K1187" s="41">
        <f ca="1" t="shared" si="1551"/>
        <v>550</v>
      </c>
      <c r="L1187" s="41">
        <f ca="1" t="shared" si="1522"/>
        <v>99</v>
      </c>
      <c r="N1187" s="30" t="str">
        <f ca="1" t="shared" si="1523"/>
        <v>Lars Johnson 1187</v>
      </c>
      <c r="O1187" s="30" t="str">
        <f ca="1" t="shared" si="1524"/>
        <v>Lars Johnson 1187</v>
      </c>
      <c r="P1187" s="30" t="str">
        <f ca="1" t="shared" si="1525"/>
        <v>Anders Erikson 1187</v>
      </c>
      <c r="Q1187" s="30" t="str">
        <f ca="1" t="shared" si="1552"/>
        <v>6.Nätavtal</v>
      </c>
      <c r="R1187" s="45" t="str">
        <f ca="1" t="shared" si="1553"/>
        <v>n</v>
      </c>
      <c r="S1187" s="45" t="str">
        <f ca="1" t="shared" si="1554"/>
        <v/>
      </c>
      <c r="T1187" s="45" t="str">
        <f ca="1" t="shared" si="1555"/>
        <v>x</v>
      </c>
      <c r="V1187" s="33"/>
      <c r="W1187" s="49" t="str">
        <f ca="1" t="shared" si="1556"/>
        <v/>
      </c>
      <c r="X1187" s="50" t="str">
        <f ca="1" t="shared" si="1557"/>
        <v/>
      </c>
      <c r="Y1187" s="63" t="str">
        <f ca="1" t="shared" si="1526"/>
        <v/>
      </c>
      <c r="Z1187" s="63" t="str">
        <f ca="1" t="shared" si="1527"/>
        <v/>
      </c>
      <c r="AA1187" s="67"/>
      <c r="AB1187" s="64" t="str">
        <f ca="1" t="shared" si="1528"/>
        <v/>
      </c>
      <c r="AC1187" s="73">
        <f ca="1">INDEX(Anslutningspunkt!$A$2:$A$108,RANDBETWEEN(2,108),1)</f>
        <v>51</v>
      </c>
      <c r="AD1187" s="30"/>
      <c r="AE1187" s="30" t="str">
        <f ca="1" t="shared" si="1558"/>
        <v>Regionnät</v>
      </c>
      <c r="AF1187" s="79"/>
      <c r="AG1187" s="122"/>
      <c r="AH1187" s="123"/>
      <c r="AI1187" s="127"/>
      <c r="AL1187" s="7"/>
      <c r="AM1187" s="7">
        <f ca="1">VLOOKUP(AC1187,Anslutningspunkt!A:B,2,0)+RANDBETWEEN(-10000,10000)</f>
        <v>6130531.672</v>
      </c>
      <c r="AN1187" s="7">
        <f ca="1">VLOOKUP(AC1187,Anslutningspunkt!A:C,3,0)+RANDBETWEEN(-10000,10000)</f>
        <v>415701.438</v>
      </c>
      <c r="AP1187" s="7" t="str">
        <f ca="1" t="shared" si="1529"/>
        <v>Flytt</v>
      </c>
      <c r="AQ1187" s="7" t="str">
        <f t="shared" si="1530"/>
        <v>Konsumtion/Produktion</v>
      </c>
      <c r="AX1187" s="31">
        <f ca="1" t="shared" si="1531"/>
        <v>44472.9128418369</v>
      </c>
      <c r="AZ1187" s="31">
        <f ca="1">IF(SUM(IF({"4.Projekteringsavtal","5.Anslutningsavtal","6.Nätavtal"}=Q1187,1,0))&gt;0,EDATE(AX1187,RANDBETWEEN(0,6)),"")</f>
        <v>44623</v>
      </c>
      <c r="BB1187" s="21">
        <f ca="1">IF(SUM(IF({"5.Anslutningsavtal","6.Nätavtal"}=Q1187,1,0))&gt;0,EDATE(AZ1187,RANDBETWEEN(0,3)),"")</f>
        <v>44623</v>
      </c>
      <c r="BD1187" s="21">
        <f ca="1" t="shared" si="1532"/>
        <v>44684</v>
      </c>
    </row>
    <row r="1188" spans="1:56">
      <c r="A1188" s="33" t="s">
        <v>65</v>
      </c>
      <c r="B1188" s="31">
        <f ca="1" t="shared" si="1546"/>
        <v>44183</v>
      </c>
      <c r="C1188" s="32">
        <f ca="1" t="shared" si="1519"/>
        <v>44407</v>
      </c>
      <c r="D1188" s="30" t="str">
        <f t="shared" si="1520"/>
        <v>Project 41188</v>
      </c>
      <c r="E1188" s="30" t="str">
        <f t="shared" si="1521"/>
        <v>Company AB 51188</v>
      </c>
      <c r="F1188" s="30" t="str">
        <f ca="1" t="shared" si="1547"/>
        <v>Horndal</v>
      </c>
      <c r="G1188" s="37">
        <f ca="1" t="shared" si="1548"/>
        <v>35</v>
      </c>
      <c r="H1188" s="38" t="str">
        <f ca="1" t="shared" si="1549"/>
        <v>Nej</v>
      </c>
      <c r="I1188" s="30" t="str">
        <f ca="1" t="shared" si="1550"/>
        <v>Flytt</v>
      </c>
      <c r="J1188" s="30" t="s">
        <v>69</v>
      </c>
      <c r="K1188" s="41">
        <f ca="1" t="shared" si="1551"/>
        <v>30</v>
      </c>
      <c r="L1188" s="41">
        <f ca="1" t="shared" si="1522"/>
        <v>23</v>
      </c>
      <c r="N1188" s="30" t="str">
        <f ca="1" t="shared" si="1523"/>
        <v>Sarah Anderson 1188</v>
      </c>
      <c r="O1188" s="30" t="str">
        <f ca="1" t="shared" si="1524"/>
        <v>Sarah Anderson 1188</v>
      </c>
      <c r="P1188" s="30" t="str">
        <f ca="1" t="shared" si="1525"/>
        <v>Anders Erikson 1188</v>
      </c>
      <c r="Q1188" s="30" t="str">
        <f ca="1" t="shared" si="1552"/>
        <v>4.Projekteringsavtal</v>
      </c>
      <c r="R1188" s="45" t="str">
        <f ca="1" t="shared" si="1553"/>
        <v/>
      </c>
      <c r="S1188" s="45" t="str">
        <f ca="1" t="shared" si="1554"/>
        <v/>
      </c>
      <c r="T1188" s="45" t="str">
        <f ca="1" t="shared" si="1555"/>
        <v/>
      </c>
      <c r="V1188" s="33"/>
      <c r="W1188" s="49" t="str">
        <f ca="1" t="shared" si="1556"/>
        <v/>
      </c>
      <c r="X1188" s="50" t="str">
        <f ca="1" t="shared" si="1557"/>
        <v/>
      </c>
      <c r="Y1188" s="63" t="str">
        <f ca="1" t="shared" si="1526"/>
        <v/>
      </c>
      <c r="Z1188" s="63" t="str">
        <f ca="1" t="shared" si="1527"/>
        <v/>
      </c>
      <c r="AA1188" s="67"/>
      <c r="AB1188" s="64" t="str">
        <f ca="1" t="shared" si="1528"/>
        <v/>
      </c>
      <c r="AC1188" s="73">
        <f ca="1">INDEX(Anslutningspunkt!$A$2:$A$108,RANDBETWEEN(2,108),1)</f>
        <v>11</v>
      </c>
      <c r="AD1188" s="30"/>
      <c r="AE1188" s="30" t="str">
        <f ca="1" t="shared" si="1558"/>
        <v>Regionnät</v>
      </c>
      <c r="AF1188" s="79"/>
      <c r="AG1188" s="122"/>
      <c r="AH1188" s="123"/>
      <c r="AI1188" s="127"/>
      <c r="AL1188" s="7"/>
      <c r="AM1188" s="7">
        <f ca="1">VLOOKUP(AC1188,Anslutningspunkt!A:B,2,0)+RANDBETWEEN(-10000,10000)</f>
        <v>6018136.672</v>
      </c>
      <c r="AN1188" s="7">
        <f ca="1">VLOOKUP(AC1188,Anslutningspunkt!A:C,3,0)+RANDBETWEEN(-10000,10000)</f>
        <v>249895.438</v>
      </c>
      <c r="AP1188" s="7" t="str">
        <f ca="1" t="shared" si="1529"/>
        <v>Flytt</v>
      </c>
      <c r="AQ1188" s="7" t="str">
        <f t="shared" si="1530"/>
        <v>Konsumtion/Produktion</v>
      </c>
      <c r="AX1188" s="31">
        <f ca="1" t="shared" si="1531"/>
        <v>44319.5398792587</v>
      </c>
      <c r="AZ1188" s="31">
        <f ca="1">IF(SUM(IF({"4.Projekteringsavtal","5.Anslutningsavtal","6.Nätavtal"}=Q1188,1,0))&gt;0,EDATE(AX1188,RANDBETWEEN(0,6)),"")</f>
        <v>44472</v>
      </c>
      <c r="BB1188" s="21" t="str">
        <f ca="1">IF(SUM(IF({"5.Anslutningsavtal","6.Nätavtal"}=Q1188,1,0))&gt;0,EDATE(AZ1188,RANDBETWEEN(0,3)),"")</f>
        <v/>
      </c>
      <c r="BD1188" s="21" t="str">
        <f ca="1" t="shared" si="1532"/>
        <v/>
      </c>
    </row>
    <row r="1189" spans="1:56">
      <c r="A1189" s="33" t="s">
        <v>65</v>
      </c>
      <c r="B1189" s="31">
        <f ca="1" t="shared" si="1546"/>
        <v>43955</v>
      </c>
      <c r="C1189" s="32">
        <f ca="1" t="shared" si="1519"/>
        <v>44023</v>
      </c>
      <c r="D1189" s="30" t="str">
        <f t="shared" si="1520"/>
        <v>Project 41189</v>
      </c>
      <c r="E1189" s="30" t="str">
        <f t="shared" si="1521"/>
        <v>Company AB 51189</v>
      </c>
      <c r="F1189" s="30" t="str">
        <f ca="1" t="shared" si="1547"/>
        <v>Falun</v>
      </c>
      <c r="G1189" s="37">
        <f ca="1" t="shared" si="1548"/>
        <v>32</v>
      </c>
      <c r="H1189" s="38" t="str">
        <f ca="1" t="shared" si="1549"/>
        <v>Nej</v>
      </c>
      <c r="I1189" s="30" t="str">
        <f ca="1" t="shared" si="1550"/>
        <v>Nyanslutning</v>
      </c>
      <c r="J1189" s="30" t="s">
        <v>69</v>
      </c>
      <c r="K1189" s="41">
        <f ca="1" t="shared" si="1551"/>
        <v>140</v>
      </c>
      <c r="L1189" s="41">
        <f ca="1" t="shared" si="1522"/>
        <v>129</v>
      </c>
      <c r="N1189" s="30" t="str">
        <f ca="1" t="shared" si="1523"/>
        <v>Lars Johnson 1189</v>
      </c>
      <c r="O1189" s="30" t="str">
        <f ca="1" t="shared" si="1524"/>
        <v>Sarah Anderson 1189</v>
      </c>
      <c r="P1189" s="30" t="str">
        <f ca="1" t="shared" si="1525"/>
        <v>Sarah Anderson 1189</v>
      </c>
      <c r="Q1189" s="30" t="str">
        <f ca="1" t="shared" si="1552"/>
        <v>4.Projekteringsavtal</v>
      </c>
      <c r="R1189" s="45" t="str">
        <f ca="1" t="shared" si="1553"/>
        <v/>
      </c>
      <c r="S1189" s="45" t="str">
        <f ca="1" t="shared" si="1554"/>
        <v/>
      </c>
      <c r="T1189" s="45" t="str">
        <f ca="1" t="shared" si="1555"/>
        <v/>
      </c>
      <c r="V1189" s="33"/>
      <c r="W1189" s="49" t="str">
        <f ca="1" t="shared" si="1556"/>
        <v/>
      </c>
      <c r="X1189" s="50" t="str">
        <f ca="1" t="shared" si="1557"/>
        <v/>
      </c>
      <c r="Y1189" s="63" t="str">
        <f ca="1" t="shared" si="1526"/>
        <v/>
      </c>
      <c r="Z1189" s="63" t="str">
        <f ca="1" t="shared" si="1527"/>
        <v/>
      </c>
      <c r="AA1189" s="67"/>
      <c r="AB1189" s="64" t="str">
        <f ca="1" t="shared" si="1528"/>
        <v/>
      </c>
      <c r="AC1189" s="73">
        <f ca="1">INDEX(Anslutningspunkt!$A$2:$A$108,RANDBETWEEN(2,108),1)</f>
        <v>97</v>
      </c>
      <c r="AD1189" s="30"/>
      <c r="AE1189" s="30" t="str">
        <f ca="1" t="shared" si="1558"/>
        <v>Stamnät</v>
      </c>
      <c r="AF1189" s="79"/>
      <c r="AG1189" s="122"/>
      <c r="AH1189" s="123"/>
      <c r="AI1189" s="127"/>
      <c r="AL1189" s="7"/>
      <c r="AM1189" s="7">
        <f ca="1">VLOOKUP(AC1189,Anslutningspunkt!A:B,2,0)+RANDBETWEEN(-10000,10000)</f>
        <v>6176990.672</v>
      </c>
      <c r="AN1189" s="7">
        <f ca="1">VLOOKUP(AC1189,Anslutningspunkt!A:C,3,0)+RANDBETWEEN(-10000,10000)</f>
        <v>295366.438</v>
      </c>
      <c r="AP1189" s="7" t="str">
        <f ca="1" t="shared" si="1529"/>
        <v>Nyanslutning</v>
      </c>
      <c r="AQ1189" s="7" t="str">
        <f t="shared" si="1530"/>
        <v>Konsumtion/Produktion</v>
      </c>
      <c r="AX1189" s="31">
        <f ca="1" t="shared" si="1531"/>
        <v>44031.4972866637</v>
      </c>
      <c r="AZ1189" s="31">
        <f ca="1">IF(SUM(IF({"4.Projekteringsavtal","5.Anslutningsavtal","6.Nätavtal"}=Q1189,1,0))&gt;0,EDATE(AX1189,RANDBETWEEN(0,6)),"")</f>
        <v>44154</v>
      </c>
      <c r="BB1189" s="21" t="str">
        <f ca="1">IF(SUM(IF({"5.Anslutningsavtal","6.Nätavtal"}=Q1189,1,0))&gt;0,EDATE(AZ1189,RANDBETWEEN(0,3)),"")</f>
        <v/>
      </c>
      <c r="BD1189" s="21" t="str">
        <f ca="1" t="shared" si="1532"/>
        <v/>
      </c>
    </row>
    <row r="1190" spans="1:56">
      <c r="A1190" s="33" t="s">
        <v>65</v>
      </c>
      <c r="B1190" s="31">
        <f ca="1" t="shared" si="1546"/>
        <v>44820</v>
      </c>
      <c r="C1190" s="32">
        <f ca="1" t="shared" si="1519"/>
        <v>45211</v>
      </c>
      <c r="D1190" s="30" t="str">
        <f t="shared" si="1520"/>
        <v>Project 41190</v>
      </c>
      <c r="E1190" s="30" t="str">
        <f t="shared" si="1521"/>
        <v>Company AB 51190</v>
      </c>
      <c r="F1190" s="30" t="str">
        <f ca="1" t="shared" si="1547"/>
        <v>Kungsör</v>
      </c>
      <c r="G1190" s="37">
        <f ca="1" t="shared" si="1548"/>
        <v>34</v>
      </c>
      <c r="H1190" s="38" t="str">
        <f ca="1" t="shared" si="1549"/>
        <v>Nej</v>
      </c>
      <c r="I1190" s="30" t="str">
        <f ca="1" t="shared" si="1550"/>
        <v>Flytt</v>
      </c>
      <c r="J1190" s="30" t="s">
        <v>69</v>
      </c>
      <c r="K1190" s="41">
        <f ca="1" t="shared" si="1551"/>
        <v>80</v>
      </c>
      <c r="L1190" s="41">
        <f ca="1" t="shared" si="1522"/>
        <v>21</v>
      </c>
      <c r="N1190" s="30" t="str">
        <f ca="1" t="shared" si="1523"/>
        <v>Sarah Anderson 1190</v>
      </c>
      <c r="O1190" s="30" t="str">
        <f ca="1" t="shared" si="1524"/>
        <v>Anders Erikson 1190</v>
      </c>
      <c r="P1190" s="30" t="str">
        <f ca="1" t="shared" si="1525"/>
        <v>Erik Johanson 1190</v>
      </c>
      <c r="Q1190" s="30" t="str">
        <f ca="1" t="shared" si="1552"/>
        <v>6.Nätavtal</v>
      </c>
      <c r="R1190" s="45" t="str">
        <f ca="1" t="shared" si="1553"/>
        <v/>
      </c>
      <c r="S1190" s="45" t="str">
        <f ca="1" t="shared" si="1554"/>
        <v>x</v>
      </c>
      <c r="T1190" s="45" t="str">
        <f ca="1" t="shared" si="1555"/>
        <v/>
      </c>
      <c r="V1190" s="33"/>
      <c r="W1190" s="49" t="str">
        <f ca="1" t="shared" si="1556"/>
        <v/>
      </c>
      <c r="X1190" s="50" t="str">
        <f ca="1" t="shared" si="1557"/>
        <v/>
      </c>
      <c r="Y1190" s="63" t="str">
        <f ca="1" t="shared" si="1526"/>
        <v/>
      </c>
      <c r="Z1190" s="63" t="str">
        <f ca="1" t="shared" si="1527"/>
        <v/>
      </c>
      <c r="AA1190" s="67"/>
      <c r="AB1190" s="64" t="str">
        <f ca="1" t="shared" si="1528"/>
        <v/>
      </c>
      <c r="AC1190" s="73">
        <f ca="1">INDEX(Anslutningspunkt!$A$2:$A$108,RANDBETWEEN(2,108),1)</f>
        <v>82</v>
      </c>
      <c r="AD1190" s="30"/>
      <c r="AE1190" s="30" t="str">
        <f ca="1" t="shared" si="1558"/>
        <v>Stamnät Regionnät</v>
      </c>
      <c r="AF1190" s="79"/>
      <c r="AG1190" s="122"/>
      <c r="AH1190" s="123"/>
      <c r="AI1190" s="127"/>
      <c r="AL1190" s="7"/>
      <c r="AM1190" s="7">
        <f ca="1">VLOOKUP(AC1190,Anslutningspunkt!A:B,2,0)+RANDBETWEEN(-10000,10000)</f>
        <v>6160760.672</v>
      </c>
      <c r="AN1190" s="7">
        <f ca="1">VLOOKUP(AC1190,Anslutningspunkt!A:C,3,0)+RANDBETWEEN(-10000,10000)</f>
        <v>291661.438</v>
      </c>
      <c r="AP1190" s="7" t="str">
        <f ca="1" t="shared" si="1529"/>
        <v>Flytt</v>
      </c>
      <c r="AQ1190" s="7" t="str">
        <f t="shared" si="1530"/>
        <v>Konsumtion/Produktion</v>
      </c>
      <c r="AX1190" s="31">
        <f ca="1" t="shared" si="1531"/>
        <v>45223.6131128965</v>
      </c>
      <c r="AZ1190" s="31">
        <f ca="1">IF(SUM(IF({"4.Projekteringsavtal","5.Anslutningsavtal","6.Nätavtal"}=Q1190,1,0))&gt;0,EDATE(AX1190,RANDBETWEEN(0,6)),"")</f>
        <v>45223</v>
      </c>
      <c r="BB1190" s="21">
        <f ca="1">IF(SUM(IF({"5.Anslutningsavtal","6.Nätavtal"}=Q1190,1,0))&gt;0,EDATE(AZ1190,RANDBETWEEN(0,3)),"")</f>
        <v>45254</v>
      </c>
      <c r="BD1190" s="21">
        <f ca="1" t="shared" si="1532"/>
        <v>45346</v>
      </c>
    </row>
    <row r="1191" spans="1:56">
      <c r="A1191" s="33" t="s">
        <v>65</v>
      </c>
      <c r="B1191" s="31">
        <f ca="1" t="shared" ref="B1191:B1200" si="1559">RANDBETWEEN(DATE(2018,1,1),DATE(2022,10,20))</f>
        <v>43903</v>
      </c>
      <c r="C1191" s="32">
        <f ca="1" t="shared" si="1519"/>
        <v>44952</v>
      </c>
      <c r="D1191" s="30" t="str">
        <f t="shared" si="1520"/>
        <v>Project 41191</v>
      </c>
      <c r="E1191" s="30" t="str">
        <f t="shared" si="1521"/>
        <v>Company AB 51191</v>
      </c>
      <c r="F1191" s="30" t="str">
        <f ca="1" t="shared" ref="F1191:F1200" si="156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Norberg</v>
      </c>
      <c r="G1191" s="37">
        <f ca="1" t="shared" ref="G1191:G1200" si="1561">RANDBETWEEN(30,38)</f>
        <v>35</v>
      </c>
      <c r="H1191" s="38" t="str">
        <f ca="1" t="shared" ref="H1191:H1200" si="1562">CHOOSE(RANDBETWEEN(1,3),"Ja","Nej","")</f>
        <v/>
      </c>
      <c r="I1191" s="30" t="str">
        <f ca="1" t="shared" ref="I1191:I1200" si="1563">CHOOSE(RANDBETWEEN(1,3),"Nyanslutning","Utökning","Flytt")</f>
        <v>Flytt</v>
      </c>
      <c r="J1191" s="30" t="s">
        <v>69</v>
      </c>
      <c r="K1191" s="41">
        <f ca="1" t="shared" ref="K1191:K1200" si="1564">RANDBETWEEN(1,60)*10</f>
        <v>540</v>
      </c>
      <c r="L1191" s="41">
        <f ca="1" t="shared" si="1522"/>
        <v>423</v>
      </c>
      <c r="N1191" s="30" t="str">
        <f ca="1" t="shared" si="1523"/>
        <v>Anders Erikson 1191</v>
      </c>
      <c r="O1191" s="30" t="str">
        <f ca="1" t="shared" si="1524"/>
        <v>Lars Johnson 1191</v>
      </c>
      <c r="P1191" s="30" t="str">
        <f ca="1" t="shared" si="1525"/>
        <v>Erik Johanson 1191</v>
      </c>
      <c r="Q1191" s="30" t="str">
        <f ca="1" t="shared" ref="Q1191:Q1200" si="1565">CHOOSE(RANDBETWEEN(1,5),"5.Anslutningsavtal","4.Projekteringsavtal","6.Nätavtal","2.Reservationsavtal","1.Anslutningsmöjlighet")</f>
        <v>5.Anslutningsavtal</v>
      </c>
      <c r="R1191" s="45" t="str">
        <f ca="1" t="shared" ref="R1191:R1200" si="1566">CHOOSE(RANDBETWEEN(1,8),"Ja","","","","n","nej","?","N/A")</f>
        <v>Ja</v>
      </c>
      <c r="S1191" s="45" t="str">
        <f ca="1" t="shared" ref="S1191:S1200" si="1567">CHOOSE(RANDBETWEEN(1,3),"x","","")</f>
        <v/>
      </c>
      <c r="T1191" s="45" t="str">
        <f ca="1" t="shared" ref="T1191:T1200" si="1568">CHOOSE(RANDBETWEEN(1,4),"x","","","")</f>
        <v/>
      </c>
      <c r="V1191" s="33"/>
      <c r="W1191" s="49" t="str">
        <f ca="1" t="shared" ref="W1191:W1200" si="1569">CHOOSE(RANDBETWEEN(1,7),"Länk","","","","","Ansluts till LN 20 kV","Reservationsavtal ska tecknas")</f>
        <v/>
      </c>
      <c r="X1191" s="50" t="str">
        <f ca="1" t="shared" ref="X1191:X1200" si="1570">CHOOSE(RANDBETWEEN(1,4),"Ja","Ja","Nej","")</f>
        <v/>
      </c>
      <c r="Y1191" s="63" t="str">
        <f ca="1" t="shared" si="1526"/>
        <v/>
      </c>
      <c r="Z1191" s="63" t="str">
        <f ca="1" t="shared" si="1527"/>
        <v/>
      </c>
      <c r="AA1191" s="67"/>
      <c r="AB1191" s="64" t="str">
        <f ca="1" t="shared" si="1528"/>
        <v/>
      </c>
      <c r="AC1191" s="73">
        <f ca="1">INDEX(Anslutningspunkt!$A$2:$A$108,RANDBETWEEN(2,108),1)</f>
        <v>56</v>
      </c>
      <c r="AD1191" s="30"/>
      <c r="AE1191" s="30" t="str">
        <f ca="1" t="shared" ref="AE1191:AE1200" si="1571">CHOOSE(RANDBETWEEN(1,4),"Regionnät","Stamnät Regionnät","Stamnät","")</f>
        <v>Stamnät Regionnät</v>
      </c>
      <c r="AF1191" s="79"/>
      <c r="AG1191" s="122"/>
      <c r="AH1191" s="123"/>
      <c r="AI1191" s="127"/>
      <c r="AL1191" s="7"/>
      <c r="AM1191" s="7">
        <f ca="1">VLOOKUP(AC1191,Anslutningspunkt!A:B,2,0)+RANDBETWEEN(-10000,10000)</f>
        <v>6033590.672</v>
      </c>
      <c r="AN1191" s="7">
        <f ca="1">VLOOKUP(AC1191,Anslutningspunkt!A:C,3,0)+RANDBETWEEN(-10000,10000)</f>
        <v>335654.438</v>
      </c>
      <c r="AP1191" s="7" t="str">
        <f ca="1" t="shared" si="1529"/>
        <v>Flytt</v>
      </c>
      <c r="AQ1191" s="7" t="str">
        <f t="shared" si="1530"/>
        <v>Konsumtion/Produktion</v>
      </c>
      <c r="AX1191" s="31">
        <f ca="1" t="shared" si="1531"/>
        <v>44293.081293269</v>
      </c>
      <c r="AZ1191" s="31">
        <f ca="1">IF(SUM(IF({"4.Projekteringsavtal","5.Anslutningsavtal","6.Nätavtal"}=Q1191,1,0))&gt;0,EDATE(AX1191,RANDBETWEEN(0,6)),"")</f>
        <v>44415</v>
      </c>
      <c r="BB1191" s="21">
        <f ca="1">IF(SUM(IF({"5.Anslutningsavtal","6.Nätavtal"}=Q1191,1,0))&gt;0,EDATE(AZ1191,RANDBETWEEN(0,3)),"")</f>
        <v>44476</v>
      </c>
      <c r="BD1191" s="21" t="str">
        <f ca="1" t="shared" si="1532"/>
        <v/>
      </c>
    </row>
    <row r="1192" spans="1:56">
      <c r="A1192" s="33" t="s">
        <v>65</v>
      </c>
      <c r="B1192" s="31">
        <f ca="1" t="shared" si="1559"/>
        <v>43647</v>
      </c>
      <c r="C1192" s="32">
        <f ca="1" t="shared" si="1519"/>
        <v>45443</v>
      </c>
      <c r="D1192" s="30" t="str">
        <f t="shared" si="1520"/>
        <v>Project 41192</v>
      </c>
      <c r="E1192" s="30" t="str">
        <f t="shared" si="1521"/>
        <v>Company AB 51192</v>
      </c>
      <c r="F1192" s="30" t="str">
        <f ca="1" t="shared" si="1560"/>
        <v>Upplands Bro</v>
      </c>
      <c r="G1192" s="37">
        <f ca="1" t="shared" si="1561"/>
        <v>31</v>
      </c>
      <c r="H1192" s="38" t="str">
        <f ca="1" t="shared" si="1562"/>
        <v>Ja</v>
      </c>
      <c r="I1192" s="30" t="str">
        <f ca="1" t="shared" si="1563"/>
        <v>Nyanslutning</v>
      </c>
      <c r="J1192" s="30" t="s">
        <v>69</v>
      </c>
      <c r="K1192" s="41">
        <f ca="1" t="shared" si="1564"/>
        <v>50</v>
      </c>
      <c r="L1192" s="41">
        <f ca="1" t="shared" si="1522"/>
        <v>26</v>
      </c>
      <c r="N1192" s="30" t="str">
        <f ca="1" t="shared" si="1523"/>
        <v>Lars Johnson 1192</v>
      </c>
      <c r="O1192" s="30" t="str">
        <f ca="1" t="shared" si="1524"/>
        <v>Sarah Anderson 1192</v>
      </c>
      <c r="P1192" s="30" t="str">
        <f ca="1" t="shared" si="1525"/>
        <v>Sarah Anderson 1192</v>
      </c>
      <c r="Q1192" s="30" t="str">
        <f ca="1" t="shared" si="1565"/>
        <v>1.Anslutningsmöjlighet</v>
      </c>
      <c r="R1192" s="45" t="str">
        <f ca="1" t="shared" si="1566"/>
        <v>?</v>
      </c>
      <c r="S1192" s="45" t="str">
        <f ca="1" t="shared" si="1567"/>
        <v>x</v>
      </c>
      <c r="T1192" s="45" t="str">
        <f ca="1" t="shared" si="1568"/>
        <v/>
      </c>
      <c r="V1192" s="33"/>
      <c r="W1192" s="49" t="str">
        <f ca="1" t="shared" si="1569"/>
        <v/>
      </c>
      <c r="X1192" s="50" t="str">
        <f ca="1" t="shared" si="1570"/>
        <v>Nej</v>
      </c>
      <c r="Y1192" s="63" t="str">
        <f ca="1" t="shared" si="1526"/>
        <v/>
      </c>
      <c r="Z1192" s="63" t="str">
        <f ca="1" t="shared" si="1527"/>
        <v/>
      </c>
      <c r="AA1192" s="67"/>
      <c r="AB1192" s="64" t="str">
        <f ca="1" t="shared" si="1528"/>
        <v/>
      </c>
      <c r="AC1192" s="73">
        <f ca="1">INDEX(Anslutningspunkt!$A$2:$A$108,RANDBETWEEN(2,108),1)</f>
        <v>51</v>
      </c>
      <c r="AD1192" s="30"/>
      <c r="AE1192" s="30" t="str">
        <f ca="1" t="shared" si="1571"/>
        <v/>
      </c>
      <c r="AF1192" s="79"/>
      <c r="AG1192" s="122"/>
      <c r="AH1192" s="123"/>
      <c r="AI1192" s="127"/>
      <c r="AL1192" s="7"/>
      <c r="AM1192" s="7">
        <f ca="1">VLOOKUP(AC1192,Anslutningspunkt!A:B,2,0)+RANDBETWEEN(-10000,10000)</f>
        <v>6127473.672</v>
      </c>
      <c r="AN1192" s="7">
        <f ca="1">VLOOKUP(AC1192,Anslutningspunkt!A:C,3,0)+RANDBETWEEN(-10000,10000)</f>
        <v>416216.438</v>
      </c>
      <c r="AP1192" s="7" t="str">
        <f ca="1" t="shared" si="1529"/>
        <v>Nyanslutning</v>
      </c>
      <c r="AQ1192" s="7" t="str">
        <f t="shared" si="1530"/>
        <v>Konsumtion/Produktion</v>
      </c>
      <c r="AX1192" s="31" t="str">
        <f ca="1" t="shared" si="1531"/>
        <v/>
      </c>
      <c r="AZ1192" s="31" t="str">
        <f ca="1">IF(SUM(IF({"4.Projekteringsavtal","5.Anslutningsavtal","6.Nätavtal"}=Q1192,1,0))&gt;0,EDATE(AX1192,RANDBETWEEN(0,6)),"")</f>
        <v/>
      </c>
      <c r="BB1192" s="21" t="str">
        <f ca="1">IF(SUM(IF({"5.Anslutningsavtal","6.Nätavtal"}=Q1192,1,0))&gt;0,EDATE(AZ1192,RANDBETWEEN(0,3)),"")</f>
        <v/>
      </c>
      <c r="BD1192" s="21" t="str">
        <f ca="1" t="shared" si="1532"/>
        <v/>
      </c>
    </row>
    <row r="1193" spans="1:56">
      <c r="A1193" s="33" t="s">
        <v>65</v>
      </c>
      <c r="B1193" s="31">
        <f ca="1" t="shared" si="1559"/>
        <v>43724</v>
      </c>
      <c r="C1193" s="32">
        <f ca="1" t="shared" si="1519"/>
        <v>45407</v>
      </c>
      <c r="D1193" s="30" t="str">
        <f t="shared" si="1520"/>
        <v>Project 41193</v>
      </c>
      <c r="E1193" s="30" t="str">
        <f t="shared" si="1521"/>
        <v>Company AB 51193</v>
      </c>
      <c r="F1193" s="30" t="str">
        <f ca="1" t="shared" si="1560"/>
        <v>Uppsala</v>
      </c>
      <c r="G1193" s="37">
        <f ca="1" t="shared" si="1561"/>
        <v>36</v>
      </c>
      <c r="H1193" s="38" t="str">
        <f ca="1" t="shared" si="1562"/>
        <v>Ja</v>
      </c>
      <c r="I1193" s="30" t="str">
        <f ca="1" t="shared" si="1563"/>
        <v>Utökning</v>
      </c>
      <c r="J1193" s="30" t="s">
        <v>69</v>
      </c>
      <c r="K1193" s="41">
        <f ca="1" t="shared" si="1564"/>
        <v>40</v>
      </c>
      <c r="L1193" s="41">
        <f ca="1" t="shared" si="1522"/>
        <v>13</v>
      </c>
      <c r="N1193" s="30" t="str">
        <f ca="1" t="shared" si="1523"/>
        <v>Lars Johnson 1193</v>
      </c>
      <c r="O1193" s="30" t="str">
        <f ca="1" t="shared" si="1524"/>
        <v>Erik Johanson 1193</v>
      </c>
      <c r="P1193" s="30" t="str">
        <f ca="1" t="shared" si="1525"/>
        <v>Erik Johanson 1193</v>
      </c>
      <c r="Q1193" s="30" t="str">
        <f ca="1" t="shared" si="1565"/>
        <v>1.Anslutningsmöjlighet</v>
      </c>
      <c r="R1193" s="45" t="str">
        <f ca="1" t="shared" si="1566"/>
        <v>?</v>
      </c>
      <c r="S1193" s="45" t="str">
        <f ca="1" t="shared" si="1567"/>
        <v/>
      </c>
      <c r="T1193" s="45" t="str">
        <f ca="1" t="shared" si="1568"/>
        <v>x</v>
      </c>
      <c r="V1193" s="33"/>
      <c r="W1193" s="49" t="str">
        <f ca="1" t="shared" si="1569"/>
        <v/>
      </c>
      <c r="X1193" s="50" t="str">
        <f ca="1" t="shared" si="1570"/>
        <v>Ja</v>
      </c>
      <c r="Y1193" s="63">
        <f ca="1" t="shared" si="1526"/>
        <v>45585</v>
      </c>
      <c r="Z1193" s="63">
        <f ca="1" t="shared" si="1527"/>
        <v>45585</v>
      </c>
      <c r="AA1193" s="67"/>
      <c r="AB1193" s="64" t="str">
        <f ca="1" t="shared" si="1528"/>
        <v/>
      </c>
      <c r="AC1193" s="73">
        <f ca="1">INDEX(Anslutningspunkt!$A$2:$A$108,RANDBETWEEN(2,108),1)</f>
        <v>40</v>
      </c>
      <c r="AD1193" s="30"/>
      <c r="AE1193" s="30" t="str">
        <f ca="1" t="shared" si="1571"/>
        <v>Stamnät Regionnät</v>
      </c>
      <c r="AF1193" s="79"/>
      <c r="AG1193" s="122"/>
      <c r="AH1193" s="123"/>
      <c r="AI1193" s="127"/>
      <c r="AL1193" s="7"/>
      <c r="AM1193" s="7">
        <f ca="1">VLOOKUP(AC1193,Anslutningspunkt!A:B,2,0)+RANDBETWEEN(-10000,10000)</f>
        <v>6147345.672</v>
      </c>
      <c r="AN1193" s="7">
        <f ca="1">VLOOKUP(AC1193,Anslutningspunkt!A:C,3,0)+RANDBETWEEN(-10000,10000)</f>
        <v>369119.438</v>
      </c>
      <c r="AP1193" s="7" t="str">
        <f ca="1" t="shared" si="1529"/>
        <v>Utökning</v>
      </c>
      <c r="AQ1193" s="7" t="str">
        <f t="shared" si="1530"/>
        <v>Konsumtion/Produktion</v>
      </c>
      <c r="AX1193" s="31" t="str">
        <f ca="1" t="shared" si="1531"/>
        <v/>
      </c>
      <c r="AZ1193" s="31" t="str">
        <f ca="1">IF(SUM(IF({"4.Projekteringsavtal","5.Anslutningsavtal","6.Nätavtal"}=Q1193,1,0))&gt;0,EDATE(AX1193,RANDBETWEEN(0,6)),"")</f>
        <v/>
      </c>
      <c r="BB1193" s="21" t="str">
        <f ca="1">IF(SUM(IF({"5.Anslutningsavtal","6.Nätavtal"}=Q1193,1,0))&gt;0,EDATE(AZ1193,RANDBETWEEN(0,3)),"")</f>
        <v/>
      </c>
      <c r="BD1193" s="21" t="str">
        <f ca="1" t="shared" si="1532"/>
        <v/>
      </c>
    </row>
    <row r="1194" spans="1:56">
      <c r="A1194" s="33" t="s">
        <v>65</v>
      </c>
      <c r="B1194" s="31">
        <f ca="1" t="shared" si="1559"/>
        <v>44601</v>
      </c>
      <c r="C1194" s="32">
        <f ca="1" t="shared" si="1519"/>
        <v>44840</v>
      </c>
      <c r="D1194" s="30" t="str">
        <f t="shared" si="1520"/>
        <v>Project 41194</v>
      </c>
      <c r="E1194" s="30" t="str">
        <f t="shared" si="1521"/>
        <v>Company AB 51194</v>
      </c>
      <c r="F1194" s="30" t="str">
        <f ca="1" t="shared" si="1560"/>
        <v>Eskilstuna</v>
      </c>
      <c r="G1194" s="37">
        <f ca="1" t="shared" si="1561"/>
        <v>33</v>
      </c>
      <c r="H1194" s="38" t="str">
        <f ca="1" t="shared" si="1562"/>
        <v>Nej</v>
      </c>
      <c r="I1194" s="30" t="str">
        <f ca="1" t="shared" si="1563"/>
        <v>Nyanslutning</v>
      </c>
      <c r="J1194" s="30" t="s">
        <v>69</v>
      </c>
      <c r="K1194" s="41">
        <f ca="1" t="shared" si="1564"/>
        <v>250</v>
      </c>
      <c r="L1194" s="41">
        <f ca="1" t="shared" si="1522"/>
        <v>13</v>
      </c>
      <c r="N1194" s="30" t="str">
        <f ca="1" t="shared" si="1523"/>
        <v>Anders Erikson 1194</v>
      </c>
      <c r="O1194" s="30" t="str">
        <f ca="1" t="shared" si="1524"/>
        <v>Lars Johnson 1194</v>
      </c>
      <c r="P1194" s="30" t="str">
        <f ca="1" t="shared" si="1525"/>
        <v>Lars Johnson 1194</v>
      </c>
      <c r="Q1194" s="30" t="str">
        <f ca="1" t="shared" si="1565"/>
        <v>1.Anslutningsmöjlighet</v>
      </c>
      <c r="R1194" s="45" t="str">
        <f ca="1" t="shared" si="1566"/>
        <v/>
      </c>
      <c r="S1194" s="45" t="str">
        <f ca="1" t="shared" si="1567"/>
        <v/>
      </c>
      <c r="T1194" s="45" t="str">
        <f ca="1" t="shared" si="1568"/>
        <v/>
      </c>
      <c r="V1194" s="33"/>
      <c r="W1194" s="49" t="str">
        <f ca="1" t="shared" si="1569"/>
        <v/>
      </c>
      <c r="X1194" s="50" t="str">
        <f ca="1" t="shared" si="1570"/>
        <v>Ja</v>
      </c>
      <c r="Y1194" s="63">
        <f ca="1" t="shared" si="1526"/>
        <v>45278</v>
      </c>
      <c r="Z1194" s="63">
        <f ca="1" t="shared" si="1527"/>
        <v>45105</v>
      </c>
      <c r="AA1194" s="67"/>
      <c r="AB1194" s="64" t="str">
        <f ca="1" t="shared" si="1528"/>
        <v/>
      </c>
      <c r="AC1194" s="73">
        <f ca="1">INDEX(Anslutningspunkt!$A$2:$A$108,RANDBETWEEN(2,108),1)</f>
        <v>18</v>
      </c>
      <c r="AD1194" s="30"/>
      <c r="AE1194" s="30" t="str">
        <f ca="1" t="shared" si="1571"/>
        <v/>
      </c>
      <c r="AF1194" s="79"/>
      <c r="AG1194" s="122"/>
      <c r="AH1194" s="123"/>
      <c r="AI1194" s="127"/>
      <c r="AL1194" s="7"/>
      <c r="AM1194" s="7">
        <f ca="1">VLOOKUP(AC1194,Anslutningspunkt!A:B,2,0)+RANDBETWEEN(-10000,10000)</f>
        <v>6160369.672</v>
      </c>
      <c r="AN1194" s="7">
        <f ca="1">VLOOKUP(AC1194,Anslutningspunkt!A:C,3,0)+RANDBETWEEN(-10000,10000)</f>
        <v>319701.438</v>
      </c>
      <c r="AP1194" s="7" t="str">
        <f ca="1" t="shared" si="1529"/>
        <v>Nyanslutning</v>
      </c>
      <c r="AQ1194" s="7" t="str">
        <f t="shared" si="1530"/>
        <v>Konsumtion/Produktion</v>
      </c>
      <c r="AX1194" s="31" t="str">
        <f ca="1" t="shared" si="1531"/>
        <v/>
      </c>
      <c r="AZ1194" s="31" t="str">
        <f ca="1">IF(SUM(IF({"4.Projekteringsavtal","5.Anslutningsavtal","6.Nätavtal"}=Q1194,1,0))&gt;0,EDATE(AX1194,RANDBETWEEN(0,6)),"")</f>
        <v/>
      </c>
      <c r="BB1194" s="21" t="str">
        <f ca="1">IF(SUM(IF({"5.Anslutningsavtal","6.Nätavtal"}=Q1194,1,0))&gt;0,EDATE(AZ1194,RANDBETWEEN(0,3)),"")</f>
        <v/>
      </c>
      <c r="BD1194" s="21" t="str">
        <f ca="1" t="shared" si="1532"/>
        <v/>
      </c>
    </row>
    <row r="1195" spans="1:56">
      <c r="A1195" s="33" t="s">
        <v>65</v>
      </c>
      <c r="B1195" s="31">
        <f ca="1" t="shared" si="1559"/>
        <v>43244</v>
      </c>
      <c r="C1195" s="32">
        <f ca="1" t="shared" si="1519"/>
        <v>43774</v>
      </c>
      <c r="D1195" s="30" t="str">
        <f t="shared" si="1520"/>
        <v>Project 41195</v>
      </c>
      <c r="E1195" s="30" t="str">
        <f t="shared" si="1521"/>
        <v>Company AB 51195</v>
      </c>
      <c r="F1195" s="30" t="str">
        <f ca="1" t="shared" si="1560"/>
        <v>Gävle/Sandviken</v>
      </c>
      <c r="G1195" s="37">
        <f ca="1" t="shared" si="1561"/>
        <v>33</v>
      </c>
      <c r="H1195" s="38" t="str">
        <f ca="1" t="shared" si="1562"/>
        <v>Nej</v>
      </c>
      <c r="I1195" s="30" t="str">
        <f ca="1" t="shared" si="1563"/>
        <v>Utökning</v>
      </c>
      <c r="J1195" s="30" t="s">
        <v>69</v>
      </c>
      <c r="K1195" s="41">
        <f ca="1" t="shared" si="1564"/>
        <v>290</v>
      </c>
      <c r="L1195" s="41">
        <f ca="1" t="shared" si="1522"/>
        <v>39</v>
      </c>
      <c r="N1195" s="30" t="str">
        <f ca="1" t="shared" si="1523"/>
        <v>Anders Erikson 1195</v>
      </c>
      <c r="O1195" s="30" t="str">
        <f ca="1" t="shared" si="1524"/>
        <v>Erik Johanson 1195</v>
      </c>
      <c r="P1195" s="30" t="str">
        <f ca="1" t="shared" si="1525"/>
        <v>Anders Erikson 1195</v>
      </c>
      <c r="Q1195" s="30" t="str">
        <f ca="1" t="shared" si="1565"/>
        <v>6.Nätavtal</v>
      </c>
      <c r="R1195" s="45" t="str">
        <f ca="1" t="shared" si="1566"/>
        <v/>
      </c>
      <c r="S1195" s="45" t="str">
        <f ca="1" t="shared" si="1567"/>
        <v>x</v>
      </c>
      <c r="T1195" s="45" t="str">
        <f ca="1" t="shared" si="1568"/>
        <v/>
      </c>
      <c r="V1195" s="33"/>
      <c r="W1195" s="49" t="str">
        <f ca="1" t="shared" si="1569"/>
        <v/>
      </c>
      <c r="X1195" s="50" t="str">
        <f ca="1" t="shared" si="1570"/>
        <v>Ja</v>
      </c>
      <c r="Y1195" s="63">
        <f ca="1" t="shared" si="1526"/>
        <v>45515</v>
      </c>
      <c r="Z1195" s="63">
        <f ca="1" t="shared" si="1527"/>
        <v>44557</v>
      </c>
      <c r="AA1195" s="67"/>
      <c r="AB1195" s="64" t="str">
        <f ca="1" t="shared" si="1528"/>
        <v/>
      </c>
      <c r="AC1195" s="73">
        <f ca="1">INDEX(Anslutningspunkt!$A$2:$A$108,RANDBETWEEN(2,108),1)</f>
        <v>78</v>
      </c>
      <c r="AD1195" s="30"/>
      <c r="AE1195" s="30" t="str">
        <f ca="1" t="shared" si="1571"/>
        <v>Stamnät Regionnät</v>
      </c>
      <c r="AF1195" s="79"/>
      <c r="AG1195" s="122"/>
      <c r="AH1195" s="123"/>
      <c r="AI1195" s="127"/>
      <c r="AL1195" s="7"/>
      <c r="AM1195" s="7">
        <f ca="1">VLOOKUP(AC1195,Anslutningspunkt!A:B,2,0)+RANDBETWEEN(-10000,10000)</f>
        <v>6075876.672</v>
      </c>
      <c r="AN1195" s="7">
        <f ca="1">VLOOKUP(AC1195,Anslutningspunkt!A:C,3,0)+RANDBETWEEN(-10000,10000)</f>
        <v>336100.438</v>
      </c>
      <c r="AP1195" s="7" t="str">
        <f ca="1" t="shared" si="1529"/>
        <v>Utökning</v>
      </c>
      <c r="AQ1195" s="7" t="str">
        <f t="shared" si="1530"/>
        <v>Konsumtion/Produktion</v>
      </c>
      <c r="AX1195" s="31">
        <f ca="1" t="shared" si="1531"/>
        <v>43258.8476146906</v>
      </c>
      <c r="AZ1195" s="31">
        <f ca="1">IF(SUM(IF({"4.Projekteringsavtal","5.Anslutningsavtal","6.Nätavtal"}=Q1195,1,0))&gt;0,EDATE(AX1195,RANDBETWEEN(0,6)),"")</f>
        <v>43411</v>
      </c>
      <c r="BB1195" s="21">
        <f ca="1">IF(SUM(IF({"5.Anslutningsavtal","6.Nätavtal"}=Q1195,1,0))&gt;0,EDATE(AZ1195,RANDBETWEEN(0,3)),"")</f>
        <v>43472</v>
      </c>
      <c r="BD1195" s="21">
        <f ca="1" t="shared" si="1532"/>
        <v>43472</v>
      </c>
    </row>
    <row r="1196" spans="1:56">
      <c r="A1196" s="33" t="s">
        <v>65</v>
      </c>
      <c r="B1196" s="31">
        <f ca="1" t="shared" si="1559"/>
        <v>44719</v>
      </c>
      <c r="C1196" s="32">
        <f ca="1" t="shared" si="1519"/>
        <v>44719</v>
      </c>
      <c r="D1196" s="30" t="str">
        <f t="shared" si="1520"/>
        <v>Project 41196</v>
      </c>
      <c r="E1196" s="30" t="str">
        <f t="shared" si="1521"/>
        <v>Company AB 51196</v>
      </c>
      <c r="F1196" s="30" t="str">
        <f ca="1" t="shared" si="1560"/>
        <v>Trosa</v>
      </c>
      <c r="G1196" s="37">
        <f ca="1" t="shared" si="1561"/>
        <v>30</v>
      </c>
      <c r="H1196" s="38" t="str">
        <f ca="1" t="shared" si="1562"/>
        <v/>
      </c>
      <c r="I1196" s="30" t="str">
        <f ca="1" t="shared" si="1563"/>
        <v>Utökning</v>
      </c>
      <c r="J1196" s="30" t="s">
        <v>69</v>
      </c>
      <c r="K1196" s="41">
        <f ca="1" t="shared" si="1564"/>
        <v>540</v>
      </c>
      <c r="L1196" s="41">
        <f ca="1" t="shared" si="1522"/>
        <v>382</v>
      </c>
      <c r="N1196" s="30" t="str">
        <f ca="1" t="shared" si="1523"/>
        <v>Erik Johanson 1196</v>
      </c>
      <c r="O1196" s="30" t="str">
        <f ca="1" t="shared" si="1524"/>
        <v>Sarah Anderson 1196</v>
      </c>
      <c r="P1196" s="30" t="str">
        <f ca="1" t="shared" si="1525"/>
        <v>Erik Johanson 1196</v>
      </c>
      <c r="Q1196" s="30" t="str">
        <f ca="1" t="shared" si="1565"/>
        <v>6.Nätavtal</v>
      </c>
      <c r="R1196" s="45" t="str">
        <f ca="1" t="shared" si="1566"/>
        <v>N/A</v>
      </c>
      <c r="S1196" s="45" t="str">
        <f ca="1" t="shared" si="1567"/>
        <v/>
      </c>
      <c r="T1196" s="45" t="str">
        <f ca="1" t="shared" si="1568"/>
        <v/>
      </c>
      <c r="V1196" s="33"/>
      <c r="W1196" s="49" t="str">
        <f ca="1" t="shared" si="1569"/>
        <v/>
      </c>
      <c r="X1196" s="50" t="str">
        <f ca="1" t="shared" si="1570"/>
        <v>Ja</v>
      </c>
      <c r="Y1196" s="63">
        <f ca="1" t="shared" si="1526"/>
        <v>45373</v>
      </c>
      <c r="Z1196" s="63">
        <f ca="1" t="shared" si="1527"/>
        <v>45097</v>
      </c>
      <c r="AA1196" s="67"/>
      <c r="AB1196" s="64" t="str">
        <f ca="1" t="shared" si="1528"/>
        <v/>
      </c>
      <c r="AC1196" s="73">
        <f ca="1">INDEX(Anslutningspunkt!$A$2:$A$108,RANDBETWEEN(2,108),1)</f>
        <v>47</v>
      </c>
      <c r="AD1196" s="30"/>
      <c r="AE1196" s="30" t="str">
        <f ca="1" t="shared" si="1571"/>
        <v/>
      </c>
      <c r="AF1196" s="79"/>
      <c r="AG1196" s="122"/>
      <c r="AH1196" s="123"/>
      <c r="AI1196" s="127"/>
      <c r="AL1196" s="7"/>
      <c r="AM1196" s="7">
        <f ca="1">VLOOKUP(AC1196,Anslutningspunkt!A:B,2,0)+RANDBETWEEN(-10000,10000)</f>
        <v>6021172.672</v>
      </c>
      <c r="AN1196" s="7">
        <f ca="1">VLOOKUP(AC1196,Anslutningspunkt!A:C,3,0)+RANDBETWEEN(-10000,10000)</f>
        <v>434578.438</v>
      </c>
      <c r="AP1196" s="7" t="str">
        <f ca="1" t="shared" si="1529"/>
        <v>Utökning</v>
      </c>
      <c r="AQ1196" s="7" t="str">
        <f t="shared" si="1530"/>
        <v>Konsumtion/Produktion</v>
      </c>
      <c r="AX1196" s="31">
        <f ca="1" t="shared" si="1531"/>
        <v>44719.7602578147</v>
      </c>
      <c r="AZ1196" s="31">
        <f ca="1">IF(SUM(IF({"4.Projekteringsavtal","5.Anslutningsavtal","6.Nätavtal"}=Q1196,1,0))&gt;0,EDATE(AX1196,RANDBETWEEN(0,6)),"")</f>
        <v>44749</v>
      </c>
      <c r="BB1196" s="21">
        <f ca="1">IF(SUM(IF({"5.Anslutningsavtal","6.Nätavtal"}=Q1196,1,0))&gt;0,EDATE(AZ1196,RANDBETWEEN(0,3)),"")</f>
        <v>44749</v>
      </c>
      <c r="BD1196" s="21">
        <f ca="1" t="shared" si="1532"/>
        <v>44841</v>
      </c>
    </row>
    <row r="1197" spans="1:56">
      <c r="A1197" s="33" t="s">
        <v>65</v>
      </c>
      <c r="B1197" s="31">
        <f ca="1" t="shared" si="1559"/>
        <v>44099</v>
      </c>
      <c r="C1197" s="32">
        <f ca="1" t="shared" si="1519"/>
        <v>44112</v>
      </c>
      <c r="D1197" s="30" t="str">
        <f t="shared" si="1520"/>
        <v>Project 41197</v>
      </c>
      <c r="E1197" s="30" t="str">
        <f t="shared" si="1521"/>
        <v>Company AB 51197</v>
      </c>
      <c r="F1197" s="30" t="str">
        <f ca="1" t="shared" si="1560"/>
        <v>Sigtuna</v>
      </c>
      <c r="G1197" s="37">
        <f ca="1" t="shared" si="1561"/>
        <v>30</v>
      </c>
      <c r="H1197" s="38" t="str">
        <f ca="1" t="shared" si="1562"/>
        <v>Nej</v>
      </c>
      <c r="I1197" s="30" t="str">
        <f ca="1" t="shared" si="1563"/>
        <v>Utökning</v>
      </c>
      <c r="J1197" s="30" t="s">
        <v>69</v>
      </c>
      <c r="K1197" s="41">
        <f ca="1" t="shared" si="1564"/>
        <v>130</v>
      </c>
      <c r="L1197" s="41">
        <f ca="1" t="shared" si="1522"/>
        <v>113</v>
      </c>
      <c r="N1197" s="30" t="str">
        <f ca="1" t="shared" si="1523"/>
        <v>Sarah Anderson 1197</v>
      </c>
      <c r="O1197" s="30" t="str">
        <f ca="1" t="shared" si="1524"/>
        <v>Anders Erikson 1197</v>
      </c>
      <c r="P1197" s="30" t="str">
        <f ca="1" t="shared" si="1525"/>
        <v>Sarah Anderson 1197</v>
      </c>
      <c r="Q1197" s="30" t="str">
        <f ca="1" t="shared" si="1565"/>
        <v>6.Nätavtal</v>
      </c>
      <c r="R1197" s="45" t="str">
        <f ca="1" t="shared" si="1566"/>
        <v/>
      </c>
      <c r="S1197" s="45" t="str">
        <f ca="1" t="shared" si="1567"/>
        <v/>
      </c>
      <c r="T1197" s="45" t="str">
        <f ca="1" t="shared" si="1568"/>
        <v/>
      </c>
      <c r="V1197" s="33"/>
      <c r="W1197" s="49" t="str">
        <f ca="1" t="shared" si="1569"/>
        <v/>
      </c>
      <c r="X1197" s="50" t="str">
        <f ca="1" t="shared" si="1570"/>
        <v>Nej</v>
      </c>
      <c r="Y1197" s="63" t="str">
        <f ca="1" t="shared" si="1526"/>
        <v/>
      </c>
      <c r="Z1197" s="63" t="str">
        <f ca="1" t="shared" si="1527"/>
        <v/>
      </c>
      <c r="AA1197" s="67"/>
      <c r="AB1197" s="64" t="str">
        <f ca="1" t="shared" si="1528"/>
        <v/>
      </c>
      <c r="AC1197" s="73">
        <f ca="1">INDEX(Anslutningspunkt!$A$2:$A$108,RANDBETWEEN(2,108),1)</f>
        <v>84</v>
      </c>
      <c r="AD1197" s="30"/>
      <c r="AE1197" s="30" t="str">
        <f ca="1" t="shared" si="1571"/>
        <v>Stamnät</v>
      </c>
      <c r="AF1197" s="79"/>
      <c r="AG1197" s="122"/>
      <c r="AH1197" s="123"/>
      <c r="AI1197" s="127"/>
      <c r="AL1197" s="7"/>
      <c r="AM1197" s="7">
        <f ca="1">VLOOKUP(AC1197,Anslutningspunkt!A:B,2,0)+RANDBETWEEN(-10000,10000)</f>
        <v>6030481.672</v>
      </c>
      <c r="AN1197" s="7">
        <f ca="1">VLOOKUP(AC1197,Anslutningspunkt!A:C,3,0)+RANDBETWEEN(-10000,10000)</f>
        <v>445799.438</v>
      </c>
      <c r="AP1197" s="7" t="str">
        <f ca="1" t="shared" si="1529"/>
        <v>Utökning</v>
      </c>
      <c r="AQ1197" s="7" t="str">
        <f t="shared" si="1530"/>
        <v>Konsumtion/Produktion</v>
      </c>
      <c r="AX1197" s="31">
        <f ca="1" t="shared" si="1531"/>
        <v>44112.649443777</v>
      </c>
      <c r="AZ1197" s="31">
        <f ca="1">IF(SUM(IF({"4.Projekteringsavtal","5.Anslutningsavtal","6.Nätavtal"}=Q1197,1,0))&gt;0,EDATE(AX1197,RANDBETWEEN(0,6)),"")</f>
        <v>44143</v>
      </c>
      <c r="BB1197" s="21">
        <f ca="1">IF(SUM(IF({"5.Anslutningsavtal","6.Nätavtal"}=Q1197,1,0))&gt;0,EDATE(AZ1197,RANDBETWEEN(0,3)),"")</f>
        <v>44173</v>
      </c>
      <c r="BD1197" s="21">
        <f ca="1" t="shared" si="1532"/>
        <v>44204</v>
      </c>
    </row>
    <row r="1198" spans="1:56">
      <c r="A1198" s="33" t="s">
        <v>65</v>
      </c>
      <c r="B1198" s="31">
        <f ca="1" t="shared" si="1559"/>
        <v>44060</v>
      </c>
      <c r="C1198" s="32">
        <f ca="1" t="shared" si="1519"/>
        <v>44991</v>
      </c>
      <c r="D1198" s="30" t="str">
        <f t="shared" si="1520"/>
        <v>Project 41198</v>
      </c>
      <c r="E1198" s="30" t="str">
        <f t="shared" si="1521"/>
        <v>Company AB 51198</v>
      </c>
      <c r="F1198" s="30" t="str">
        <f ca="1" t="shared" si="1560"/>
        <v>Stockholm</v>
      </c>
      <c r="G1198" s="37">
        <f ca="1" t="shared" si="1561"/>
        <v>37</v>
      </c>
      <c r="H1198" s="38" t="str">
        <f ca="1" t="shared" si="1562"/>
        <v/>
      </c>
      <c r="I1198" s="30" t="str">
        <f ca="1" t="shared" si="1563"/>
        <v>Nyanslutning</v>
      </c>
      <c r="J1198" s="30" t="s">
        <v>69</v>
      </c>
      <c r="K1198" s="41">
        <f ca="1" t="shared" si="1564"/>
        <v>530</v>
      </c>
      <c r="L1198" s="41">
        <f ca="1" t="shared" si="1522"/>
        <v>207</v>
      </c>
      <c r="N1198" s="30" t="str">
        <f ca="1" t="shared" si="1523"/>
        <v>Lars Johnson 1198</v>
      </c>
      <c r="O1198" s="30" t="str">
        <f ca="1" t="shared" si="1524"/>
        <v>Anders Erikson 1198</v>
      </c>
      <c r="P1198" s="30" t="str">
        <f ca="1" t="shared" si="1525"/>
        <v>Lars Johnson 1198</v>
      </c>
      <c r="Q1198" s="30" t="str">
        <f ca="1" t="shared" si="1565"/>
        <v>4.Projekteringsavtal</v>
      </c>
      <c r="R1198" s="45" t="str">
        <f ca="1" t="shared" si="1566"/>
        <v>n</v>
      </c>
      <c r="S1198" s="45" t="str">
        <f ca="1" t="shared" si="1567"/>
        <v/>
      </c>
      <c r="T1198" s="45" t="str">
        <f ca="1" t="shared" si="1568"/>
        <v/>
      </c>
      <c r="V1198" s="33"/>
      <c r="W1198" s="49" t="str">
        <f ca="1" t="shared" si="1569"/>
        <v>Länk</v>
      </c>
      <c r="X1198" s="50" t="str">
        <f ca="1" t="shared" si="1570"/>
        <v/>
      </c>
      <c r="Y1198" s="63" t="str">
        <f ca="1" t="shared" si="1526"/>
        <v/>
      </c>
      <c r="Z1198" s="63" t="str">
        <f ca="1" t="shared" si="1527"/>
        <v/>
      </c>
      <c r="AA1198" s="67"/>
      <c r="AB1198" s="64" t="str">
        <f ca="1" t="shared" si="1528"/>
        <v/>
      </c>
      <c r="AC1198" s="73">
        <f ca="1">INDEX(Anslutningspunkt!$A$2:$A$108,RANDBETWEEN(2,108),1)</f>
        <v>32</v>
      </c>
      <c r="AD1198" s="30"/>
      <c r="AE1198" s="30" t="str">
        <f ca="1" t="shared" si="1571"/>
        <v>Stamnät</v>
      </c>
      <c r="AF1198" s="79"/>
      <c r="AG1198" s="122"/>
      <c r="AH1198" s="123"/>
      <c r="AI1198" s="127"/>
      <c r="AL1198" s="7"/>
      <c r="AM1198" s="7">
        <f ca="1">VLOOKUP(AC1198,Anslutningspunkt!A:B,2,0)+RANDBETWEEN(-10000,10000)</f>
        <v>6026686.672</v>
      </c>
      <c r="AN1198" s="7">
        <f ca="1">VLOOKUP(AC1198,Anslutningspunkt!A:C,3,0)+RANDBETWEEN(-10000,10000)</f>
        <v>304255.438</v>
      </c>
      <c r="AP1198" s="7" t="str">
        <f ca="1" t="shared" si="1529"/>
        <v>Nyanslutning</v>
      </c>
      <c r="AQ1198" s="7" t="str">
        <f t="shared" si="1530"/>
        <v>Konsumtion/Produktion</v>
      </c>
      <c r="AX1198" s="31">
        <f ca="1" t="shared" si="1531"/>
        <v>44247.9424763267</v>
      </c>
      <c r="AZ1198" s="31">
        <f ca="1">IF(SUM(IF({"4.Projekteringsavtal","5.Anslutningsavtal","6.Nätavtal"}=Q1198,1,0))&gt;0,EDATE(AX1198,RANDBETWEEN(0,6)),"")</f>
        <v>44247</v>
      </c>
      <c r="BB1198" s="21" t="str">
        <f ca="1">IF(SUM(IF({"5.Anslutningsavtal","6.Nätavtal"}=Q1198,1,0))&gt;0,EDATE(AZ1198,RANDBETWEEN(0,3)),"")</f>
        <v/>
      </c>
      <c r="BD1198" s="21" t="str">
        <f ca="1" t="shared" si="1532"/>
        <v/>
      </c>
    </row>
    <row r="1199" spans="1:56">
      <c r="A1199" s="33" t="s">
        <v>65</v>
      </c>
      <c r="B1199" s="31">
        <f ca="1" t="shared" si="1559"/>
        <v>43125</v>
      </c>
      <c r="C1199" s="32">
        <f ca="1" t="shared" si="1519"/>
        <v>44791</v>
      </c>
      <c r="D1199" s="30" t="str">
        <f t="shared" si="1520"/>
        <v>Project 41199</v>
      </c>
      <c r="E1199" s="30" t="str">
        <f t="shared" si="1521"/>
        <v>Company AB 51199</v>
      </c>
      <c r="F1199" s="30" t="str">
        <f ca="1" t="shared" si="1560"/>
        <v>Falun</v>
      </c>
      <c r="G1199" s="37">
        <f ca="1" t="shared" si="1561"/>
        <v>34</v>
      </c>
      <c r="H1199" s="38" t="str">
        <f ca="1" t="shared" si="1562"/>
        <v>Ja</v>
      </c>
      <c r="I1199" s="30" t="str">
        <f ca="1" t="shared" si="1563"/>
        <v>Nyanslutning</v>
      </c>
      <c r="J1199" s="30" t="s">
        <v>69</v>
      </c>
      <c r="K1199" s="41">
        <f ca="1" t="shared" si="1564"/>
        <v>30</v>
      </c>
      <c r="L1199" s="41">
        <f ca="1" t="shared" si="1522"/>
        <v>3</v>
      </c>
      <c r="N1199" s="30" t="str">
        <f ca="1" t="shared" si="1523"/>
        <v>Lars Johnson 1199</v>
      </c>
      <c r="O1199" s="30" t="str">
        <f ca="1" t="shared" si="1524"/>
        <v>Erik Johanson 1199</v>
      </c>
      <c r="P1199" s="30" t="str">
        <f ca="1" t="shared" si="1525"/>
        <v>Sarah Anderson 1199</v>
      </c>
      <c r="Q1199" s="30" t="str">
        <f ca="1" t="shared" si="1565"/>
        <v>1.Anslutningsmöjlighet</v>
      </c>
      <c r="R1199" s="45" t="str">
        <f ca="1" t="shared" si="1566"/>
        <v/>
      </c>
      <c r="S1199" s="45" t="str">
        <f ca="1" t="shared" si="1567"/>
        <v/>
      </c>
      <c r="T1199" s="45" t="str">
        <f ca="1" t="shared" si="1568"/>
        <v>x</v>
      </c>
      <c r="V1199" s="33"/>
      <c r="W1199" s="49" t="str">
        <f ca="1" t="shared" si="1569"/>
        <v>Länk</v>
      </c>
      <c r="X1199" s="50" t="str">
        <f ca="1" t="shared" si="1570"/>
        <v>Ja</v>
      </c>
      <c r="Y1199" s="63">
        <f ca="1" t="shared" si="1526"/>
        <v>45125</v>
      </c>
      <c r="Z1199" s="63">
        <f ca="1" t="shared" si="1527"/>
        <v>45076</v>
      </c>
      <c r="AA1199" s="67"/>
      <c r="AB1199" s="64" t="str">
        <f ca="1" t="shared" si="1528"/>
        <v/>
      </c>
      <c r="AC1199" s="73">
        <f ca="1">INDEX(Anslutningspunkt!$A$2:$A$108,RANDBETWEEN(2,108),1)</f>
        <v>56</v>
      </c>
      <c r="AD1199" s="30"/>
      <c r="AE1199" s="30" t="str">
        <f ca="1" t="shared" si="1571"/>
        <v>Regionnät</v>
      </c>
      <c r="AF1199" s="79"/>
      <c r="AG1199" s="122"/>
      <c r="AH1199" s="123"/>
      <c r="AI1199" s="127"/>
      <c r="AL1199" s="7"/>
      <c r="AM1199" s="7">
        <f ca="1">VLOOKUP(AC1199,Anslutningspunkt!A:B,2,0)+RANDBETWEEN(-10000,10000)</f>
        <v>6020918.672</v>
      </c>
      <c r="AN1199" s="7">
        <f ca="1">VLOOKUP(AC1199,Anslutningspunkt!A:C,3,0)+RANDBETWEEN(-10000,10000)</f>
        <v>344083.438</v>
      </c>
      <c r="AP1199" s="7" t="str">
        <f ca="1" t="shared" si="1529"/>
        <v>Nyanslutning</v>
      </c>
      <c r="AQ1199" s="7" t="str">
        <f t="shared" si="1530"/>
        <v>Konsumtion/Produktion</v>
      </c>
      <c r="AX1199" s="31" t="str">
        <f ca="1" t="shared" si="1531"/>
        <v/>
      </c>
      <c r="AZ1199" s="31" t="str">
        <f ca="1">IF(SUM(IF({"4.Projekteringsavtal","5.Anslutningsavtal","6.Nätavtal"}=Q1199,1,0))&gt;0,EDATE(AX1199,RANDBETWEEN(0,6)),"")</f>
        <v/>
      </c>
      <c r="BB1199" s="21" t="str">
        <f ca="1">IF(SUM(IF({"5.Anslutningsavtal","6.Nätavtal"}=Q1199,1,0))&gt;0,EDATE(AZ1199,RANDBETWEEN(0,3)),"")</f>
        <v/>
      </c>
      <c r="BD1199" s="21" t="str">
        <f ca="1" t="shared" si="1532"/>
        <v/>
      </c>
    </row>
    <row r="1200" spans="1:56">
      <c r="A1200" s="33" t="s">
        <v>65</v>
      </c>
      <c r="B1200" s="31">
        <f ca="1" t="shared" si="1559"/>
        <v>44640</v>
      </c>
      <c r="C1200" s="32">
        <f ca="1" t="shared" si="1519"/>
        <v>45007</v>
      </c>
      <c r="D1200" s="30" t="str">
        <f t="shared" si="1520"/>
        <v>Project 41200</v>
      </c>
      <c r="E1200" s="30" t="str">
        <f t="shared" si="1521"/>
        <v>Company AB 51200</v>
      </c>
      <c r="F1200" s="30" t="str">
        <f ca="1" t="shared" si="1560"/>
        <v>Järfälla</v>
      </c>
      <c r="G1200" s="37">
        <f ca="1" t="shared" si="1561"/>
        <v>31</v>
      </c>
      <c r="H1200" s="38" t="str">
        <f ca="1" t="shared" si="1562"/>
        <v>Ja</v>
      </c>
      <c r="I1200" s="30" t="str">
        <f ca="1" t="shared" si="1563"/>
        <v>Nyanslutning</v>
      </c>
      <c r="J1200" s="30" t="s">
        <v>69</v>
      </c>
      <c r="K1200" s="41">
        <f ca="1" t="shared" si="1564"/>
        <v>460</v>
      </c>
      <c r="L1200" s="41">
        <f ca="1" t="shared" si="1522"/>
        <v>147</v>
      </c>
      <c r="N1200" s="30" t="str">
        <f ca="1" t="shared" si="1523"/>
        <v>Sarah Anderson 1200</v>
      </c>
      <c r="O1200" s="30" t="str">
        <f ca="1" t="shared" si="1524"/>
        <v>Erik Johanson 1200</v>
      </c>
      <c r="P1200" s="30" t="str">
        <f ca="1" t="shared" si="1525"/>
        <v>Erik Johanson 1200</v>
      </c>
      <c r="Q1200" s="30" t="str">
        <f ca="1" t="shared" si="1565"/>
        <v>1.Anslutningsmöjlighet</v>
      </c>
      <c r="R1200" s="45" t="str">
        <f ca="1" t="shared" si="1566"/>
        <v/>
      </c>
      <c r="S1200" s="45" t="str">
        <f ca="1" t="shared" si="1567"/>
        <v>x</v>
      </c>
      <c r="T1200" s="45" t="str">
        <f ca="1" t="shared" si="1568"/>
        <v/>
      </c>
      <c r="V1200" s="33"/>
      <c r="W1200" s="49" t="str">
        <f ca="1" t="shared" si="1569"/>
        <v>Reservationsavtal ska tecknas</v>
      </c>
      <c r="X1200" s="50" t="str">
        <f ca="1" t="shared" si="1570"/>
        <v>Nej</v>
      </c>
      <c r="Y1200" s="63" t="str">
        <f ca="1" t="shared" si="1526"/>
        <v/>
      </c>
      <c r="Z1200" s="63" t="str">
        <f ca="1" t="shared" si="1527"/>
        <v/>
      </c>
      <c r="AA1200" s="67"/>
      <c r="AB1200" s="64" t="str">
        <f ca="1" t="shared" si="1528"/>
        <v/>
      </c>
      <c r="AC1200" s="73">
        <f ca="1">INDEX(Anslutningspunkt!$A$2:$A$108,RANDBETWEEN(2,108),1)</f>
        <v>34</v>
      </c>
      <c r="AD1200" s="30"/>
      <c r="AE1200" s="30" t="str">
        <f ca="1" t="shared" si="1571"/>
        <v>Stamnät</v>
      </c>
      <c r="AF1200" s="79"/>
      <c r="AG1200" s="122"/>
      <c r="AH1200" s="123"/>
      <c r="AI1200" s="127"/>
      <c r="AL1200" s="7"/>
      <c r="AM1200" s="7">
        <f ca="1">VLOOKUP(AC1200,Anslutningspunkt!A:B,2,0)+RANDBETWEEN(-10000,10000)</f>
        <v>6101083.672</v>
      </c>
      <c r="AN1200" s="7">
        <f ca="1">VLOOKUP(AC1200,Anslutningspunkt!A:C,3,0)+RANDBETWEEN(-10000,10000)</f>
        <v>332972.438</v>
      </c>
      <c r="AP1200" s="7" t="str">
        <f ca="1" t="shared" si="1529"/>
        <v>Nyanslutning</v>
      </c>
      <c r="AQ1200" s="7" t="str">
        <f t="shared" si="1530"/>
        <v>Konsumtion/Produktion</v>
      </c>
      <c r="AX1200" s="31" t="str">
        <f ca="1" t="shared" si="1531"/>
        <v/>
      </c>
      <c r="AZ1200" s="31" t="str">
        <f ca="1">IF(SUM(IF({"4.Projekteringsavtal","5.Anslutningsavtal","6.Nätavtal"}=Q1200,1,0))&gt;0,EDATE(AX1200,RANDBETWEEN(0,6)),"")</f>
        <v/>
      </c>
      <c r="BB1200" s="21" t="str">
        <f ca="1">IF(SUM(IF({"5.Anslutningsavtal","6.Nätavtal"}=Q1200,1,0))&gt;0,EDATE(AZ1200,RANDBETWEEN(0,3)),"")</f>
        <v/>
      </c>
      <c r="BD1200" s="21" t="str">
        <f ca="1" t="shared" si="1532"/>
        <v/>
      </c>
    </row>
    <row r="1201" spans="1:56">
      <c r="A1201" s="33" t="s">
        <v>65</v>
      </c>
      <c r="B1201" s="31">
        <f ca="1" t="shared" ref="B1201:B1210" si="1572">RANDBETWEEN(DATE(2018,1,1),DATE(2022,10,20))</f>
        <v>44792</v>
      </c>
      <c r="C1201" s="32">
        <f ca="1" t="shared" si="1519"/>
        <v>45104</v>
      </c>
      <c r="D1201" s="30" t="str">
        <f t="shared" si="1520"/>
        <v>Project 41201</v>
      </c>
      <c r="E1201" s="30" t="str">
        <f t="shared" si="1521"/>
        <v>Company AB 51201</v>
      </c>
      <c r="F1201" s="30" t="str">
        <f ca="1" t="shared" ref="F1201:F1210" si="157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Sala</v>
      </c>
      <c r="G1201" s="37">
        <f ca="1" t="shared" ref="G1201:G1210" si="1574">RANDBETWEEN(30,38)</f>
        <v>37</v>
      </c>
      <c r="H1201" s="38" t="str">
        <f ca="1" t="shared" ref="H1201:H1210" si="1575">CHOOSE(RANDBETWEEN(1,3),"Ja","Nej","")</f>
        <v>Nej</v>
      </c>
      <c r="I1201" s="30" t="str">
        <f ca="1" t="shared" ref="I1201:I1210" si="1576">CHOOSE(RANDBETWEEN(1,3),"Nyanslutning","Utökning","Flytt")</f>
        <v>Utökning</v>
      </c>
      <c r="J1201" s="30" t="s">
        <v>69</v>
      </c>
      <c r="K1201" s="41">
        <f ca="1" t="shared" ref="K1201:K1210" si="1577">RANDBETWEEN(1,60)*10</f>
        <v>400</v>
      </c>
      <c r="L1201" s="41">
        <f ca="1" t="shared" si="1522"/>
        <v>77</v>
      </c>
      <c r="N1201" s="30" t="str">
        <f ca="1" t="shared" si="1523"/>
        <v>Lars Johnson 1201</v>
      </c>
      <c r="O1201" s="30" t="str">
        <f ca="1" t="shared" si="1524"/>
        <v>Erik Johanson 1201</v>
      </c>
      <c r="P1201" s="30" t="str">
        <f ca="1" t="shared" si="1525"/>
        <v>Anders Erikson 1201</v>
      </c>
      <c r="Q1201" s="30" t="str">
        <f ca="1" t="shared" ref="Q1201:Q1210" si="1578">CHOOSE(RANDBETWEEN(1,5),"5.Anslutningsavtal","4.Projekteringsavtal","6.Nätavtal","2.Reservationsavtal","1.Anslutningsmöjlighet")</f>
        <v>1.Anslutningsmöjlighet</v>
      </c>
      <c r="R1201" s="45" t="str">
        <f ca="1" t="shared" ref="R1201:R1210" si="1579">CHOOSE(RANDBETWEEN(1,8),"Ja","","","","n","nej","?","N/A")</f>
        <v/>
      </c>
      <c r="S1201" s="45" t="str">
        <f ca="1" t="shared" ref="S1201:S1210" si="1580">CHOOSE(RANDBETWEEN(1,3),"x","","")</f>
        <v/>
      </c>
      <c r="T1201" s="45" t="str">
        <f ca="1" t="shared" ref="T1201:T1210" si="1581">CHOOSE(RANDBETWEEN(1,4),"x","","","")</f>
        <v/>
      </c>
      <c r="V1201" s="33"/>
      <c r="W1201" s="49" t="str">
        <f ca="1" t="shared" ref="W1201:W1210" si="1582">CHOOSE(RANDBETWEEN(1,7),"Länk","","","","","Ansluts till LN 20 kV","Reservationsavtal ska tecknas")</f>
        <v>Länk</v>
      </c>
      <c r="X1201" s="50" t="str">
        <f ca="1" t="shared" ref="X1201:X1210" si="1583">CHOOSE(RANDBETWEEN(1,4),"Ja","Ja","Nej","")</f>
        <v>Nej</v>
      </c>
      <c r="Y1201" s="63" t="str">
        <f ca="1" t="shared" si="1526"/>
        <v/>
      </c>
      <c r="Z1201" s="63" t="str">
        <f ca="1" t="shared" si="1527"/>
        <v/>
      </c>
      <c r="AA1201" s="67"/>
      <c r="AB1201" s="64" t="str">
        <f ca="1" t="shared" si="1528"/>
        <v/>
      </c>
      <c r="AC1201" s="73">
        <f ca="1">INDEX(Anslutningspunkt!$A$2:$A$108,RANDBETWEEN(2,108),1)</f>
        <v>63</v>
      </c>
      <c r="AD1201" s="30"/>
      <c r="AE1201" s="30" t="str">
        <f ca="1" t="shared" ref="AE1201:AE1210" si="1584">CHOOSE(RANDBETWEEN(1,4),"Regionnät","Stamnät Regionnät","Stamnät","")</f>
        <v/>
      </c>
      <c r="AF1201" s="79"/>
      <c r="AG1201" s="122"/>
      <c r="AH1201" s="123"/>
      <c r="AI1201" s="127"/>
      <c r="AL1201" s="7"/>
      <c r="AM1201" s="7">
        <f ca="1">VLOOKUP(AC1201,Anslutningspunkt!A:B,2,0)+RANDBETWEEN(-10000,10000)</f>
        <v>6182151.672</v>
      </c>
      <c r="AN1201" s="7">
        <f ca="1">VLOOKUP(AC1201,Anslutningspunkt!A:C,3,0)+RANDBETWEEN(-10000,10000)</f>
        <v>411513.438</v>
      </c>
      <c r="AP1201" s="7" t="str">
        <f ca="1" t="shared" si="1529"/>
        <v>Utökning</v>
      </c>
      <c r="AQ1201" s="7" t="str">
        <f t="shared" si="1530"/>
        <v>Konsumtion/Produktion</v>
      </c>
      <c r="AX1201" s="31" t="str">
        <f ca="1" t="shared" si="1531"/>
        <v/>
      </c>
      <c r="AZ1201" s="31" t="str">
        <f ca="1">IF(SUM(IF({"4.Projekteringsavtal","5.Anslutningsavtal","6.Nätavtal"}=Q1201,1,0))&gt;0,EDATE(AX1201,RANDBETWEEN(0,6)),"")</f>
        <v/>
      </c>
      <c r="BB1201" s="21" t="str">
        <f ca="1">IF(SUM(IF({"5.Anslutningsavtal","6.Nätavtal"}=Q1201,1,0))&gt;0,EDATE(AZ1201,RANDBETWEEN(0,3)),"")</f>
        <v/>
      </c>
      <c r="BD1201" s="21" t="str">
        <f ca="1" t="shared" si="1532"/>
        <v/>
      </c>
    </row>
    <row r="1202" spans="1:56">
      <c r="A1202" s="33" t="s">
        <v>65</v>
      </c>
      <c r="B1202" s="31">
        <f ca="1" t="shared" si="1572"/>
        <v>44000</v>
      </c>
      <c r="C1202" s="32">
        <f ca="1" t="shared" si="1519"/>
        <v>45374</v>
      </c>
      <c r="D1202" s="30" t="str">
        <f t="shared" si="1520"/>
        <v>Project 41202</v>
      </c>
      <c r="E1202" s="30" t="str">
        <f t="shared" si="1521"/>
        <v>Company AB 51202</v>
      </c>
      <c r="F1202" s="30" t="str">
        <f ca="1" t="shared" si="1573"/>
        <v>Köping</v>
      </c>
      <c r="G1202" s="37">
        <f ca="1" t="shared" si="1574"/>
        <v>33</v>
      </c>
      <c r="H1202" s="38" t="str">
        <f ca="1" t="shared" si="1575"/>
        <v>Nej</v>
      </c>
      <c r="I1202" s="30" t="str">
        <f ca="1" t="shared" si="1576"/>
        <v>Utökning</v>
      </c>
      <c r="J1202" s="30" t="s">
        <v>69</v>
      </c>
      <c r="K1202" s="41">
        <f ca="1" t="shared" si="1577"/>
        <v>380</v>
      </c>
      <c r="L1202" s="41">
        <f ca="1" t="shared" si="1522"/>
        <v>60</v>
      </c>
      <c r="N1202" s="30" t="str">
        <f ca="1" t="shared" si="1523"/>
        <v>Lars Johnson 1202</v>
      </c>
      <c r="O1202" s="30" t="str">
        <f ca="1" t="shared" si="1524"/>
        <v>Sarah Anderson 1202</v>
      </c>
      <c r="P1202" s="30" t="str">
        <f ca="1" t="shared" si="1525"/>
        <v>Sarah Anderson 1202</v>
      </c>
      <c r="Q1202" s="30" t="str">
        <f ca="1" t="shared" si="1578"/>
        <v>6.Nätavtal</v>
      </c>
      <c r="R1202" s="45" t="str">
        <f ca="1" t="shared" si="1579"/>
        <v>nej</v>
      </c>
      <c r="S1202" s="45" t="str">
        <f ca="1" t="shared" si="1580"/>
        <v/>
      </c>
      <c r="T1202" s="45" t="str">
        <f ca="1" t="shared" si="1581"/>
        <v/>
      </c>
      <c r="V1202" s="33"/>
      <c r="W1202" s="49" t="str">
        <f ca="1" t="shared" si="1582"/>
        <v>Ansluts till LN 20 kV</v>
      </c>
      <c r="X1202" s="50" t="str">
        <f ca="1" t="shared" si="1583"/>
        <v>Ja</v>
      </c>
      <c r="Y1202" s="63">
        <f ca="1" t="shared" si="1526"/>
        <v>45573</v>
      </c>
      <c r="Z1202" s="63">
        <f ca="1" t="shared" si="1527"/>
        <v>45556</v>
      </c>
      <c r="AA1202" s="67"/>
      <c r="AB1202" s="64" t="str">
        <f ca="1" t="shared" si="1528"/>
        <v/>
      </c>
      <c r="AC1202" s="73">
        <f ca="1">INDEX(Anslutningspunkt!$A$2:$A$108,RANDBETWEEN(2,108),1)</f>
        <v>103</v>
      </c>
      <c r="AD1202" s="30"/>
      <c r="AE1202" s="30" t="str">
        <f ca="1" t="shared" si="1584"/>
        <v>Stamnät</v>
      </c>
      <c r="AF1202" s="79"/>
      <c r="AG1202" s="122"/>
      <c r="AH1202" s="123"/>
      <c r="AI1202" s="127"/>
      <c r="AL1202" s="7"/>
      <c r="AM1202" s="7">
        <f ca="1">VLOOKUP(AC1202,Anslutningspunkt!A:B,2,0)+RANDBETWEEN(-10000,10000)</f>
        <v>6018980.672</v>
      </c>
      <c r="AN1202" s="7">
        <f ca="1">VLOOKUP(AC1202,Anslutningspunkt!A:C,3,0)+RANDBETWEEN(-10000,10000)</f>
        <v>445820.438</v>
      </c>
      <c r="AP1202" s="7" t="str">
        <f ca="1" t="shared" si="1529"/>
        <v>Utökning</v>
      </c>
      <c r="AQ1202" s="7" t="str">
        <f t="shared" si="1530"/>
        <v>Konsumtion/Produktion</v>
      </c>
      <c r="AX1202" s="31">
        <f ca="1" t="shared" si="1531"/>
        <v>45015.2259007004</v>
      </c>
      <c r="AZ1202" s="31">
        <f ca="1">IF(SUM(IF({"4.Projekteringsavtal","5.Anslutningsavtal","6.Nätavtal"}=Q1202,1,0))&gt;0,EDATE(AX1202,RANDBETWEEN(0,6)),"")</f>
        <v>45046</v>
      </c>
      <c r="BB1202" s="21">
        <f ca="1">IF(SUM(IF({"5.Anslutningsavtal","6.Nätavtal"}=Q1202,1,0))&gt;0,EDATE(AZ1202,RANDBETWEEN(0,3)),"")</f>
        <v>45076</v>
      </c>
      <c r="BD1202" s="21">
        <f ca="1" t="shared" si="1532"/>
        <v>45076</v>
      </c>
    </row>
    <row r="1203" spans="1:56">
      <c r="A1203" s="33" t="s">
        <v>65</v>
      </c>
      <c r="B1203" s="31">
        <f ca="1" t="shared" si="1572"/>
        <v>44101</v>
      </c>
      <c r="C1203" s="32">
        <f ca="1" t="shared" si="1519"/>
        <v>44607</v>
      </c>
      <c r="D1203" s="30" t="str">
        <f t="shared" si="1520"/>
        <v>Project 41203</v>
      </c>
      <c r="E1203" s="30" t="str">
        <f t="shared" si="1521"/>
        <v>Company AB 51203</v>
      </c>
      <c r="F1203" s="30" t="str">
        <f ca="1" t="shared" si="1573"/>
        <v>Surahamar</v>
      </c>
      <c r="G1203" s="37">
        <f ca="1" t="shared" si="1574"/>
        <v>36</v>
      </c>
      <c r="H1203" s="38" t="str">
        <f ca="1" t="shared" si="1575"/>
        <v>Nej</v>
      </c>
      <c r="I1203" s="30" t="str">
        <f ca="1" t="shared" si="1576"/>
        <v>Utökning</v>
      </c>
      <c r="J1203" s="30" t="s">
        <v>69</v>
      </c>
      <c r="K1203" s="41">
        <f ca="1" t="shared" si="1577"/>
        <v>470</v>
      </c>
      <c r="L1203" s="41">
        <f ca="1" t="shared" si="1522"/>
        <v>111</v>
      </c>
      <c r="N1203" s="30" t="str">
        <f ca="1" t="shared" si="1523"/>
        <v>Sarah Anderson 1203</v>
      </c>
      <c r="O1203" s="30" t="str">
        <f ca="1" t="shared" si="1524"/>
        <v>Sarah Anderson 1203</v>
      </c>
      <c r="P1203" s="30" t="str">
        <f ca="1" t="shared" si="1525"/>
        <v>Erik Johanson 1203</v>
      </c>
      <c r="Q1203" s="30" t="str">
        <f ca="1" t="shared" si="1578"/>
        <v>2.Reservationsavtal</v>
      </c>
      <c r="R1203" s="45" t="str">
        <f ca="1" t="shared" si="1579"/>
        <v>Ja</v>
      </c>
      <c r="S1203" s="45" t="str">
        <f ca="1" t="shared" si="1580"/>
        <v/>
      </c>
      <c r="T1203" s="45" t="str">
        <f ca="1" t="shared" si="1581"/>
        <v/>
      </c>
      <c r="V1203" s="33"/>
      <c r="W1203" s="49" t="str">
        <f ca="1" t="shared" si="1582"/>
        <v/>
      </c>
      <c r="X1203" s="50" t="str">
        <f ca="1" t="shared" si="1583"/>
        <v/>
      </c>
      <c r="Y1203" s="63" t="str">
        <f ca="1" t="shared" si="1526"/>
        <v/>
      </c>
      <c r="Z1203" s="63" t="str">
        <f ca="1" t="shared" si="1527"/>
        <v/>
      </c>
      <c r="AA1203" s="67"/>
      <c r="AB1203" s="64" t="str">
        <f ca="1" t="shared" si="1528"/>
        <v/>
      </c>
      <c r="AC1203" s="73">
        <f ca="1">INDEX(Anslutningspunkt!$A$2:$A$108,RANDBETWEEN(2,108),1)</f>
        <v>41</v>
      </c>
      <c r="AD1203" s="30"/>
      <c r="AE1203" s="30" t="str">
        <f ca="1" t="shared" si="1584"/>
        <v>Stamnät Regionnät</v>
      </c>
      <c r="AF1203" s="79"/>
      <c r="AG1203" s="122"/>
      <c r="AH1203" s="123"/>
      <c r="AI1203" s="127"/>
      <c r="AL1203" s="7"/>
      <c r="AM1203" s="7">
        <f ca="1">VLOOKUP(AC1203,Anslutningspunkt!A:B,2,0)+RANDBETWEEN(-10000,10000)</f>
        <v>6117607.672</v>
      </c>
      <c r="AN1203" s="7">
        <f ca="1">VLOOKUP(AC1203,Anslutningspunkt!A:C,3,0)+RANDBETWEEN(-10000,10000)</f>
        <v>344353.438</v>
      </c>
      <c r="AP1203" s="7" t="str">
        <f ca="1" t="shared" si="1529"/>
        <v>Utökning</v>
      </c>
      <c r="AQ1203" s="7" t="str">
        <f t="shared" si="1530"/>
        <v>Konsumtion/Produktion</v>
      </c>
      <c r="AX1203" s="31">
        <f ca="1" t="shared" si="1531"/>
        <v>44314.6028878819</v>
      </c>
      <c r="AZ1203" s="31" t="str">
        <f ca="1">IF(SUM(IF({"4.Projekteringsavtal","5.Anslutningsavtal","6.Nätavtal"}=Q1203,1,0))&gt;0,EDATE(AX1203,RANDBETWEEN(0,6)),"")</f>
        <v/>
      </c>
      <c r="BB1203" s="21" t="str">
        <f ca="1">IF(SUM(IF({"5.Anslutningsavtal","6.Nätavtal"}=Q1203,1,0))&gt;0,EDATE(AZ1203,RANDBETWEEN(0,3)),"")</f>
        <v/>
      </c>
      <c r="BD1203" s="21" t="str">
        <f ca="1" t="shared" si="1532"/>
        <v/>
      </c>
    </row>
    <row r="1204" spans="1:56">
      <c r="A1204" s="33" t="s">
        <v>65</v>
      </c>
      <c r="B1204" s="31">
        <f ca="1" t="shared" si="1572"/>
        <v>44785</v>
      </c>
      <c r="C1204" s="32">
        <f ca="1" t="shared" si="1519"/>
        <v>44927</v>
      </c>
      <c r="D1204" s="30" t="str">
        <f t="shared" si="1520"/>
        <v>Project 41204</v>
      </c>
      <c r="E1204" s="30" t="str">
        <f t="shared" si="1521"/>
        <v>Company AB 51204</v>
      </c>
      <c r="F1204" s="30" t="str">
        <f ca="1" t="shared" si="1573"/>
        <v>Smedjebacken</v>
      </c>
      <c r="G1204" s="37">
        <f ca="1" t="shared" si="1574"/>
        <v>32</v>
      </c>
      <c r="H1204" s="38" t="str">
        <f ca="1" t="shared" si="1575"/>
        <v/>
      </c>
      <c r="I1204" s="30" t="str">
        <f ca="1" t="shared" si="1576"/>
        <v>Nyanslutning</v>
      </c>
      <c r="J1204" s="30" t="s">
        <v>69</v>
      </c>
      <c r="K1204" s="41">
        <f ca="1" t="shared" si="1577"/>
        <v>370</v>
      </c>
      <c r="L1204" s="41">
        <f ca="1" t="shared" si="1522"/>
        <v>118</v>
      </c>
      <c r="N1204" s="30" t="str">
        <f ca="1" t="shared" si="1523"/>
        <v>Anders Erikson 1204</v>
      </c>
      <c r="O1204" s="30" t="str">
        <f ca="1" t="shared" si="1524"/>
        <v>Sarah Anderson 1204</v>
      </c>
      <c r="P1204" s="30" t="str">
        <f ca="1" t="shared" si="1525"/>
        <v>Lars Johnson 1204</v>
      </c>
      <c r="Q1204" s="30" t="str">
        <f ca="1" t="shared" si="1578"/>
        <v>6.Nätavtal</v>
      </c>
      <c r="R1204" s="45" t="str">
        <f ca="1" t="shared" si="1579"/>
        <v>?</v>
      </c>
      <c r="S1204" s="45" t="str">
        <f ca="1" t="shared" si="1580"/>
        <v/>
      </c>
      <c r="T1204" s="45" t="str">
        <f ca="1" t="shared" si="1581"/>
        <v/>
      </c>
      <c r="V1204" s="33"/>
      <c r="W1204" s="49" t="str">
        <f ca="1" t="shared" si="1582"/>
        <v/>
      </c>
      <c r="X1204" s="50" t="str">
        <f ca="1" t="shared" si="1583"/>
        <v>Nej</v>
      </c>
      <c r="Y1204" s="63" t="str">
        <f ca="1" t="shared" si="1526"/>
        <v/>
      </c>
      <c r="Z1204" s="63" t="str">
        <f ca="1" t="shared" si="1527"/>
        <v/>
      </c>
      <c r="AA1204" s="67"/>
      <c r="AB1204" s="64" t="str">
        <f ca="1" t="shared" si="1528"/>
        <v/>
      </c>
      <c r="AC1204" s="73">
        <f ca="1">INDEX(Anslutningspunkt!$A$2:$A$108,RANDBETWEEN(2,108),1)</f>
        <v>47</v>
      </c>
      <c r="AD1204" s="30"/>
      <c r="AE1204" s="30" t="str">
        <f ca="1" t="shared" si="1584"/>
        <v/>
      </c>
      <c r="AF1204" s="79"/>
      <c r="AG1204" s="122"/>
      <c r="AH1204" s="123"/>
      <c r="AI1204" s="127"/>
      <c r="AL1204" s="7"/>
      <c r="AM1204" s="7">
        <f ca="1">VLOOKUP(AC1204,Anslutningspunkt!A:B,2,0)+RANDBETWEEN(-10000,10000)</f>
        <v>6022277.672</v>
      </c>
      <c r="AN1204" s="7">
        <f ca="1">VLOOKUP(AC1204,Anslutningspunkt!A:C,3,0)+RANDBETWEEN(-10000,10000)</f>
        <v>451633.438</v>
      </c>
      <c r="AP1204" s="7" t="str">
        <f ca="1" t="shared" si="1529"/>
        <v>Nyanslutning</v>
      </c>
      <c r="AQ1204" s="7" t="str">
        <f t="shared" si="1530"/>
        <v>Konsumtion/Produktion</v>
      </c>
      <c r="AX1204" s="31">
        <f ca="1" t="shared" si="1531"/>
        <v>44891.2491537361</v>
      </c>
      <c r="AZ1204" s="31">
        <f ca="1">IF(SUM(IF({"4.Projekteringsavtal","5.Anslutningsavtal","6.Nätavtal"}=Q1204,1,0))&gt;0,EDATE(AX1204,RANDBETWEEN(0,6)),"")</f>
        <v>45011</v>
      </c>
      <c r="BB1204" s="21">
        <f ca="1">IF(SUM(IF({"5.Anslutningsavtal","6.Nätavtal"}=Q1204,1,0))&gt;0,EDATE(AZ1204,RANDBETWEEN(0,3)),"")</f>
        <v>45103</v>
      </c>
      <c r="BD1204" s="21">
        <f ca="1" t="shared" si="1532"/>
        <v>45133</v>
      </c>
    </row>
    <row r="1205" spans="1:56">
      <c r="A1205" s="33" t="s">
        <v>65</v>
      </c>
      <c r="B1205" s="31">
        <f ca="1" t="shared" si="1572"/>
        <v>44000</v>
      </c>
      <c r="C1205" s="32">
        <f ca="1" t="shared" si="1519"/>
        <v>45374</v>
      </c>
      <c r="D1205" s="30" t="str">
        <f t="shared" si="1520"/>
        <v>Project 41205</v>
      </c>
      <c r="E1205" s="30" t="str">
        <f t="shared" si="1521"/>
        <v>Company AB 51205</v>
      </c>
      <c r="F1205" s="30" t="str">
        <f ca="1" t="shared" si="1573"/>
        <v>Smedjebacken</v>
      </c>
      <c r="G1205" s="37">
        <f ca="1" t="shared" si="1574"/>
        <v>34</v>
      </c>
      <c r="H1205" s="38" t="str">
        <f ca="1" t="shared" si="1575"/>
        <v/>
      </c>
      <c r="I1205" s="30" t="str">
        <f ca="1" t="shared" si="1576"/>
        <v>Utökning</v>
      </c>
      <c r="J1205" s="30" t="s">
        <v>69</v>
      </c>
      <c r="K1205" s="41">
        <f ca="1" t="shared" si="1577"/>
        <v>580</v>
      </c>
      <c r="L1205" s="41">
        <f ca="1" t="shared" si="1522"/>
        <v>102</v>
      </c>
      <c r="N1205" s="30" t="str">
        <f ca="1" t="shared" si="1523"/>
        <v>Sarah Anderson 1205</v>
      </c>
      <c r="O1205" s="30" t="str">
        <f ca="1" t="shared" si="1524"/>
        <v>Anders Erikson 1205</v>
      </c>
      <c r="P1205" s="30" t="str">
        <f ca="1" t="shared" si="1525"/>
        <v>Anders Erikson 1205</v>
      </c>
      <c r="Q1205" s="30" t="str">
        <f ca="1" t="shared" si="1578"/>
        <v>1.Anslutningsmöjlighet</v>
      </c>
      <c r="R1205" s="45" t="str">
        <f ca="1" t="shared" si="1579"/>
        <v>?</v>
      </c>
      <c r="S1205" s="45" t="str">
        <f ca="1" t="shared" si="1580"/>
        <v>x</v>
      </c>
      <c r="T1205" s="45" t="str">
        <f ca="1" t="shared" si="1581"/>
        <v/>
      </c>
      <c r="V1205" s="33"/>
      <c r="W1205" s="49" t="str">
        <f ca="1" t="shared" si="1582"/>
        <v/>
      </c>
      <c r="X1205" s="50" t="str">
        <f ca="1" t="shared" si="1583"/>
        <v>Ja</v>
      </c>
      <c r="Y1205" s="63">
        <f ca="1" t="shared" si="1526"/>
        <v>45556</v>
      </c>
      <c r="Z1205" s="63">
        <f ca="1" t="shared" si="1527"/>
        <v>45486</v>
      </c>
      <c r="AA1205" s="67"/>
      <c r="AB1205" s="64" t="str">
        <f ca="1" t="shared" si="1528"/>
        <v/>
      </c>
      <c r="AC1205" s="73">
        <f ca="1">INDEX(Anslutningspunkt!$A$2:$A$108,RANDBETWEEN(2,108),1)</f>
        <v>6</v>
      </c>
      <c r="AD1205" s="30"/>
      <c r="AE1205" s="30" t="str">
        <f ca="1" t="shared" si="1584"/>
        <v>Regionnät</v>
      </c>
      <c r="AF1205" s="79"/>
      <c r="AG1205" s="122"/>
      <c r="AH1205" s="123"/>
      <c r="AI1205" s="127"/>
      <c r="AL1205" s="7"/>
      <c r="AM1205" s="7">
        <f ca="1">VLOOKUP(AC1205,Anslutningspunkt!A:B,2,0)+RANDBETWEEN(-10000,10000)</f>
        <v>6190261.672</v>
      </c>
      <c r="AN1205" s="7">
        <f ca="1">VLOOKUP(AC1205,Anslutningspunkt!A:C,3,0)+RANDBETWEEN(-10000,10000)</f>
        <v>294187.438</v>
      </c>
      <c r="AP1205" s="7" t="str">
        <f ca="1" t="shared" si="1529"/>
        <v>Utökning</v>
      </c>
      <c r="AQ1205" s="7" t="str">
        <f t="shared" si="1530"/>
        <v>Konsumtion/Produktion</v>
      </c>
      <c r="AX1205" s="31" t="str">
        <f ca="1" t="shared" si="1531"/>
        <v/>
      </c>
      <c r="AZ1205" s="31" t="str">
        <f ca="1">IF(SUM(IF({"4.Projekteringsavtal","5.Anslutningsavtal","6.Nätavtal"}=Q1205,1,0))&gt;0,EDATE(AX1205,RANDBETWEEN(0,6)),"")</f>
        <v/>
      </c>
      <c r="BB1205" s="21" t="str">
        <f ca="1">IF(SUM(IF({"5.Anslutningsavtal","6.Nätavtal"}=Q1205,1,0))&gt;0,EDATE(AZ1205,RANDBETWEEN(0,3)),"")</f>
        <v/>
      </c>
      <c r="BD1205" s="21" t="str">
        <f ca="1" t="shared" si="1532"/>
        <v/>
      </c>
    </row>
    <row r="1206" spans="1:56">
      <c r="A1206" s="33" t="s">
        <v>65</v>
      </c>
      <c r="B1206" s="31">
        <f ca="1" t="shared" si="1572"/>
        <v>44258</v>
      </c>
      <c r="C1206" s="32">
        <f ca="1" t="shared" si="1519"/>
        <v>45551</v>
      </c>
      <c r="D1206" s="30" t="str">
        <f t="shared" si="1520"/>
        <v>Project 41206</v>
      </c>
      <c r="E1206" s="30" t="str">
        <f t="shared" si="1521"/>
        <v>Company AB 51206</v>
      </c>
      <c r="F1206" s="30" t="str">
        <f ca="1" t="shared" si="1573"/>
        <v>Åker</v>
      </c>
      <c r="G1206" s="37">
        <f ca="1" t="shared" si="1574"/>
        <v>34</v>
      </c>
      <c r="H1206" s="38" t="str">
        <f ca="1" t="shared" si="1575"/>
        <v>Nej</v>
      </c>
      <c r="I1206" s="30" t="str">
        <f ca="1" t="shared" si="1576"/>
        <v>Nyanslutning</v>
      </c>
      <c r="J1206" s="30" t="s">
        <v>69</v>
      </c>
      <c r="K1206" s="41">
        <f ca="1" t="shared" si="1577"/>
        <v>380</v>
      </c>
      <c r="L1206" s="41">
        <f ca="1" t="shared" si="1522"/>
        <v>239</v>
      </c>
      <c r="N1206" s="30" t="str">
        <f ca="1" t="shared" si="1523"/>
        <v>Lars Johnson 1206</v>
      </c>
      <c r="O1206" s="30" t="str">
        <f ca="1" t="shared" si="1524"/>
        <v>Erik Johanson 1206</v>
      </c>
      <c r="P1206" s="30" t="str">
        <f ca="1" t="shared" si="1525"/>
        <v>Lars Johnson 1206</v>
      </c>
      <c r="Q1206" s="30" t="str">
        <f ca="1" t="shared" si="1578"/>
        <v>2.Reservationsavtal</v>
      </c>
      <c r="R1206" s="45" t="str">
        <f ca="1" t="shared" si="1579"/>
        <v/>
      </c>
      <c r="S1206" s="45" t="str">
        <f ca="1" t="shared" si="1580"/>
        <v/>
      </c>
      <c r="T1206" s="45" t="str">
        <f ca="1" t="shared" si="1581"/>
        <v/>
      </c>
      <c r="V1206" s="33"/>
      <c r="W1206" s="49" t="str">
        <f ca="1" t="shared" si="1582"/>
        <v/>
      </c>
      <c r="X1206" s="50" t="str">
        <f ca="1" t="shared" si="1583"/>
        <v>Ja</v>
      </c>
      <c r="Y1206" s="63">
        <f ca="1" t="shared" si="1526"/>
        <v>45583</v>
      </c>
      <c r="Z1206" s="63">
        <f ca="1" t="shared" si="1527"/>
        <v>45573</v>
      </c>
      <c r="AA1206" s="67"/>
      <c r="AB1206" s="64" t="str">
        <f ca="1" t="shared" si="1528"/>
        <v/>
      </c>
      <c r="AC1206" s="73">
        <f ca="1">INDEX(Anslutningspunkt!$A$2:$A$108,RANDBETWEEN(2,108),1)</f>
        <v>56</v>
      </c>
      <c r="AD1206" s="30"/>
      <c r="AE1206" s="30" t="str">
        <f ca="1" t="shared" si="1584"/>
        <v/>
      </c>
      <c r="AF1206" s="79"/>
      <c r="AG1206" s="122"/>
      <c r="AH1206" s="123"/>
      <c r="AI1206" s="127"/>
      <c r="AL1206" s="7"/>
      <c r="AM1206" s="7">
        <f ca="1">VLOOKUP(AC1206,Anslutningspunkt!A:B,2,0)+RANDBETWEEN(-10000,10000)</f>
        <v>6014625.672</v>
      </c>
      <c r="AN1206" s="7">
        <f ca="1">VLOOKUP(AC1206,Anslutningspunkt!A:C,3,0)+RANDBETWEEN(-10000,10000)</f>
        <v>342785.438</v>
      </c>
      <c r="AP1206" s="7" t="str">
        <f ca="1" t="shared" si="1529"/>
        <v>Nyanslutning</v>
      </c>
      <c r="AQ1206" s="7" t="str">
        <f t="shared" si="1530"/>
        <v>Konsumtion/Produktion</v>
      </c>
      <c r="AX1206" s="31">
        <f ca="1" t="shared" si="1531"/>
        <v>45126.8191330634</v>
      </c>
      <c r="AZ1206" s="31" t="str">
        <f ca="1">IF(SUM(IF({"4.Projekteringsavtal","5.Anslutningsavtal","6.Nätavtal"}=Q1206,1,0))&gt;0,EDATE(AX1206,RANDBETWEEN(0,6)),"")</f>
        <v/>
      </c>
      <c r="BB1206" s="21" t="str">
        <f ca="1">IF(SUM(IF({"5.Anslutningsavtal","6.Nätavtal"}=Q1206,1,0))&gt;0,EDATE(AZ1206,RANDBETWEEN(0,3)),"")</f>
        <v/>
      </c>
      <c r="BD1206" s="21" t="str">
        <f ca="1" t="shared" si="1532"/>
        <v/>
      </c>
    </row>
    <row r="1207" spans="1:56">
      <c r="A1207" s="33" t="s">
        <v>65</v>
      </c>
      <c r="B1207" s="31">
        <f ca="1" t="shared" si="1572"/>
        <v>43648</v>
      </c>
      <c r="C1207" s="32">
        <f ca="1" t="shared" si="1519"/>
        <v>44255</v>
      </c>
      <c r="D1207" s="30" t="str">
        <f t="shared" si="1520"/>
        <v>Project 41207</v>
      </c>
      <c r="E1207" s="30" t="str">
        <f t="shared" si="1521"/>
        <v>Company AB 51207</v>
      </c>
      <c r="F1207" s="30" t="str">
        <f ca="1" t="shared" si="1573"/>
        <v>Österåker</v>
      </c>
      <c r="G1207" s="37">
        <f ca="1" t="shared" si="1574"/>
        <v>35</v>
      </c>
      <c r="H1207" s="38" t="str">
        <f ca="1" t="shared" si="1575"/>
        <v/>
      </c>
      <c r="I1207" s="30" t="str">
        <f ca="1" t="shared" si="1576"/>
        <v>Utökning</v>
      </c>
      <c r="J1207" s="30" t="s">
        <v>69</v>
      </c>
      <c r="K1207" s="41">
        <f ca="1" t="shared" si="1577"/>
        <v>260</v>
      </c>
      <c r="L1207" s="41">
        <f ca="1" t="shared" si="1522"/>
        <v>55</v>
      </c>
      <c r="N1207" s="30" t="str">
        <f ca="1" t="shared" si="1523"/>
        <v>Sarah Anderson 1207</v>
      </c>
      <c r="O1207" s="30" t="str">
        <f ca="1" t="shared" si="1524"/>
        <v>Anders Erikson 1207</v>
      </c>
      <c r="P1207" s="30" t="str">
        <f ca="1" t="shared" si="1525"/>
        <v>Anders Erikson 1207</v>
      </c>
      <c r="Q1207" s="30" t="str">
        <f ca="1" t="shared" si="1578"/>
        <v>2.Reservationsavtal</v>
      </c>
      <c r="R1207" s="45" t="str">
        <f ca="1" t="shared" si="1579"/>
        <v>nej</v>
      </c>
      <c r="S1207" s="45" t="str">
        <f ca="1" t="shared" si="1580"/>
        <v/>
      </c>
      <c r="T1207" s="45" t="str">
        <f ca="1" t="shared" si="1581"/>
        <v/>
      </c>
      <c r="V1207" s="33"/>
      <c r="W1207" s="49" t="str">
        <f ca="1" t="shared" si="1582"/>
        <v/>
      </c>
      <c r="X1207" s="50" t="str">
        <f ca="1" t="shared" si="1583"/>
        <v>Ja</v>
      </c>
      <c r="Y1207" s="63">
        <f ca="1" t="shared" si="1526"/>
        <v>45509</v>
      </c>
      <c r="Z1207" s="63">
        <f ca="1" t="shared" si="1527"/>
        <v>45306</v>
      </c>
      <c r="AA1207" s="67"/>
      <c r="AB1207" s="64" t="str">
        <f ca="1" t="shared" si="1528"/>
        <v/>
      </c>
      <c r="AC1207" s="73">
        <f ca="1">INDEX(Anslutningspunkt!$A$2:$A$108,RANDBETWEEN(2,108),1)</f>
        <v>12</v>
      </c>
      <c r="AD1207" s="30"/>
      <c r="AE1207" s="30" t="str">
        <f ca="1" t="shared" si="1584"/>
        <v>Stamnät</v>
      </c>
      <c r="AF1207" s="79"/>
      <c r="AG1207" s="122"/>
      <c r="AH1207" s="123"/>
      <c r="AI1207" s="127"/>
      <c r="AL1207" s="7"/>
      <c r="AM1207" s="7">
        <f ca="1">VLOOKUP(AC1207,Anslutningspunkt!A:B,2,0)+RANDBETWEEN(-10000,10000)</f>
        <v>6112895.672</v>
      </c>
      <c r="AN1207" s="7">
        <f ca="1">VLOOKUP(AC1207,Anslutningspunkt!A:C,3,0)+RANDBETWEEN(-10000,10000)</f>
        <v>393908.438</v>
      </c>
      <c r="AP1207" s="7" t="str">
        <f ca="1" t="shared" si="1529"/>
        <v>Utökning</v>
      </c>
      <c r="AQ1207" s="7" t="str">
        <f t="shared" si="1530"/>
        <v>Konsumtion/Produktion</v>
      </c>
      <c r="AX1207" s="31">
        <f ca="1" t="shared" si="1531"/>
        <v>43715.9746585803</v>
      </c>
      <c r="AZ1207" s="31" t="str">
        <f ca="1">IF(SUM(IF({"4.Projekteringsavtal","5.Anslutningsavtal","6.Nätavtal"}=Q1207,1,0))&gt;0,EDATE(AX1207,RANDBETWEEN(0,6)),"")</f>
        <v/>
      </c>
      <c r="BB1207" s="21" t="str">
        <f ca="1">IF(SUM(IF({"5.Anslutningsavtal","6.Nätavtal"}=Q1207,1,0))&gt;0,EDATE(AZ1207,RANDBETWEEN(0,3)),"")</f>
        <v/>
      </c>
      <c r="BD1207" s="21" t="str">
        <f ca="1" t="shared" si="1532"/>
        <v/>
      </c>
    </row>
    <row r="1208" spans="1:56">
      <c r="A1208" s="33" t="s">
        <v>65</v>
      </c>
      <c r="B1208" s="31">
        <f ca="1" t="shared" si="1572"/>
        <v>43615</v>
      </c>
      <c r="C1208" s="32">
        <f ca="1" t="shared" si="1519"/>
        <v>43635</v>
      </c>
      <c r="D1208" s="30" t="str">
        <f t="shared" si="1520"/>
        <v>Project 41208</v>
      </c>
      <c r="E1208" s="30" t="str">
        <f t="shared" si="1521"/>
        <v>Company AB 51208</v>
      </c>
      <c r="F1208" s="30" t="str">
        <f ca="1" t="shared" si="1573"/>
        <v>Nykvarn</v>
      </c>
      <c r="G1208" s="37">
        <f ca="1" t="shared" si="1574"/>
        <v>37</v>
      </c>
      <c r="H1208" s="38" t="str">
        <f ca="1" t="shared" si="1575"/>
        <v>Nej</v>
      </c>
      <c r="I1208" s="30" t="str">
        <f ca="1" t="shared" si="1576"/>
        <v>Nyanslutning</v>
      </c>
      <c r="J1208" s="30" t="s">
        <v>69</v>
      </c>
      <c r="K1208" s="41">
        <f ca="1" t="shared" si="1577"/>
        <v>80</v>
      </c>
      <c r="L1208" s="41">
        <f ca="1" t="shared" si="1522"/>
        <v>57</v>
      </c>
      <c r="N1208" s="30" t="str">
        <f ca="1" t="shared" si="1523"/>
        <v>Erik Johanson 1208</v>
      </c>
      <c r="O1208" s="30" t="str">
        <f ca="1" t="shared" si="1524"/>
        <v>Sarah Anderson 1208</v>
      </c>
      <c r="P1208" s="30" t="str">
        <f ca="1" t="shared" si="1525"/>
        <v>Erik Johanson 1208</v>
      </c>
      <c r="Q1208" s="30" t="str">
        <f ca="1" t="shared" si="1578"/>
        <v>6.Nätavtal</v>
      </c>
      <c r="R1208" s="45" t="str">
        <f ca="1" t="shared" si="1579"/>
        <v>Ja</v>
      </c>
      <c r="S1208" s="45" t="str">
        <f ca="1" t="shared" si="1580"/>
        <v>x</v>
      </c>
      <c r="T1208" s="45" t="str">
        <f ca="1" t="shared" si="1581"/>
        <v/>
      </c>
      <c r="V1208" s="33"/>
      <c r="W1208" s="49" t="str">
        <f ca="1" t="shared" si="1582"/>
        <v/>
      </c>
      <c r="X1208" s="50" t="str">
        <f ca="1" t="shared" si="1583"/>
        <v>Nej</v>
      </c>
      <c r="Y1208" s="63" t="str">
        <f ca="1" t="shared" si="1526"/>
        <v/>
      </c>
      <c r="Z1208" s="63" t="str">
        <f ca="1" t="shared" si="1527"/>
        <v/>
      </c>
      <c r="AA1208" s="67"/>
      <c r="AB1208" s="64" t="str">
        <f ca="1" t="shared" si="1528"/>
        <v/>
      </c>
      <c r="AC1208" s="73">
        <f ca="1">INDEX(Anslutningspunkt!$A$2:$A$108,RANDBETWEEN(2,108),1)</f>
        <v>80</v>
      </c>
      <c r="AD1208" s="30"/>
      <c r="AE1208" s="30" t="str">
        <f ca="1" t="shared" si="1584"/>
        <v>Stamnät</v>
      </c>
      <c r="AF1208" s="79"/>
      <c r="AG1208" s="122"/>
      <c r="AH1208" s="123"/>
      <c r="AI1208" s="127"/>
      <c r="AL1208" s="7"/>
      <c r="AM1208" s="7">
        <f ca="1">VLOOKUP(AC1208,Anslutningspunkt!A:B,2,0)+RANDBETWEEN(-10000,10000)</f>
        <v>6074924.672</v>
      </c>
      <c r="AN1208" s="7">
        <f ca="1">VLOOKUP(AC1208,Anslutningspunkt!A:C,3,0)+RANDBETWEEN(-10000,10000)</f>
        <v>316515.438</v>
      </c>
      <c r="AP1208" s="7" t="str">
        <f ca="1" t="shared" si="1529"/>
        <v>Nyanslutning</v>
      </c>
      <c r="AQ1208" s="7" t="str">
        <f t="shared" si="1530"/>
        <v>Konsumtion/Produktion</v>
      </c>
      <c r="AX1208" s="31">
        <f ca="1" t="shared" si="1531"/>
        <v>43649.0896294897</v>
      </c>
      <c r="AZ1208" s="31">
        <f ca="1">IF(SUM(IF({"4.Projekteringsavtal","5.Anslutningsavtal","6.Nätavtal"}=Q1208,1,0))&gt;0,EDATE(AX1208,RANDBETWEEN(0,6)),"")</f>
        <v>43649</v>
      </c>
      <c r="BB1208" s="21">
        <f ca="1">IF(SUM(IF({"5.Anslutningsavtal","6.Nätavtal"}=Q1208,1,0))&gt;0,EDATE(AZ1208,RANDBETWEEN(0,3)),"")</f>
        <v>43741</v>
      </c>
      <c r="BD1208" s="21">
        <f ca="1" t="shared" si="1532"/>
        <v>43833</v>
      </c>
    </row>
    <row r="1209" spans="1:56">
      <c r="A1209" s="33" t="s">
        <v>65</v>
      </c>
      <c r="B1209" s="31">
        <f ca="1" t="shared" si="1572"/>
        <v>43341</v>
      </c>
      <c r="C1209" s="32">
        <f ca="1" t="shared" si="1519"/>
        <v>44356</v>
      </c>
      <c r="D1209" s="30" t="str">
        <f t="shared" si="1520"/>
        <v>Project 41209</v>
      </c>
      <c r="E1209" s="30" t="str">
        <f t="shared" si="1521"/>
        <v>Company AB 51209</v>
      </c>
      <c r="F1209" s="30" t="str">
        <f ca="1" t="shared" si="1573"/>
        <v>Långshyttan</v>
      </c>
      <c r="G1209" s="37">
        <f ca="1" t="shared" si="1574"/>
        <v>31</v>
      </c>
      <c r="H1209" s="38" t="str">
        <f ca="1" t="shared" si="1575"/>
        <v>Ja</v>
      </c>
      <c r="I1209" s="30" t="str">
        <f ca="1" t="shared" si="1576"/>
        <v>Flytt</v>
      </c>
      <c r="J1209" s="30" t="s">
        <v>69</v>
      </c>
      <c r="K1209" s="41">
        <f ca="1" t="shared" si="1577"/>
        <v>490</v>
      </c>
      <c r="L1209" s="41">
        <f ca="1" t="shared" si="1522"/>
        <v>92</v>
      </c>
      <c r="N1209" s="30" t="str">
        <f ca="1" t="shared" si="1523"/>
        <v>Anders Erikson 1209</v>
      </c>
      <c r="O1209" s="30" t="str">
        <f ca="1" t="shared" si="1524"/>
        <v>Sarah Anderson 1209</v>
      </c>
      <c r="P1209" s="30" t="str">
        <f ca="1" t="shared" si="1525"/>
        <v>Anders Erikson 1209</v>
      </c>
      <c r="Q1209" s="30" t="str">
        <f ca="1" t="shared" si="1578"/>
        <v>5.Anslutningsavtal</v>
      </c>
      <c r="R1209" s="45" t="str">
        <f ca="1" t="shared" si="1579"/>
        <v/>
      </c>
      <c r="S1209" s="45" t="str">
        <f ca="1" t="shared" si="1580"/>
        <v/>
      </c>
      <c r="T1209" s="45" t="str">
        <f ca="1" t="shared" si="1581"/>
        <v/>
      </c>
      <c r="V1209" s="33"/>
      <c r="W1209" s="49" t="str">
        <f ca="1" t="shared" si="1582"/>
        <v/>
      </c>
      <c r="X1209" s="50" t="str">
        <f ca="1" t="shared" si="1583"/>
        <v/>
      </c>
      <c r="Y1209" s="63" t="str">
        <f ca="1" t="shared" si="1526"/>
        <v/>
      </c>
      <c r="Z1209" s="63" t="str">
        <f ca="1" t="shared" si="1527"/>
        <v/>
      </c>
      <c r="AA1209" s="67"/>
      <c r="AB1209" s="64" t="str">
        <f ca="1" t="shared" si="1528"/>
        <v/>
      </c>
      <c r="AC1209" s="73">
        <f ca="1">INDEX(Anslutningspunkt!$A$2:$A$108,RANDBETWEEN(2,108),1)</f>
        <v>45</v>
      </c>
      <c r="AD1209" s="30"/>
      <c r="AE1209" s="30" t="str">
        <f ca="1" t="shared" si="1584"/>
        <v>Stamnät Regionnät</v>
      </c>
      <c r="AF1209" s="79"/>
      <c r="AG1209" s="122"/>
      <c r="AH1209" s="123"/>
      <c r="AI1209" s="127"/>
      <c r="AL1209" s="7"/>
      <c r="AM1209" s="7">
        <f ca="1">VLOOKUP(AC1209,Anslutningspunkt!A:B,2,0)+RANDBETWEEN(-10000,10000)</f>
        <v>6120188.672</v>
      </c>
      <c r="AN1209" s="7">
        <f ca="1">VLOOKUP(AC1209,Anslutningspunkt!A:C,3,0)+RANDBETWEEN(-10000,10000)</f>
        <v>329386.438</v>
      </c>
      <c r="AP1209" s="7" t="str">
        <f ca="1" t="shared" si="1529"/>
        <v>Flytt</v>
      </c>
      <c r="AQ1209" s="7" t="str">
        <f t="shared" si="1530"/>
        <v>Konsumtion/Produktion</v>
      </c>
      <c r="AX1209" s="31">
        <f ca="1" t="shared" si="1531"/>
        <v>43942.5246807913</v>
      </c>
      <c r="AZ1209" s="31">
        <f ca="1">IF(SUM(IF({"4.Projekteringsavtal","5.Anslutningsavtal","6.Nätavtal"}=Q1209,1,0))&gt;0,EDATE(AX1209,RANDBETWEEN(0,6)),"")</f>
        <v>44095</v>
      </c>
      <c r="BB1209" s="21">
        <f ca="1">IF(SUM(IF({"5.Anslutningsavtal","6.Nätavtal"}=Q1209,1,0))&gt;0,EDATE(AZ1209,RANDBETWEEN(0,3)),"")</f>
        <v>44095</v>
      </c>
      <c r="BD1209" s="21" t="str">
        <f ca="1" t="shared" si="1532"/>
        <v/>
      </c>
    </row>
    <row r="1210" spans="1:56">
      <c r="A1210" s="33" t="s">
        <v>65</v>
      </c>
      <c r="B1210" s="31">
        <f ca="1" t="shared" si="1572"/>
        <v>44307</v>
      </c>
      <c r="C1210" s="32">
        <f ca="1" t="shared" si="1519"/>
        <v>44537</v>
      </c>
      <c r="D1210" s="30" t="str">
        <f t="shared" si="1520"/>
        <v>Project 41210</v>
      </c>
      <c r="E1210" s="30" t="str">
        <f t="shared" si="1521"/>
        <v>Company AB 51210</v>
      </c>
      <c r="F1210" s="30" t="str">
        <f ca="1" t="shared" si="1573"/>
        <v>Falun</v>
      </c>
      <c r="G1210" s="37">
        <f ca="1" t="shared" si="1574"/>
        <v>30</v>
      </c>
      <c r="H1210" s="38" t="str">
        <f ca="1" t="shared" si="1575"/>
        <v/>
      </c>
      <c r="I1210" s="30" t="str">
        <f ca="1" t="shared" si="1576"/>
        <v>Utökning</v>
      </c>
      <c r="J1210" s="30" t="s">
        <v>69</v>
      </c>
      <c r="K1210" s="41">
        <f ca="1" t="shared" si="1577"/>
        <v>190</v>
      </c>
      <c r="L1210" s="41">
        <f ca="1" t="shared" si="1522"/>
        <v>60</v>
      </c>
      <c r="N1210" s="30" t="str">
        <f ca="1" t="shared" si="1523"/>
        <v>Erik Johanson 1210</v>
      </c>
      <c r="O1210" s="30" t="str">
        <f ca="1" t="shared" si="1524"/>
        <v>Erik Johanson 1210</v>
      </c>
      <c r="P1210" s="30" t="str">
        <f ca="1" t="shared" si="1525"/>
        <v>Lars Johnson 1210</v>
      </c>
      <c r="Q1210" s="30" t="str">
        <f ca="1" t="shared" si="1578"/>
        <v>5.Anslutningsavtal</v>
      </c>
      <c r="R1210" s="45" t="str">
        <f ca="1" t="shared" si="1579"/>
        <v>nej</v>
      </c>
      <c r="S1210" s="45" t="str">
        <f ca="1" t="shared" si="1580"/>
        <v/>
      </c>
      <c r="T1210" s="45" t="str">
        <f ca="1" t="shared" si="1581"/>
        <v/>
      </c>
      <c r="V1210" s="33"/>
      <c r="W1210" s="49" t="str">
        <f ca="1" t="shared" si="1582"/>
        <v/>
      </c>
      <c r="X1210" s="50" t="str">
        <f ca="1" t="shared" si="1583"/>
        <v>Ja</v>
      </c>
      <c r="Y1210" s="63">
        <f ca="1" t="shared" si="1526"/>
        <v>45585</v>
      </c>
      <c r="Z1210" s="63">
        <f ca="1" t="shared" si="1527"/>
        <v>45483</v>
      </c>
      <c r="AA1210" s="67"/>
      <c r="AB1210" s="64" t="str">
        <f ca="1" t="shared" si="1528"/>
        <v/>
      </c>
      <c r="AC1210" s="73">
        <f ca="1">INDEX(Anslutningspunkt!$A$2:$A$108,RANDBETWEEN(2,108),1)</f>
        <v>101</v>
      </c>
      <c r="AD1210" s="30"/>
      <c r="AE1210" s="30" t="str">
        <f ca="1" t="shared" si="1584"/>
        <v>Stamnät Regionnät</v>
      </c>
      <c r="AF1210" s="79"/>
      <c r="AG1210" s="122"/>
      <c r="AH1210" s="123"/>
      <c r="AI1210" s="127"/>
      <c r="AL1210" s="7"/>
      <c r="AM1210" s="7">
        <f ca="1">VLOOKUP(AC1210,Anslutningspunkt!A:B,2,0)+RANDBETWEEN(-10000,10000)</f>
        <v>6170534.672</v>
      </c>
      <c r="AN1210" s="7">
        <f ca="1">VLOOKUP(AC1210,Anslutningspunkt!A:C,3,0)+RANDBETWEEN(-10000,10000)</f>
        <v>375889.438</v>
      </c>
      <c r="AP1210" s="7" t="str">
        <f ca="1" t="shared" si="1529"/>
        <v>Utökning</v>
      </c>
      <c r="AQ1210" s="7" t="str">
        <f t="shared" si="1530"/>
        <v>Konsumtion/Produktion</v>
      </c>
      <c r="AX1210" s="31">
        <f ca="1" t="shared" si="1531"/>
        <v>44416.7176391342</v>
      </c>
      <c r="AZ1210" s="31">
        <f ca="1">IF(SUM(IF({"4.Projekteringsavtal","5.Anslutningsavtal","6.Nätavtal"}=Q1210,1,0))&gt;0,EDATE(AX1210,RANDBETWEEN(0,6)),"")</f>
        <v>44538</v>
      </c>
      <c r="BB1210" s="21">
        <f ca="1">IF(SUM(IF({"5.Anslutningsavtal","6.Nätavtal"}=Q1210,1,0))&gt;0,EDATE(AZ1210,RANDBETWEEN(0,3)),"")</f>
        <v>44628</v>
      </c>
      <c r="BD1210" s="21" t="str">
        <f ca="1" t="shared" si="1532"/>
        <v/>
      </c>
    </row>
    <row r="1211" spans="1:56">
      <c r="A1211" s="33" t="s">
        <v>65</v>
      </c>
      <c r="B1211" s="31">
        <f ca="1" t="shared" ref="B1211:B1220" si="1585">RANDBETWEEN(DATE(2018,1,1),DATE(2022,10,20))</f>
        <v>44443</v>
      </c>
      <c r="C1211" s="32">
        <f ca="1" t="shared" si="1519"/>
        <v>45182</v>
      </c>
      <c r="D1211" s="30" t="str">
        <f t="shared" si="1520"/>
        <v>Project 41211</v>
      </c>
      <c r="E1211" s="30" t="str">
        <f t="shared" si="1521"/>
        <v>Company AB 51211</v>
      </c>
      <c r="F1211" s="30" t="str">
        <f ca="1" t="shared" ref="F1211:F1220" si="1586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Falun</v>
      </c>
      <c r="G1211" s="37">
        <f ca="1" t="shared" ref="G1211:G1220" si="1587">RANDBETWEEN(30,38)</f>
        <v>35</v>
      </c>
      <c r="H1211" s="38" t="str">
        <f ca="1" t="shared" ref="H1211:H1220" si="1588">CHOOSE(RANDBETWEEN(1,3),"Ja","Nej","")</f>
        <v/>
      </c>
      <c r="I1211" s="30" t="str">
        <f ca="1" t="shared" ref="I1211:I1220" si="1589">CHOOSE(RANDBETWEEN(1,3),"Nyanslutning","Utökning","Flytt")</f>
        <v>Utökning</v>
      </c>
      <c r="J1211" s="30" t="s">
        <v>69</v>
      </c>
      <c r="K1211" s="41">
        <f ca="1" t="shared" ref="K1211:K1220" si="1590">RANDBETWEEN(1,60)*10</f>
        <v>460</v>
      </c>
      <c r="L1211" s="41">
        <f ca="1" t="shared" si="1522"/>
        <v>344</v>
      </c>
      <c r="N1211" s="30" t="str">
        <f ca="1" t="shared" si="1523"/>
        <v>Sarah Anderson 1211</v>
      </c>
      <c r="O1211" s="30" t="str">
        <f ca="1" t="shared" si="1524"/>
        <v>Sarah Anderson 1211</v>
      </c>
      <c r="P1211" s="30" t="str">
        <f ca="1" t="shared" si="1525"/>
        <v>Lars Johnson 1211</v>
      </c>
      <c r="Q1211" s="30" t="str">
        <f ca="1" t="shared" ref="Q1211:Q1220" si="1591">CHOOSE(RANDBETWEEN(1,5),"5.Anslutningsavtal","4.Projekteringsavtal","6.Nätavtal","2.Reservationsavtal","1.Anslutningsmöjlighet")</f>
        <v>4.Projekteringsavtal</v>
      </c>
      <c r="R1211" s="45" t="str">
        <f ca="1" t="shared" ref="R1211:R1220" si="1592">CHOOSE(RANDBETWEEN(1,8),"Ja","","","","n","nej","?","N/A")</f>
        <v>Ja</v>
      </c>
      <c r="S1211" s="45" t="str">
        <f ca="1" t="shared" ref="S1211:S1220" si="1593">CHOOSE(RANDBETWEEN(1,3),"x","","")</f>
        <v/>
      </c>
      <c r="T1211" s="45" t="str">
        <f ca="1" t="shared" ref="T1211:T1220" si="1594">CHOOSE(RANDBETWEEN(1,4),"x","","","")</f>
        <v/>
      </c>
      <c r="V1211" s="33"/>
      <c r="W1211" s="49" t="str">
        <f ca="1" t="shared" ref="W1211:W1220" si="1595">CHOOSE(RANDBETWEEN(1,7),"Länk","","","","","Ansluts till LN 20 kV","Reservationsavtal ska tecknas")</f>
        <v/>
      </c>
      <c r="X1211" s="50" t="str">
        <f ca="1" t="shared" ref="X1211:X1220" si="1596">CHOOSE(RANDBETWEEN(1,4),"Ja","Ja","Nej","")</f>
        <v>Ja</v>
      </c>
      <c r="Y1211" s="63">
        <f ca="1" t="shared" si="1526"/>
        <v>45543</v>
      </c>
      <c r="Z1211" s="63">
        <f ca="1" t="shared" si="1527"/>
        <v>45485</v>
      </c>
      <c r="AA1211" s="67"/>
      <c r="AB1211" s="64" t="str">
        <f ca="1" t="shared" si="1528"/>
        <v/>
      </c>
      <c r="AC1211" s="73">
        <f ca="1">INDEX(Anslutningspunkt!$A$2:$A$108,RANDBETWEEN(2,108),1)</f>
        <v>56</v>
      </c>
      <c r="AD1211" s="30"/>
      <c r="AE1211" s="30" t="str">
        <f ca="1" t="shared" ref="AE1211:AE1220" si="1597">CHOOSE(RANDBETWEEN(1,4),"Regionnät","Stamnät Regionnät","Stamnät","")</f>
        <v>Stamnät Regionnät</v>
      </c>
      <c r="AF1211" s="79"/>
      <c r="AG1211" s="122"/>
      <c r="AH1211" s="123"/>
      <c r="AI1211" s="127"/>
      <c r="AL1211" s="7"/>
      <c r="AM1211" s="7">
        <f ca="1">VLOOKUP(AC1211,Anslutningspunkt!A:B,2,0)+RANDBETWEEN(-10000,10000)</f>
        <v>6022911.672</v>
      </c>
      <c r="AN1211" s="7">
        <f ca="1">VLOOKUP(AC1211,Anslutningspunkt!A:C,3,0)+RANDBETWEEN(-10000,10000)</f>
        <v>330296.438</v>
      </c>
      <c r="AP1211" s="7" t="str">
        <f ca="1" t="shared" si="1529"/>
        <v>Utökning</v>
      </c>
      <c r="AQ1211" s="7" t="str">
        <f t="shared" si="1530"/>
        <v>Konsumtion/Produktion</v>
      </c>
      <c r="AX1211" s="31">
        <f ca="1" t="shared" si="1531"/>
        <v>44642.0158538617</v>
      </c>
      <c r="AZ1211" s="31">
        <f ca="1">IF(SUM(IF({"4.Projekteringsavtal","5.Anslutningsavtal","6.Nätavtal"}=Q1211,1,0))&gt;0,EDATE(AX1211,RANDBETWEEN(0,6)),"")</f>
        <v>44642</v>
      </c>
      <c r="BB1211" s="21" t="str">
        <f ca="1">IF(SUM(IF({"5.Anslutningsavtal","6.Nätavtal"}=Q1211,1,0))&gt;0,EDATE(AZ1211,RANDBETWEEN(0,3)),"")</f>
        <v/>
      </c>
      <c r="BD1211" s="21" t="str">
        <f ca="1" t="shared" si="1532"/>
        <v/>
      </c>
    </row>
    <row r="1212" spans="1:56">
      <c r="A1212" s="33" t="s">
        <v>65</v>
      </c>
      <c r="B1212" s="31">
        <f ca="1" t="shared" si="1585"/>
        <v>44023</v>
      </c>
      <c r="C1212" s="32">
        <f ca="1" t="shared" si="1519"/>
        <v>45154</v>
      </c>
      <c r="D1212" s="30" t="str">
        <f t="shared" si="1520"/>
        <v>Project 41212</v>
      </c>
      <c r="E1212" s="30" t="str">
        <f t="shared" si="1521"/>
        <v>Company AB 51212</v>
      </c>
      <c r="F1212" s="30" t="str">
        <f ca="1" t="shared" si="1586"/>
        <v>Köping</v>
      </c>
      <c r="G1212" s="37">
        <f ca="1" t="shared" si="1587"/>
        <v>33</v>
      </c>
      <c r="H1212" s="38" t="str">
        <f ca="1" t="shared" si="1588"/>
        <v/>
      </c>
      <c r="I1212" s="30" t="str">
        <f ca="1" t="shared" si="1589"/>
        <v>Utökning</v>
      </c>
      <c r="J1212" s="30" t="s">
        <v>69</v>
      </c>
      <c r="K1212" s="41">
        <f ca="1" t="shared" si="1590"/>
        <v>520</v>
      </c>
      <c r="L1212" s="41">
        <f ca="1" t="shared" si="1522"/>
        <v>127</v>
      </c>
      <c r="N1212" s="30" t="str">
        <f ca="1" t="shared" si="1523"/>
        <v>Anders Erikson 1212</v>
      </c>
      <c r="O1212" s="30" t="str">
        <f ca="1" t="shared" si="1524"/>
        <v>Lars Johnson 1212</v>
      </c>
      <c r="P1212" s="30" t="str">
        <f ca="1" t="shared" si="1525"/>
        <v>Anders Erikson 1212</v>
      </c>
      <c r="Q1212" s="30" t="str">
        <f ca="1" t="shared" si="1591"/>
        <v>4.Projekteringsavtal</v>
      </c>
      <c r="R1212" s="45" t="str">
        <f ca="1" t="shared" si="1592"/>
        <v/>
      </c>
      <c r="S1212" s="45" t="str">
        <f ca="1" t="shared" si="1593"/>
        <v/>
      </c>
      <c r="T1212" s="45" t="str">
        <f ca="1" t="shared" si="1594"/>
        <v/>
      </c>
      <c r="V1212" s="33"/>
      <c r="W1212" s="49" t="str">
        <f ca="1" t="shared" si="1595"/>
        <v/>
      </c>
      <c r="X1212" s="50" t="str">
        <f ca="1" t="shared" si="1596"/>
        <v>Ja</v>
      </c>
      <c r="Y1212" s="63">
        <f ca="1" t="shared" si="1526"/>
        <v>45404</v>
      </c>
      <c r="Z1212" s="63">
        <f ca="1" t="shared" si="1527"/>
        <v>45325</v>
      </c>
      <c r="AA1212" s="67"/>
      <c r="AB1212" s="64" t="str">
        <f ca="1" t="shared" si="1528"/>
        <v/>
      </c>
      <c r="AC1212" s="73">
        <f ca="1">INDEX(Anslutningspunkt!$A$2:$A$108,RANDBETWEEN(2,108),1)</f>
        <v>41</v>
      </c>
      <c r="AD1212" s="30"/>
      <c r="AE1212" s="30" t="str">
        <f ca="1" t="shared" si="1597"/>
        <v/>
      </c>
      <c r="AF1212" s="79"/>
      <c r="AG1212" s="122"/>
      <c r="AH1212" s="123"/>
      <c r="AI1212" s="127"/>
      <c r="AL1212" s="7"/>
      <c r="AM1212" s="7">
        <f ca="1">VLOOKUP(AC1212,Anslutningspunkt!A:B,2,0)+RANDBETWEEN(-10000,10000)</f>
        <v>6126947.672</v>
      </c>
      <c r="AN1212" s="7">
        <f ca="1">VLOOKUP(AC1212,Anslutningspunkt!A:C,3,0)+RANDBETWEEN(-10000,10000)</f>
        <v>350048.438</v>
      </c>
      <c r="AP1212" s="7" t="str">
        <f ca="1" t="shared" si="1529"/>
        <v>Utökning</v>
      </c>
      <c r="AQ1212" s="7" t="str">
        <f t="shared" si="1530"/>
        <v>Konsumtion/Produktion</v>
      </c>
      <c r="AX1212" s="31">
        <f ca="1" t="shared" si="1531"/>
        <v>44827.3396356545</v>
      </c>
      <c r="AZ1212" s="31">
        <f ca="1">IF(SUM(IF({"4.Projekteringsavtal","5.Anslutningsavtal","6.Nätavtal"}=Q1212,1,0))&gt;0,EDATE(AX1212,RANDBETWEEN(0,6)),"")</f>
        <v>44857</v>
      </c>
      <c r="BB1212" s="21" t="str">
        <f ca="1">IF(SUM(IF({"5.Anslutningsavtal","6.Nätavtal"}=Q1212,1,0))&gt;0,EDATE(AZ1212,RANDBETWEEN(0,3)),"")</f>
        <v/>
      </c>
      <c r="BD1212" s="21" t="str">
        <f ca="1" t="shared" si="1532"/>
        <v/>
      </c>
    </row>
    <row r="1213" spans="1:56">
      <c r="A1213" s="33" t="s">
        <v>65</v>
      </c>
      <c r="B1213" s="31">
        <f ca="1" t="shared" si="1585"/>
        <v>44294</v>
      </c>
      <c r="C1213" s="32">
        <f ca="1" t="shared" si="1519"/>
        <v>44492</v>
      </c>
      <c r="D1213" s="30" t="str">
        <f t="shared" si="1520"/>
        <v>Project 41213</v>
      </c>
      <c r="E1213" s="30" t="str">
        <f t="shared" si="1521"/>
        <v>Company AB 51213</v>
      </c>
      <c r="F1213" s="30" t="str">
        <f ca="1" t="shared" si="1586"/>
        <v>Nykvarn</v>
      </c>
      <c r="G1213" s="37">
        <f ca="1" t="shared" si="1587"/>
        <v>30</v>
      </c>
      <c r="H1213" s="38" t="str">
        <f ca="1" t="shared" si="1588"/>
        <v>Ja</v>
      </c>
      <c r="I1213" s="30" t="str">
        <f ca="1" t="shared" si="1589"/>
        <v>Flytt</v>
      </c>
      <c r="J1213" s="30" t="s">
        <v>69</v>
      </c>
      <c r="K1213" s="41">
        <f ca="1" t="shared" si="1590"/>
        <v>390</v>
      </c>
      <c r="L1213" s="41">
        <f ca="1" t="shared" si="1522"/>
        <v>262</v>
      </c>
      <c r="N1213" s="30" t="str">
        <f ca="1" t="shared" si="1523"/>
        <v>Sarah Anderson 1213</v>
      </c>
      <c r="O1213" s="30" t="str">
        <f ca="1" t="shared" si="1524"/>
        <v>Sarah Anderson 1213</v>
      </c>
      <c r="P1213" s="30" t="str">
        <f ca="1" t="shared" si="1525"/>
        <v>Lars Johnson 1213</v>
      </c>
      <c r="Q1213" s="30" t="str">
        <f ca="1" t="shared" si="1591"/>
        <v>4.Projekteringsavtal</v>
      </c>
      <c r="R1213" s="45" t="str">
        <f ca="1" t="shared" si="1592"/>
        <v>?</v>
      </c>
      <c r="S1213" s="45" t="str">
        <f ca="1" t="shared" si="1593"/>
        <v/>
      </c>
      <c r="T1213" s="45" t="str">
        <f ca="1" t="shared" si="1594"/>
        <v/>
      </c>
      <c r="V1213" s="33"/>
      <c r="W1213" s="49" t="str">
        <f ca="1" t="shared" si="1595"/>
        <v/>
      </c>
      <c r="X1213" s="50" t="str">
        <f ca="1" t="shared" si="1596"/>
        <v>Ja</v>
      </c>
      <c r="Y1213" s="63">
        <f ca="1" t="shared" si="1526"/>
        <v>44784</v>
      </c>
      <c r="Z1213" s="63">
        <f ca="1" t="shared" si="1527"/>
        <v>44515</v>
      </c>
      <c r="AA1213" s="67"/>
      <c r="AB1213" s="64" t="str">
        <f ca="1" t="shared" si="1528"/>
        <v/>
      </c>
      <c r="AC1213" s="73">
        <f ca="1">INDEX(Anslutningspunkt!$A$2:$A$108,RANDBETWEEN(2,108),1)</f>
        <v>101</v>
      </c>
      <c r="AD1213" s="30"/>
      <c r="AE1213" s="30" t="str">
        <f ca="1" t="shared" si="1597"/>
        <v>Regionnät</v>
      </c>
      <c r="AF1213" s="79"/>
      <c r="AG1213" s="122"/>
      <c r="AH1213" s="123"/>
      <c r="AI1213" s="127"/>
      <c r="AL1213" s="7"/>
      <c r="AM1213" s="7">
        <f ca="1">VLOOKUP(AC1213,Anslutningspunkt!A:B,2,0)+RANDBETWEEN(-10000,10000)</f>
        <v>6166441.672</v>
      </c>
      <c r="AN1213" s="7">
        <f ca="1">VLOOKUP(AC1213,Anslutningspunkt!A:C,3,0)+RANDBETWEEN(-10000,10000)</f>
        <v>384422.438</v>
      </c>
      <c r="AP1213" s="7" t="str">
        <f ca="1" t="shared" si="1529"/>
        <v>Flytt</v>
      </c>
      <c r="AQ1213" s="7" t="str">
        <f t="shared" si="1530"/>
        <v>Konsumtion/Produktion</v>
      </c>
      <c r="AX1213" s="31">
        <f ca="1" t="shared" si="1531"/>
        <v>44451.6974387565</v>
      </c>
      <c r="AZ1213" s="31">
        <f ca="1">IF(SUM(IF({"4.Projekteringsavtal","5.Anslutningsavtal","6.Nätavtal"}=Q1213,1,0))&gt;0,EDATE(AX1213,RANDBETWEEN(0,6)),"")</f>
        <v>44512</v>
      </c>
      <c r="BB1213" s="21" t="str">
        <f ca="1">IF(SUM(IF({"5.Anslutningsavtal","6.Nätavtal"}=Q1213,1,0))&gt;0,EDATE(AZ1213,RANDBETWEEN(0,3)),"")</f>
        <v/>
      </c>
      <c r="BD1213" s="21" t="str">
        <f ca="1" t="shared" si="1532"/>
        <v/>
      </c>
    </row>
    <row r="1214" spans="1:56">
      <c r="A1214" s="33" t="s">
        <v>65</v>
      </c>
      <c r="B1214" s="31">
        <f ca="1" t="shared" si="1585"/>
        <v>43985</v>
      </c>
      <c r="C1214" s="32">
        <f ca="1" t="shared" si="1519"/>
        <v>44696</v>
      </c>
      <c r="D1214" s="30" t="str">
        <f t="shared" si="1520"/>
        <v>Project 41214</v>
      </c>
      <c r="E1214" s="30" t="str">
        <f t="shared" si="1521"/>
        <v>Company AB 51214</v>
      </c>
      <c r="F1214" s="30" t="str">
        <f ca="1" t="shared" si="1586"/>
        <v>Sandviken</v>
      </c>
      <c r="G1214" s="37">
        <f ca="1" t="shared" si="1587"/>
        <v>32</v>
      </c>
      <c r="H1214" s="38" t="str">
        <f ca="1" t="shared" si="1588"/>
        <v>Nej</v>
      </c>
      <c r="I1214" s="30" t="str">
        <f ca="1" t="shared" si="1589"/>
        <v>Utökning</v>
      </c>
      <c r="J1214" s="30" t="s">
        <v>69</v>
      </c>
      <c r="K1214" s="41">
        <f ca="1" t="shared" si="1590"/>
        <v>270</v>
      </c>
      <c r="L1214" s="41">
        <f ca="1" t="shared" si="1522"/>
        <v>156</v>
      </c>
      <c r="N1214" s="30" t="str">
        <f ca="1" t="shared" si="1523"/>
        <v>Lars Johnson 1214</v>
      </c>
      <c r="O1214" s="30" t="str">
        <f ca="1" t="shared" si="1524"/>
        <v>Anders Erikson 1214</v>
      </c>
      <c r="P1214" s="30" t="str">
        <f ca="1" t="shared" si="1525"/>
        <v>Lars Johnson 1214</v>
      </c>
      <c r="Q1214" s="30" t="str">
        <f ca="1" t="shared" si="1591"/>
        <v>1.Anslutningsmöjlighet</v>
      </c>
      <c r="R1214" s="45" t="str">
        <f ca="1" t="shared" si="1592"/>
        <v>Ja</v>
      </c>
      <c r="S1214" s="45" t="str">
        <f ca="1" t="shared" si="1593"/>
        <v>x</v>
      </c>
      <c r="T1214" s="45" t="str">
        <f ca="1" t="shared" si="1594"/>
        <v/>
      </c>
      <c r="V1214" s="33"/>
      <c r="W1214" s="49" t="str">
        <f ca="1" t="shared" si="1595"/>
        <v/>
      </c>
      <c r="X1214" s="50" t="str">
        <f ca="1" t="shared" si="1596"/>
        <v>Ja</v>
      </c>
      <c r="Y1214" s="63">
        <f ca="1" t="shared" si="1526"/>
        <v>45305</v>
      </c>
      <c r="Z1214" s="63">
        <f ca="1" t="shared" si="1527"/>
        <v>44983</v>
      </c>
      <c r="AA1214" s="67"/>
      <c r="AB1214" s="64" t="str">
        <f ca="1" t="shared" si="1528"/>
        <v/>
      </c>
      <c r="AC1214" s="73">
        <f ca="1">INDEX(Anslutningspunkt!$A$2:$A$108,RANDBETWEEN(2,108),1)</f>
        <v>11</v>
      </c>
      <c r="AD1214" s="30"/>
      <c r="AE1214" s="30" t="str">
        <f ca="1" t="shared" si="1597"/>
        <v>Stamnät</v>
      </c>
      <c r="AF1214" s="79"/>
      <c r="AG1214" s="122"/>
      <c r="AH1214" s="123"/>
      <c r="AI1214" s="127"/>
      <c r="AL1214" s="7"/>
      <c r="AM1214" s="7">
        <f ca="1">VLOOKUP(AC1214,Anslutningspunkt!A:B,2,0)+RANDBETWEEN(-10000,10000)</f>
        <v>6009778.672</v>
      </c>
      <c r="AN1214" s="7">
        <f ca="1">VLOOKUP(AC1214,Anslutningspunkt!A:C,3,0)+RANDBETWEEN(-10000,10000)</f>
        <v>255411.438</v>
      </c>
      <c r="AP1214" s="7" t="str">
        <f ca="1" t="shared" si="1529"/>
        <v>Utökning</v>
      </c>
      <c r="AQ1214" s="7" t="str">
        <f t="shared" si="1530"/>
        <v>Konsumtion/Produktion</v>
      </c>
      <c r="AX1214" s="31" t="str">
        <f ca="1" t="shared" si="1531"/>
        <v/>
      </c>
      <c r="AZ1214" s="31" t="str">
        <f ca="1">IF(SUM(IF({"4.Projekteringsavtal","5.Anslutningsavtal","6.Nätavtal"}=Q1214,1,0))&gt;0,EDATE(AX1214,RANDBETWEEN(0,6)),"")</f>
        <v/>
      </c>
      <c r="BB1214" s="21" t="str">
        <f ca="1">IF(SUM(IF({"5.Anslutningsavtal","6.Nätavtal"}=Q1214,1,0))&gt;0,EDATE(AZ1214,RANDBETWEEN(0,3)),"")</f>
        <v/>
      </c>
      <c r="BD1214" s="21" t="str">
        <f ca="1" t="shared" si="1532"/>
        <v/>
      </c>
    </row>
    <row r="1215" spans="1:56">
      <c r="A1215" s="33" t="s">
        <v>65</v>
      </c>
      <c r="B1215" s="31">
        <f ca="1" t="shared" si="1585"/>
        <v>43931</v>
      </c>
      <c r="C1215" s="32">
        <f ca="1" t="shared" si="1519"/>
        <v>45076</v>
      </c>
      <c r="D1215" s="30" t="str">
        <f t="shared" si="1520"/>
        <v>Project 41215</v>
      </c>
      <c r="E1215" s="30" t="str">
        <f t="shared" si="1521"/>
        <v>Company AB 51215</v>
      </c>
      <c r="F1215" s="30" t="str">
        <f ca="1" t="shared" si="1586"/>
        <v>Gävle</v>
      </c>
      <c r="G1215" s="37">
        <f ca="1" t="shared" si="1587"/>
        <v>36</v>
      </c>
      <c r="H1215" s="38" t="str">
        <f ca="1" t="shared" si="1588"/>
        <v>Ja</v>
      </c>
      <c r="I1215" s="30" t="str">
        <f ca="1" t="shared" si="1589"/>
        <v>Utökning</v>
      </c>
      <c r="J1215" s="30" t="s">
        <v>69</v>
      </c>
      <c r="K1215" s="41">
        <f ca="1" t="shared" si="1590"/>
        <v>530</v>
      </c>
      <c r="L1215" s="41">
        <f ca="1" t="shared" si="1522"/>
        <v>439</v>
      </c>
      <c r="N1215" s="30" t="str">
        <f ca="1" t="shared" si="1523"/>
        <v>Anders Erikson 1215</v>
      </c>
      <c r="O1215" s="30" t="str">
        <f ca="1" t="shared" si="1524"/>
        <v>Sarah Anderson 1215</v>
      </c>
      <c r="P1215" s="30" t="str">
        <f ca="1" t="shared" si="1525"/>
        <v>Lars Johnson 1215</v>
      </c>
      <c r="Q1215" s="30" t="str">
        <f ca="1" t="shared" si="1591"/>
        <v>2.Reservationsavtal</v>
      </c>
      <c r="R1215" s="45" t="str">
        <f ca="1" t="shared" si="1592"/>
        <v/>
      </c>
      <c r="S1215" s="45" t="str">
        <f ca="1" t="shared" si="1593"/>
        <v>x</v>
      </c>
      <c r="T1215" s="45" t="str">
        <f ca="1" t="shared" si="1594"/>
        <v/>
      </c>
      <c r="V1215" s="33"/>
      <c r="W1215" s="49" t="str">
        <f ca="1" t="shared" si="1595"/>
        <v>Länk</v>
      </c>
      <c r="X1215" s="50" t="str">
        <f ca="1" t="shared" si="1596"/>
        <v>Nej</v>
      </c>
      <c r="Y1215" s="63" t="str">
        <f ca="1" t="shared" si="1526"/>
        <v/>
      </c>
      <c r="Z1215" s="63" t="str">
        <f ca="1" t="shared" si="1527"/>
        <v/>
      </c>
      <c r="AA1215" s="67"/>
      <c r="AB1215" s="64" t="str">
        <f ca="1" t="shared" si="1528"/>
        <v/>
      </c>
      <c r="AC1215" s="73">
        <f ca="1">INDEX(Anslutningspunkt!$A$2:$A$108,RANDBETWEEN(2,108),1)</f>
        <v>75</v>
      </c>
      <c r="AD1215" s="30"/>
      <c r="AE1215" s="30" t="str">
        <f ca="1" t="shared" si="1597"/>
        <v/>
      </c>
      <c r="AF1215" s="79"/>
      <c r="AG1215" s="122"/>
      <c r="AH1215" s="123"/>
      <c r="AI1215" s="127"/>
      <c r="AL1215" s="7"/>
      <c r="AM1215" s="7">
        <f ca="1">VLOOKUP(AC1215,Anslutningspunkt!A:B,2,0)+RANDBETWEEN(-10000,10000)</f>
        <v>6171610.672</v>
      </c>
      <c r="AN1215" s="7">
        <f ca="1">VLOOKUP(AC1215,Anslutningspunkt!A:C,3,0)+RANDBETWEEN(-10000,10000)</f>
        <v>414627.438</v>
      </c>
      <c r="AP1215" s="7" t="str">
        <f ca="1" t="shared" si="1529"/>
        <v>Utökning</v>
      </c>
      <c r="AQ1215" s="7" t="str">
        <f t="shared" si="1530"/>
        <v>Konsumtion/Produktion</v>
      </c>
      <c r="AX1215" s="31">
        <f ca="1" t="shared" si="1531"/>
        <v>44383.3787109843</v>
      </c>
      <c r="AZ1215" s="31" t="str">
        <f ca="1">IF(SUM(IF({"4.Projekteringsavtal","5.Anslutningsavtal","6.Nätavtal"}=Q1215,1,0))&gt;0,EDATE(AX1215,RANDBETWEEN(0,6)),"")</f>
        <v/>
      </c>
      <c r="BB1215" s="21" t="str">
        <f ca="1">IF(SUM(IF({"5.Anslutningsavtal","6.Nätavtal"}=Q1215,1,0))&gt;0,EDATE(AZ1215,RANDBETWEEN(0,3)),"")</f>
        <v/>
      </c>
      <c r="BD1215" s="21" t="str">
        <f ca="1" t="shared" si="1532"/>
        <v/>
      </c>
    </row>
    <row r="1216" spans="1:56">
      <c r="A1216" s="33" t="s">
        <v>65</v>
      </c>
      <c r="B1216" s="31">
        <f ca="1" t="shared" si="1585"/>
        <v>43639</v>
      </c>
      <c r="C1216" s="32">
        <f ca="1" t="shared" si="1519"/>
        <v>45215</v>
      </c>
      <c r="D1216" s="30" t="str">
        <f t="shared" si="1520"/>
        <v>Project 41216</v>
      </c>
      <c r="E1216" s="30" t="str">
        <f t="shared" si="1521"/>
        <v>Company AB 51216</v>
      </c>
      <c r="F1216" s="30" t="str">
        <f ca="1" t="shared" si="1586"/>
        <v>Strängnäs</v>
      </c>
      <c r="G1216" s="37">
        <f ca="1" t="shared" si="1587"/>
        <v>31</v>
      </c>
      <c r="H1216" s="38" t="str">
        <f ca="1" t="shared" si="1588"/>
        <v>Nej</v>
      </c>
      <c r="I1216" s="30" t="str">
        <f ca="1" t="shared" si="1589"/>
        <v>Flytt</v>
      </c>
      <c r="J1216" s="30" t="s">
        <v>69</v>
      </c>
      <c r="K1216" s="41">
        <f ca="1" t="shared" si="1590"/>
        <v>280</v>
      </c>
      <c r="L1216" s="41">
        <f ca="1" t="shared" si="1522"/>
        <v>106</v>
      </c>
      <c r="N1216" s="30" t="str">
        <f ca="1" t="shared" si="1523"/>
        <v>Anders Erikson 1216</v>
      </c>
      <c r="O1216" s="30" t="str">
        <f ca="1" t="shared" si="1524"/>
        <v>Sarah Anderson 1216</v>
      </c>
      <c r="P1216" s="30" t="str">
        <f ca="1" t="shared" si="1525"/>
        <v>Sarah Anderson 1216</v>
      </c>
      <c r="Q1216" s="30" t="str">
        <f ca="1" t="shared" si="1591"/>
        <v>4.Projekteringsavtal</v>
      </c>
      <c r="R1216" s="45" t="str">
        <f ca="1" t="shared" si="1592"/>
        <v/>
      </c>
      <c r="S1216" s="45" t="str">
        <f ca="1" t="shared" si="1593"/>
        <v/>
      </c>
      <c r="T1216" s="45" t="str">
        <f ca="1" t="shared" si="1594"/>
        <v/>
      </c>
      <c r="V1216" s="33"/>
      <c r="W1216" s="49" t="str">
        <f ca="1" t="shared" si="1595"/>
        <v/>
      </c>
      <c r="X1216" s="50" t="str">
        <f ca="1" t="shared" si="1596"/>
        <v>Ja</v>
      </c>
      <c r="Y1216" s="63">
        <f ca="1" t="shared" si="1526"/>
        <v>45521</v>
      </c>
      <c r="Z1216" s="63">
        <f ca="1" t="shared" si="1527"/>
        <v>45312</v>
      </c>
      <c r="AA1216" s="67"/>
      <c r="AB1216" s="64" t="str">
        <f ca="1" t="shared" si="1528"/>
        <v/>
      </c>
      <c r="AC1216" s="73">
        <f ca="1">INDEX(Anslutningspunkt!$A$2:$A$108,RANDBETWEEN(2,108),1)</f>
        <v>22</v>
      </c>
      <c r="AD1216" s="30"/>
      <c r="AE1216" s="30" t="str">
        <f ca="1" t="shared" si="1597"/>
        <v>Stamnät Regionnät</v>
      </c>
      <c r="AF1216" s="79"/>
      <c r="AG1216" s="122"/>
      <c r="AH1216" s="123"/>
      <c r="AI1216" s="127"/>
      <c r="AL1216" s="7"/>
      <c r="AM1216" s="7">
        <f ca="1">VLOOKUP(AC1216,Anslutningspunkt!A:B,2,0)+RANDBETWEEN(-10000,10000)</f>
        <v>6042920.672</v>
      </c>
      <c r="AN1216" s="7">
        <f ca="1">VLOOKUP(AC1216,Anslutningspunkt!A:C,3,0)+RANDBETWEEN(-10000,10000)</f>
        <v>287420.438</v>
      </c>
      <c r="AP1216" s="7" t="str">
        <f ca="1" t="shared" si="1529"/>
        <v>Flytt</v>
      </c>
      <c r="AQ1216" s="7" t="str">
        <f t="shared" si="1530"/>
        <v>Konsumtion/Produktion</v>
      </c>
      <c r="AX1216" s="31">
        <f ca="1" t="shared" si="1531"/>
        <v>44728.8665002231</v>
      </c>
      <c r="AZ1216" s="31">
        <f ca="1">IF(SUM(IF({"4.Projekteringsavtal","5.Anslutningsavtal","6.Nätavtal"}=Q1216,1,0))&gt;0,EDATE(AX1216,RANDBETWEEN(0,6)),"")</f>
        <v>44820</v>
      </c>
      <c r="BB1216" s="21" t="str">
        <f ca="1">IF(SUM(IF({"5.Anslutningsavtal","6.Nätavtal"}=Q1216,1,0))&gt;0,EDATE(AZ1216,RANDBETWEEN(0,3)),"")</f>
        <v/>
      </c>
      <c r="BD1216" s="21" t="str">
        <f ca="1" t="shared" si="1532"/>
        <v/>
      </c>
    </row>
    <row r="1217" spans="1:56">
      <c r="A1217" s="33" t="s">
        <v>65</v>
      </c>
      <c r="B1217" s="31">
        <f ca="1" t="shared" si="1585"/>
        <v>43962</v>
      </c>
      <c r="C1217" s="32">
        <f ca="1" t="shared" si="1519"/>
        <v>44154</v>
      </c>
      <c r="D1217" s="30" t="str">
        <f t="shared" si="1520"/>
        <v>Project 41217</v>
      </c>
      <c r="E1217" s="30" t="str">
        <f t="shared" si="1521"/>
        <v>Company AB 51217</v>
      </c>
      <c r="F1217" s="30" t="str">
        <f ca="1" t="shared" si="1586"/>
        <v>Hofors</v>
      </c>
      <c r="G1217" s="37">
        <f ca="1" t="shared" si="1587"/>
        <v>30</v>
      </c>
      <c r="H1217" s="38" t="str">
        <f ca="1" t="shared" si="1588"/>
        <v>Nej</v>
      </c>
      <c r="I1217" s="30" t="str">
        <f ca="1" t="shared" si="1589"/>
        <v>Flytt</v>
      </c>
      <c r="J1217" s="30" t="s">
        <v>69</v>
      </c>
      <c r="K1217" s="41">
        <f ca="1" t="shared" si="1590"/>
        <v>390</v>
      </c>
      <c r="L1217" s="41">
        <f ca="1" t="shared" si="1522"/>
        <v>222</v>
      </c>
      <c r="N1217" s="30" t="str">
        <f ca="1" t="shared" si="1523"/>
        <v>Sarah Anderson 1217</v>
      </c>
      <c r="O1217" s="30" t="str">
        <f ca="1" t="shared" si="1524"/>
        <v>Erik Johanson 1217</v>
      </c>
      <c r="P1217" s="30" t="str">
        <f ca="1" t="shared" si="1525"/>
        <v>Erik Johanson 1217</v>
      </c>
      <c r="Q1217" s="30" t="str">
        <f ca="1" t="shared" si="1591"/>
        <v>6.Nätavtal</v>
      </c>
      <c r="R1217" s="45" t="str">
        <f ca="1" t="shared" si="1592"/>
        <v/>
      </c>
      <c r="S1217" s="45" t="str">
        <f ca="1" t="shared" si="1593"/>
        <v/>
      </c>
      <c r="T1217" s="45" t="str">
        <f ca="1" t="shared" si="1594"/>
        <v>x</v>
      </c>
      <c r="V1217" s="33"/>
      <c r="W1217" s="49" t="str">
        <f ca="1" t="shared" si="1595"/>
        <v>Ansluts till LN 20 kV</v>
      </c>
      <c r="X1217" s="50" t="str">
        <f ca="1" t="shared" si="1596"/>
        <v>Nej</v>
      </c>
      <c r="Y1217" s="63" t="str">
        <f ca="1" t="shared" si="1526"/>
        <v/>
      </c>
      <c r="Z1217" s="63" t="str">
        <f ca="1" t="shared" si="1527"/>
        <v/>
      </c>
      <c r="AA1217" s="67"/>
      <c r="AB1217" s="64" t="str">
        <f ca="1" t="shared" si="1528"/>
        <v/>
      </c>
      <c r="AC1217" s="73">
        <f ca="1">INDEX(Anslutningspunkt!$A$2:$A$108,RANDBETWEEN(2,108),1)</f>
        <v>62</v>
      </c>
      <c r="AD1217" s="30"/>
      <c r="AE1217" s="30" t="str">
        <f ca="1" t="shared" si="1597"/>
        <v>Stamnät</v>
      </c>
      <c r="AF1217" s="79"/>
      <c r="AG1217" s="122"/>
      <c r="AH1217" s="123"/>
      <c r="AI1217" s="127"/>
      <c r="AL1217" s="7"/>
      <c r="AM1217" s="7">
        <f ca="1">VLOOKUP(AC1217,Anslutningspunkt!A:B,2,0)+RANDBETWEEN(-10000,10000)</f>
        <v>6019163.672</v>
      </c>
      <c r="AN1217" s="7">
        <f ca="1">VLOOKUP(AC1217,Anslutningspunkt!A:C,3,0)+RANDBETWEEN(-10000,10000)</f>
        <v>408729.438</v>
      </c>
      <c r="AP1217" s="7" t="str">
        <f ca="1" t="shared" si="1529"/>
        <v>Flytt</v>
      </c>
      <c r="AQ1217" s="7" t="str">
        <f t="shared" si="1530"/>
        <v>Konsumtion/Produktion</v>
      </c>
      <c r="AX1217" s="31">
        <f ca="1" t="shared" si="1531"/>
        <v>44096.459869867</v>
      </c>
      <c r="AZ1217" s="31">
        <f ca="1">IF(SUM(IF({"4.Projekteringsavtal","5.Anslutningsavtal","6.Nätavtal"}=Q1217,1,0))&gt;0,EDATE(AX1217,RANDBETWEEN(0,6)),"")</f>
        <v>44277</v>
      </c>
      <c r="BB1217" s="21">
        <f ca="1">IF(SUM(IF({"5.Anslutningsavtal","6.Nätavtal"}=Q1217,1,0))&gt;0,EDATE(AZ1217,RANDBETWEEN(0,3)),"")</f>
        <v>44338</v>
      </c>
      <c r="BD1217" s="21">
        <f ca="1" t="shared" si="1532"/>
        <v>44338</v>
      </c>
    </row>
    <row r="1218" spans="1:56">
      <c r="A1218" s="33" t="s">
        <v>65</v>
      </c>
      <c r="B1218" s="31">
        <f ca="1" t="shared" si="1585"/>
        <v>43749</v>
      </c>
      <c r="C1218" s="32">
        <f ca="1" t="shared" si="1519"/>
        <v>44500</v>
      </c>
      <c r="D1218" s="30" t="str">
        <f t="shared" si="1520"/>
        <v>Project 41218</v>
      </c>
      <c r="E1218" s="30" t="str">
        <f t="shared" si="1521"/>
        <v>Company AB 51218</v>
      </c>
      <c r="F1218" s="30" t="str">
        <f ca="1" t="shared" si="1586"/>
        <v>Långshyttan</v>
      </c>
      <c r="G1218" s="37">
        <f ca="1" t="shared" si="1587"/>
        <v>30</v>
      </c>
      <c r="H1218" s="38" t="str">
        <f ca="1" t="shared" si="1588"/>
        <v/>
      </c>
      <c r="I1218" s="30" t="str">
        <f ca="1" t="shared" si="1589"/>
        <v>Flytt</v>
      </c>
      <c r="J1218" s="30" t="s">
        <v>69</v>
      </c>
      <c r="K1218" s="41">
        <f ca="1" t="shared" si="1590"/>
        <v>140</v>
      </c>
      <c r="L1218" s="41">
        <f ca="1" t="shared" si="1522"/>
        <v>28</v>
      </c>
      <c r="N1218" s="30" t="str">
        <f ca="1" t="shared" si="1523"/>
        <v>Anders Erikson 1218</v>
      </c>
      <c r="O1218" s="30" t="str">
        <f ca="1" t="shared" si="1524"/>
        <v>Erik Johanson 1218</v>
      </c>
      <c r="P1218" s="30" t="str">
        <f ca="1" t="shared" si="1525"/>
        <v>Erik Johanson 1218</v>
      </c>
      <c r="Q1218" s="30" t="str">
        <f ca="1" t="shared" si="1591"/>
        <v>1.Anslutningsmöjlighet</v>
      </c>
      <c r="R1218" s="45" t="str">
        <f ca="1" t="shared" si="1592"/>
        <v>n</v>
      </c>
      <c r="S1218" s="45" t="str">
        <f ca="1" t="shared" si="1593"/>
        <v/>
      </c>
      <c r="T1218" s="45" t="str">
        <f ca="1" t="shared" si="1594"/>
        <v/>
      </c>
      <c r="V1218" s="33"/>
      <c r="W1218" s="49" t="str">
        <f ca="1" t="shared" si="1595"/>
        <v>Ansluts till LN 20 kV</v>
      </c>
      <c r="X1218" s="50" t="str">
        <f ca="1" t="shared" si="1596"/>
        <v>Ja</v>
      </c>
      <c r="Y1218" s="63">
        <f ca="1" t="shared" si="1526"/>
        <v>45506</v>
      </c>
      <c r="Z1218" s="63">
        <f ca="1" t="shared" si="1527"/>
        <v>45385</v>
      </c>
      <c r="AA1218" s="67"/>
      <c r="AB1218" s="64">
        <f ca="1" t="shared" si="1528"/>
        <v>44095.41700634</v>
      </c>
      <c r="AC1218" s="73">
        <f ca="1">INDEX(Anslutningspunkt!$A$2:$A$108,RANDBETWEEN(2,108),1)</f>
        <v>66</v>
      </c>
      <c r="AD1218" s="30"/>
      <c r="AE1218" s="30" t="str">
        <f ca="1" t="shared" si="1597"/>
        <v>Regionnät</v>
      </c>
      <c r="AF1218" s="79"/>
      <c r="AG1218" s="122"/>
      <c r="AH1218" s="123"/>
      <c r="AI1218" s="127"/>
      <c r="AL1218" s="7"/>
      <c r="AM1218" s="7">
        <f ca="1">VLOOKUP(AC1218,Anslutningspunkt!A:B,2,0)+RANDBETWEEN(-10000,10000)</f>
        <v>6180875.672</v>
      </c>
      <c r="AN1218" s="7">
        <f ca="1">VLOOKUP(AC1218,Anslutningspunkt!A:C,3,0)+RANDBETWEEN(-10000,10000)</f>
        <v>271619.438</v>
      </c>
      <c r="AP1218" s="7" t="str">
        <f ca="1" t="shared" si="1529"/>
        <v>Flytt</v>
      </c>
      <c r="AQ1218" s="7" t="str">
        <f t="shared" si="1530"/>
        <v>Konsumtion/Produktion</v>
      </c>
      <c r="AX1218" s="31" t="str">
        <f ca="1" t="shared" si="1531"/>
        <v/>
      </c>
      <c r="AZ1218" s="31" t="str">
        <f ca="1">IF(SUM(IF({"4.Projekteringsavtal","5.Anslutningsavtal","6.Nätavtal"}=Q1218,1,0))&gt;0,EDATE(AX1218,RANDBETWEEN(0,6)),"")</f>
        <v/>
      </c>
      <c r="BB1218" s="21" t="str">
        <f ca="1">IF(SUM(IF({"5.Anslutningsavtal","6.Nätavtal"}=Q1218,1,0))&gt;0,EDATE(AZ1218,RANDBETWEEN(0,3)),"")</f>
        <v/>
      </c>
      <c r="BD1218" s="21" t="str">
        <f ca="1" t="shared" si="1532"/>
        <v/>
      </c>
    </row>
    <row r="1219" spans="1:56">
      <c r="A1219" s="33" t="s">
        <v>65</v>
      </c>
      <c r="B1219" s="31">
        <f ca="1" t="shared" si="1585"/>
        <v>44630</v>
      </c>
      <c r="C1219" s="32">
        <f ca="1" t="shared" si="1519"/>
        <v>44760</v>
      </c>
      <c r="D1219" s="30" t="str">
        <f t="shared" si="1520"/>
        <v>Project 41219</v>
      </c>
      <c r="E1219" s="30" t="str">
        <f t="shared" si="1521"/>
        <v>Company AB 51219</v>
      </c>
      <c r="F1219" s="30" t="str">
        <f ca="1" t="shared" si="1586"/>
        <v>Eskiltuna</v>
      </c>
      <c r="G1219" s="37">
        <f ca="1" t="shared" si="1587"/>
        <v>37</v>
      </c>
      <c r="H1219" s="38" t="str">
        <f ca="1" t="shared" si="1588"/>
        <v/>
      </c>
      <c r="I1219" s="30" t="str">
        <f ca="1" t="shared" si="1589"/>
        <v>Utökning</v>
      </c>
      <c r="J1219" s="30" t="s">
        <v>69</v>
      </c>
      <c r="K1219" s="41">
        <f ca="1" t="shared" si="1590"/>
        <v>40</v>
      </c>
      <c r="L1219" s="41">
        <f ca="1" t="shared" si="1522"/>
        <v>33</v>
      </c>
      <c r="N1219" s="30" t="str">
        <f ca="1" t="shared" si="1523"/>
        <v>Sarah Anderson 1219</v>
      </c>
      <c r="O1219" s="30" t="str">
        <f ca="1" t="shared" si="1524"/>
        <v>Lars Johnson 1219</v>
      </c>
      <c r="P1219" s="30" t="str">
        <f ca="1" t="shared" si="1525"/>
        <v>Sarah Anderson 1219</v>
      </c>
      <c r="Q1219" s="30" t="str">
        <f ca="1" t="shared" si="1591"/>
        <v>5.Anslutningsavtal</v>
      </c>
      <c r="R1219" s="45" t="str">
        <f ca="1" t="shared" si="1592"/>
        <v>?</v>
      </c>
      <c r="S1219" s="45" t="str">
        <f ca="1" t="shared" si="1593"/>
        <v>x</v>
      </c>
      <c r="T1219" s="45" t="str">
        <f ca="1" t="shared" si="1594"/>
        <v/>
      </c>
      <c r="V1219" s="33"/>
      <c r="W1219" s="49" t="str">
        <f ca="1" t="shared" si="1595"/>
        <v>Reservationsavtal ska tecknas</v>
      </c>
      <c r="X1219" s="50" t="str">
        <f ca="1" t="shared" si="1596"/>
        <v>Nej</v>
      </c>
      <c r="Y1219" s="63" t="str">
        <f ca="1" t="shared" si="1526"/>
        <v/>
      </c>
      <c r="Z1219" s="63" t="str">
        <f ca="1" t="shared" si="1527"/>
        <v/>
      </c>
      <c r="AA1219" s="67"/>
      <c r="AB1219" s="64" t="str">
        <f ca="1" t="shared" si="1528"/>
        <v/>
      </c>
      <c r="AC1219" s="73">
        <f ca="1">INDEX(Anslutningspunkt!$A$2:$A$108,RANDBETWEEN(2,108),1)</f>
        <v>96</v>
      </c>
      <c r="AD1219" s="30"/>
      <c r="AE1219" s="30" t="str">
        <f ca="1" t="shared" si="1597"/>
        <v>Stamnät</v>
      </c>
      <c r="AF1219" s="79"/>
      <c r="AG1219" s="122"/>
      <c r="AH1219" s="123"/>
      <c r="AI1219" s="127"/>
      <c r="AL1219" s="7"/>
      <c r="AM1219" s="7">
        <f ca="1">VLOOKUP(AC1219,Anslutningspunkt!A:B,2,0)+RANDBETWEEN(-10000,10000)</f>
        <v>6084586.672</v>
      </c>
      <c r="AN1219" s="7">
        <f ca="1">VLOOKUP(AC1219,Anslutningspunkt!A:C,3,0)+RANDBETWEEN(-10000,10000)</f>
        <v>355115.438</v>
      </c>
      <c r="AP1219" s="7" t="str">
        <f ca="1" t="shared" si="1529"/>
        <v>Utökning</v>
      </c>
      <c r="AQ1219" s="7" t="str">
        <f t="shared" si="1530"/>
        <v>Konsumtion/Produktion</v>
      </c>
      <c r="AX1219" s="31">
        <f ca="1" t="shared" si="1531"/>
        <v>44663.4813757162</v>
      </c>
      <c r="AZ1219" s="31">
        <f ca="1">IF(SUM(IF({"4.Projekteringsavtal","5.Anslutningsavtal","6.Nätavtal"}=Q1219,1,0))&gt;0,EDATE(AX1219,RANDBETWEEN(0,6)),"")</f>
        <v>44693</v>
      </c>
      <c r="BB1219" s="21">
        <f ca="1">IF(SUM(IF({"5.Anslutningsavtal","6.Nätavtal"}=Q1219,1,0))&gt;0,EDATE(AZ1219,RANDBETWEEN(0,3)),"")</f>
        <v>44724</v>
      </c>
      <c r="BD1219" s="21" t="str">
        <f ca="1" t="shared" si="1532"/>
        <v/>
      </c>
    </row>
    <row r="1220" spans="1:56">
      <c r="A1220" s="33" t="s">
        <v>65</v>
      </c>
      <c r="B1220" s="31">
        <f ca="1" t="shared" si="1585"/>
        <v>43110</v>
      </c>
      <c r="C1220" s="32">
        <f ca="1" t="shared" si="1519"/>
        <v>43908</v>
      </c>
      <c r="D1220" s="30" t="str">
        <f t="shared" si="1520"/>
        <v>Project 41220</v>
      </c>
      <c r="E1220" s="30" t="str">
        <f t="shared" si="1521"/>
        <v>Company AB 51220</v>
      </c>
      <c r="F1220" s="30" t="str">
        <f ca="1" t="shared" si="1586"/>
        <v>Strängnäs</v>
      </c>
      <c r="G1220" s="37">
        <f ca="1" t="shared" si="1587"/>
        <v>30</v>
      </c>
      <c r="H1220" s="38" t="str">
        <f ca="1" t="shared" si="1588"/>
        <v/>
      </c>
      <c r="I1220" s="30" t="str">
        <f ca="1" t="shared" si="1589"/>
        <v>Utökning</v>
      </c>
      <c r="J1220" s="30" t="s">
        <v>69</v>
      </c>
      <c r="K1220" s="41">
        <f ca="1" t="shared" si="1590"/>
        <v>160</v>
      </c>
      <c r="L1220" s="41">
        <f ca="1" t="shared" si="1522"/>
        <v>134</v>
      </c>
      <c r="N1220" s="30" t="str">
        <f ca="1" t="shared" si="1523"/>
        <v>Erik Johanson 1220</v>
      </c>
      <c r="O1220" s="30" t="str">
        <f ca="1" t="shared" si="1524"/>
        <v>Erik Johanson 1220</v>
      </c>
      <c r="P1220" s="30" t="str">
        <f ca="1" t="shared" si="1525"/>
        <v>Anders Erikson 1220</v>
      </c>
      <c r="Q1220" s="30" t="str">
        <f ca="1" t="shared" si="1591"/>
        <v>1.Anslutningsmöjlighet</v>
      </c>
      <c r="R1220" s="45" t="str">
        <f ca="1" t="shared" si="1592"/>
        <v>Ja</v>
      </c>
      <c r="S1220" s="45" t="str">
        <f ca="1" t="shared" si="1593"/>
        <v/>
      </c>
      <c r="T1220" s="45" t="str">
        <f ca="1" t="shared" si="1594"/>
        <v/>
      </c>
      <c r="V1220" s="33"/>
      <c r="W1220" s="49" t="str">
        <f ca="1" t="shared" si="1595"/>
        <v/>
      </c>
      <c r="X1220" s="50" t="str">
        <f ca="1" t="shared" si="1596"/>
        <v>Ja</v>
      </c>
      <c r="Y1220" s="63">
        <f ca="1" t="shared" si="1526"/>
        <v>45198</v>
      </c>
      <c r="Z1220" s="63">
        <f ca="1" t="shared" si="1527"/>
        <v>45070</v>
      </c>
      <c r="AA1220" s="67"/>
      <c r="AB1220" s="64">
        <f ca="1" t="shared" si="1528"/>
        <v>43548.092926297</v>
      </c>
      <c r="AC1220" s="73">
        <f ca="1">INDEX(Anslutningspunkt!$A$2:$A$108,RANDBETWEEN(2,108),1)</f>
        <v>106</v>
      </c>
      <c r="AD1220" s="30"/>
      <c r="AE1220" s="30" t="str">
        <f ca="1" t="shared" si="1597"/>
        <v/>
      </c>
      <c r="AF1220" s="79"/>
      <c r="AG1220" s="122"/>
      <c r="AH1220" s="123"/>
      <c r="AI1220" s="127"/>
      <c r="AL1220" s="7"/>
      <c r="AM1220" s="7">
        <f ca="1">VLOOKUP(AC1220,Anslutningspunkt!A:B,2,0)+RANDBETWEEN(-10000,10000)</f>
        <v>6170786.672</v>
      </c>
      <c r="AN1220" s="7">
        <f ca="1">VLOOKUP(AC1220,Anslutningspunkt!A:C,3,0)+RANDBETWEEN(-10000,10000)</f>
        <v>454870.438</v>
      </c>
      <c r="AP1220" s="7" t="str">
        <f ca="1" t="shared" si="1529"/>
        <v>Utökning</v>
      </c>
      <c r="AQ1220" s="7" t="str">
        <f t="shared" si="1530"/>
        <v>Konsumtion/Produktion</v>
      </c>
      <c r="AX1220" s="31" t="str">
        <f ca="1" t="shared" si="1531"/>
        <v/>
      </c>
      <c r="AZ1220" s="31" t="str">
        <f ca="1">IF(SUM(IF({"4.Projekteringsavtal","5.Anslutningsavtal","6.Nätavtal"}=Q1220,1,0))&gt;0,EDATE(AX1220,RANDBETWEEN(0,6)),"")</f>
        <v/>
      </c>
      <c r="BB1220" s="21" t="str">
        <f ca="1">IF(SUM(IF({"5.Anslutningsavtal","6.Nätavtal"}=Q1220,1,0))&gt;0,EDATE(AZ1220,RANDBETWEEN(0,3)),"")</f>
        <v/>
      </c>
      <c r="BD1220" s="21" t="str">
        <f ca="1" t="shared" si="1532"/>
        <v/>
      </c>
    </row>
    <row r="1221" spans="1:56">
      <c r="A1221" s="33" t="s">
        <v>65</v>
      </c>
      <c r="B1221" s="31">
        <f ca="1" t="shared" ref="B1221:B1230" si="1598">RANDBETWEEN(DATE(2018,1,1),DATE(2022,10,20))</f>
        <v>43522</v>
      </c>
      <c r="C1221" s="32">
        <f ca="1" t="shared" si="1519"/>
        <v>44228</v>
      </c>
      <c r="D1221" s="30" t="str">
        <f t="shared" si="1520"/>
        <v>Project 41221</v>
      </c>
      <c r="E1221" s="30" t="str">
        <f t="shared" si="1521"/>
        <v>Company AB 51221</v>
      </c>
      <c r="F1221" s="30" t="str">
        <f ca="1" t="shared" ref="F1221:F1230" si="159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Täby</v>
      </c>
      <c r="G1221" s="37">
        <f ca="1" t="shared" ref="G1221:G1230" si="1600">RANDBETWEEN(30,38)</f>
        <v>32</v>
      </c>
      <c r="H1221" s="38" t="str">
        <f ca="1" t="shared" ref="H1221:H1230" si="1601">CHOOSE(RANDBETWEEN(1,3),"Ja","Nej","")</f>
        <v>Ja</v>
      </c>
      <c r="I1221" s="30" t="str">
        <f ca="1" t="shared" ref="I1221:I1230" si="1602">CHOOSE(RANDBETWEEN(1,3),"Nyanslutning","Utökning","Flytt")</f>
        <v>Nyanslutning</v>
      </c>
      <c r="J1221" s="30" t="s">
        <v>69</v>
      </c>
      <c r="K1221" s="41">
        <f ca="1" t="shared" ref="K1221:K1230" si="1603">RANDBETWEEN(1,60)*10</f>
        <v>360</v>
      </c>
      <c r="L1221" s="41">
        <f ca="1" t="shared" si="1522"/>
        <v>181</v>
      </c>
      <c r="N1221" s="30" t="str">
        <f ca="1" t="shared" si="1523"/>
        <v>Anders Erikson 1221</v>
      </c>
      <c r="O1221" s="30" t="str">
        <f ca="1" t="shared" si="1524"/>
        <v>Anders Erikson 1221</v>
      </c>
      <c r="P1221" s="30" t="str">
        <f ca="1" t="shared" si="1525"/>
        <v>Erik Johanson 1221</v>
      </c>
      <c r="Q1221" s="30" t="str">
        <f ca="1" t="shared" ref="Q1221:Q1230" si="1604">CHOOSE(RANDBETWEEN(1,5),"5.Anslutningsavtal","4.Projekteringsavtal","6.Nätavtal","2.Reservationsavtal","1.Anslutningsmöjlighet")</f>
        <v>1.Anslutningsmöjlighet</v>
      </c>
      <c r="R1221" s="45" t="str">
        <f ca="1" t="shared" ref="R1221:R1230" si="1605">CHOOSE(RANDBETWEEN(1,8),"Ja","","","","n","nej","?","N/A")</f>
        <v/>
      </c>
      <c r="S1221" s="45" t="str">
        <f ca="1" t="shared" ref="S1221:S1230" si="1606">CHOOSE(RANDBETWEEN(1,3),"x","","")</f>
        <v/>
      </c>
      <c r="T1221" s="45" t="str">
        <f ca="1" t="shared" ref="T1221:T1230" si="1607">CHOOSE(RANDBETWEEN(1,4),"x","","","")</f>
        <v>x</v>
      </c>
      <c r="V1221" s="33"/>
      <c r="W1221" s="49" t="str">
        <f ca="1" t="shared" ref="W1221:W1230" si="1608">CHOOSE(RANDBETWEEN(1,7),"Länk","","","","","Ansluts till LN 20 kV","Reservationsavtal ska tecknas")</f>
        <v/>
      </c>
      <c r="X1221" s="50" t="str">
        <f ca="1" t="shared" ref="X1221:X1230" si="1609">CHOOSE(RANDBETWEEN(1,4),"Ja","Ja","Nej","")</f>
        <v>Nej</v>
      </c>
      <c r="Y1221" s="63" t="str">
        <f ca="1" t="shared" si="1526"/>
        <v/>
      </c>
      <c r="Z1221" s="63" t="str">
        <f ca="1" t="shared" si="1527"/>
        <v/>
      </c>
      <c r="AA1221" s="67"/>
      <c r="AB1221" s="64" t="str">
        <f ca="1" t="shared" si="1528"/>
        <v/>
      </c>
      <c r="AC1221" s="73">
        <f ca="1">INDEX(Anslutningspunkt!$A$2:$A$108,RANDBETWEEN(2,108),1)</f>
        <v>41</v>
      </c>
      <c r="AD1221" s="30"/>
      <c r="AE1221" s="30" t="str">
        <f ca="1" t="shared" ref="AE1221:AE1230" si="1610">CHOOSE(RANDBETWEEN(1,4),"Regionnät","Stamnät Regionnät","Stamnät","")</f>
        <v/>
      </c>
      <c r="AF1221" s="79"/>
      <c r="AG1221" s="122"/>
      <c r="AH1221" s="123"/>
      <c r="AI1221" s="127"/>
      <c r="AL1221" s="7"/>
      <c r="AM1221" s="7">
        <f ca="1">VLOOKUP(AC1221,Anslutningspunkt!A:B,2,0)+RANDBETWEEN(-10000,10000)</f>
        <v>6127158.672</v>
      </c>
      <c r="AN1221" s="7">
        <f ca="1">VLOOKUP(AC1221,Anslutningspunkt!A:C,3,0)+RANDBETWEEN(-10000,10000)</f>
        <v>351379.438</v>
      </c>
      <c r="AP1221" s="7" t="str">
        <f ca="1" t="shared" si="1529"/>
        <v>Nyanslutning</v>
      </c>
      <c r="AQ1221" s="7" t="str">
        <f t="shared" si="1530"/>
        <v>Konsumtion/Produktion</v>
      </c>
      <c r="AX1221" s="31" t="str">
        <f ca="1" t="shared" si="1531"/>
        <v/>
      </c>
      <c r="AZ1221" s="31" t="str">
        <f ca="1">IF(SUM(IF({"4.Projekteringsavtal","5.Anslutningsavtal","6.Nätavtal"}=Q1221,1,0))&gt;0,EDATE(AX1221,RANDBETWEEN(0,6)),"")</f>
        <v/>
      </c>
      <c r="BB1221" s="21" t="str">
        <f ca="1">IF(SUM(IF({"5.Anslutningsavtal","6.Nätavtal"}=Q1221,1,0))&gt;0,EDATE(AZ1221,RANDBETWEEN(0,3)),"")</f>
        <v/>
      </c>
      <c r="BD1221" s="21" t="str">
        <f ca="1" t="shared" si="1532"/>
        <v/>
      </c>
    </row>
    <row r="1222" spans="1:56">
      <c r="A1222" s="33" t="s">
        <v>65</v>
      </c>
      <c r="B1222" s="31">
        <f ca="1" t="shared" si="1598"/>
        <v>43247</v>
      </c>
      <c r="C1222" s="32">
        <f ca="1" t="shared" si="1519"/>
        <v>45484</v>
      </c>
      <c r="D1222" s="30" t="str">
        <f t="shared" si="1520"/>
        <v>Project 41222</v>
      </c>
      <c r="E1222" s="30" t="str">
        <f t="shared" si="1521"/>
        <v>Company AB 51222</v>
      </c>
      <c r="F1222" s="30" t="str">
        <f ca="1" t="shared" si="1599"/>
        <v>Nykvarn</v>
      </c>
      <c r="G1222" s="37">
        <f ca="1" t="shared" si="1600"/>
        <v>32</v>
      </c>
      <c r="H1222" s="38" t="str">
        <f ca="1" t="shared" si="1601"/>
        <v/>
      </c>
      <c r="I1222" s="30" t="str">
        <f ca="1" t="shared" si="1602"/>
        <v>Nyanslutning</v>
      </c>
      <c r="J1222" s="30" t="s">
        <v>69</v>
      </c>
      <c r="K1222" s="41">
        <f ca="1" t="shared" si="1603"/>
        <v>290</v>
      </c>
      <c r="L1222" s="41">
        <f ca="1" t="shared" si="1522"/>
        <v>262</v>
      </c>
      <c r="N1222" s="30" t="str">
        <f ca="1" t="shared" si="1523"/>
        <v>Erik Johanson 1222</v>
      </c>
      <c r="O1222" s="30" t="str">
        <f ca="1" t="shared" si="1524"/>
        <v>Lars Johnson 1222</v>
      </c>
      <c r="P1222" s="30" t="str">
        <f ca="1" t="shared" si="1525"/>
        <v>Lars Johnson 1222</v>
      </c>
      <c r="Q1222" s="30" t="str">
        <f ca="1" t="shared" si="1604"/>
        <v>1.Anslutningsmöjlighet</v>
      </c>
      <c r="R1222" s="45" t="str">
        <f ca="1" t="shared" si="1605"/>
        <v>nej</v>
      </c>
      <c r="S1222" s="45" t="str">
        <f ca="1" t="shared" si="1606"/>
        <v/>
      </c>
      <c r="T1222" s="45" t="str">
        <f ca="1" t="shared" si="1607"/>
        <v/>
      </c>
      <c r="V1222" s="33"/>
      <c r="W1222" s="49" t="str">
        <f ca="1" t="shared" si="1608"/>
        <v>Reservationsavtal ska tecknas</v>
      </c>
      <c r="X1222" s="50" t="str">
        <f ca="1" t="shared" si="1609"/>
        <v>Ja</v>
      </c>
      <c r="Y1222" s="63">
        <f ca="1" t="shared" si="1526"/>
        <v>45533</v>
      </c>
      <c r="Z1222" s="63">
        <f ca="1" t="shared" si="1527"/>
        <v>45486</v>
      </c>
      <c r="AA1222" s="67"/>
      <c r="AB1222" s="64">
        <f ca="1" t="shared" si="1528"/>
        <v>45176.4739990472</v>
      </c>
      <c r="AC1222" s="73">
        <f ca="1">INDEX(Anslutningspunkt!$A$2:$A$108,RANDBETWEEN(2,108),1)</f>
        <v>102</v>
      </c>
      <c r="AD1222" s="30"/>
      <c r="AE1222" s="30" t="str">
        <f ca="1" t="shared" si="1610"/>
        <v>Stamnät Regionnät</v>
      </c>
      <c r="AF1222" s="79"/>
      <c r="AG1222" s="122"/>
      <c r="AH1222" s="123"/>
      <c r="AI1222" s="127"/>
      <c r="AL1222" s="7"/>
      <c r="AM1222" s="7">
        <f ca="1">VLOOKUP(AC1222,Anslutningspunkt!A:B,2,0)+RANDBETWEEN(-10000,10000)</f>
        <v>6063914.672</v>
      </c>
      <c r="AN1222" s="7">
        <f ca="1">VLOOKUP(AC1222,Anslutningspunkt!A:C,3,0)+RANDBETWEEN(-10000,10000)</f>
        <v>332630.438</v>
      </c>
      <c r="AP1222" s="7" t="str">
        <f ca="1" t="shared" si="1529"/>
        <v>Nyanslutning</v>
      </c>
      <c r="AQ1222" s="7" t="str">
        <f t="shared" si="1530"/>
        <v>Konsumtion/Produktion</v>
      </c>
      <c r="AX1222" s="31" t="str">
        <f ca="1" t="shared" si="1531"/>
        <v/>
      </c>
      <c r="AZ1222" s="31" t="str">
        <f ca="1">IF(SUM(IF({"4.Projekteringsavtal","5.Anslutningsavtal","6.Nätavtal"}=Q1222,1,0))&gt;0,EDATE(AX1222,RANDBETWEEN(0,6)),"")</f>
        <v/>
      </c>
      <c r="BB1222" s="21" t="str">
        <f ca="1">IF(SUM(IF({"5.Anslutningsavtal","6.Nätavtal"}=Q1222,1,0))&gt;0,EDATE(AZ1222,RANDBETWEEN(0,3)),"")</f>
        <v/>
      </c>
      <c r="BD1222" s="21" t="str">
        <f ca="1" t="shared" si="1532"/>
        <v/>
      </c>
    </row>
    <row r="1223" spans="1:56">
      <c r="A1223" s="33" t="s">
        <v>65</v>
      </c>
      <c r="B1223" s="31">
        <f ca="1" t="shared" si="1598"/>
        <v>44481</v>
      </c>
      <c r="C1223" s="32">
        <f ca="1" t="shared" si="1519"/>
        <v>45241</v>
      </c>
      <c r="D1223" s="30" t="str">
        <f t="shared" si="1520"/>
        <v>Project 41223</v>
      </c>
      <c r="E1223" s="30" t="str">
        <f t="shared" si="1521"/>
        <v>Company AB 51223</v>
      </c>
      <c r="F1223" s="30" t="str">
        <f ca="1" t="shared" si="1599"/>
        <v>Ludvika</v>
      </c>
      <c r="G1223" s="37">
        <f ca="1" t="shared" si="1600"/>
        <v>38</v>
      </c>
      <c r="H1223" s="38" t="str">
        <f ca="1" t="shared" si="1601"/>
        <v/>
      </c>
      <c r="I1223" s="30" t="str">
        <f ca="1" t="shared" si="1602"/>
        <v>Utökning</v>
      </c>
      <c r="J1223" s="30" t="s">
        <v>69</v>
      </c>
      <c r="K1223" s="41">
        <f ca="1" t="shared" si="1603"/>
        <v>50</v>
      </c>
      <c r="L1223" s="41">
        <f ca="1" t="shared" si="1522"/>
        <v>44</v>
      </c>
      <c r="N1223" s="30" t="str">
        <f ca="1" t="shared" si="1523"/>
        <v>Lars Johnson 1223</v>
      </c>
      <c r="O1223" s="30" t="str">
        <f ca="1" t="shared" si="1524"/>
        <v>Erik Johanson 1223</v>
      </c>
      <c r="P1223" s="30" t="str">
        <f ca="1" t="shared" si="1525"/>
        <v>Sarah Anderson 1223</v>
      </c>
      <c r="Q1223" s="30" t="str">
        <f ca="1" t="shared" si="1604"/>
        <v>4.Projekteringsavtal</v>
      </c>
      <c r="R1223" s="45" t="str">
        <f ca="1" t="shared" si="1605"/>
        <v/>
      </c>
      <c r="S1223" s="45" t="str">
        <f ca="1" t="shared" si="1606"/>
        <v>x</v>
      </c>
      <c r="T1223" s="45" t="str">
        <f ca="1" t="shared" si="1607"/>
        <v/>
      </c>
      <c r="V1223" s="33"/>
      <c r="W1223" s="49" t="str">
        <f ca="1" t="shared" si="1608"/>
        <v>Ansluts till LN 20 kV</v>
      </c>
      <c r="X1223" s="50" t="str">
        <f ca="1" t="shared" si="1609"/>
        <v/>
      </c>
      <c r="Y1223" s="63" t="str">
        <f ca="1" t="shared" si="1526"/>
        <v/>
      </c>
      <c r="Z1223" s="63" t="str">
        <f ca="1" t="shared" si="1527"/>
        <v/>
      </c>
      <c r="AA1223" s="67"/>
      <c r="AB1223" s="64" t="str">
        <f ca="1" t="shared" si="1528"/>
        <v/>
      </c>
      <c r="AC1223" s="73">
        <f ca="1">INDEX(Anslutningspunkt!$A$2:$A$108,RANDBETWEEN(2,108),1)</f>
        <v>21</v>
      </c>
      <c r="AD1223" s="30"/>
      <c r="AE1223" s="30" t="str">
        <f ca="1" t="shared" si="1610"/>
        <v>Stamnät Regionnät</v>
      </c>
      <c r="AF1223" s="79"/>
      <c r="AG1223" s="122"/>
      <c r="AH1223" s="123"/>
      <c r="AI1223" s="127"/>
      <c r="AL1223" s="7"/>
      <c r="AM1223" s="7">
        <f ca="1">VLOOKUP(AC1223,Anslutningspunkt!A:B,2,0)+RANDBETWEEN(-10000,10000)</f>
        <v>6183657.672</v>
      </c>
      <c r="AN1223" s="7">
        <f ca="1">VLOOKUP(AC1223,Anslutningspunkt!A:C,3,0)+RANDBETWEEN(-10000,10000)</f>
        <v>303476.438</v>
      </c>
      <c r="AP1223" s="7" t="str">
        <f ca="1" t="shared" si="1529"/>
        <v>Utökning</v>
      </c>
      <c r="AQ1223" s="7" t="str">
        <f t="shared" si="1530"/>
        <v>Konsumtion/Produktion</v>
      </c>
      <c r="AX1223" s="31">
        <f ca="1" t="shared" si="1531"/>
        <v>44587.571082698</v>
      </c>
      <c r="AZ1223" s="31">
        <f ca="1">IF(SUM(IF({"4.Projekteringsavtal","5.Anslutningsavtal","6.Nätavtal"}=Q1223,1,0))&gt;0,EDATE(AX1223,RANDBETWEEN(0,6)),"")</f>
        <v>44768</v>
      </c>
      <c r="BB1223" s="21" t="str">
        <f ca="1">IF(SUM(IF({"5.Anslutningsavtal","6.Nätavtal"}=Q1223,1,0))&gt;0,EDATE(AZ1223,RANDBETWEEN(0,3)),"")</f>
        <v/>
      </c>
      <c r="BD1223" s="21" t="str">
        <f ca="1" t="shared" si="1532"/>
        <v/>
      </c>
    </row>
    <row r="1224" spans="1:56">
      <c r="A1224" s="33" t="s">
        <v>65</v>
      </c>
      <c r="B1224" s="31">
        <f ca="1" t="shared" si="1598"/>
        <v>43512</v>
      </c>
      <c r="C1224" s="32">
        <f ca="1" t="shared" si="1519"/>
        <v>44636</v>
      </c>
      <c r="D1224" s="30" t="str">
        <f t="shared" si="1520"/>
        <v>Project 41224</v>
      </c>
      <c r="E1224" s="30" t="str">
        <f t="shared" si="1521"/>
        <v>Company AB 51224</v>
      </c>
      <c r="F1224" s="30" t="str">
        <f ca="1" t="shared" si="1599"/>
        <v>Köping</v>
      </c>
      <c r="G1224" s="37">
        <f ca="1" t="shared" si="1600"/>
        <v>31</v>
      </c>
      <c r="H1224" s="38" t="str">
        <f ca="1" t="shared" si="1601"/>
        <v>Ja</v>
      </c>
      <c r="I1224" s="30" t="str">
        <f ca="1" t="shared" si="1602"/>
        <v>Nyanslutning</v>
      </c>
      <c r="J1224" s="30" t="s">
        <v>69</v>
      </c>
      <c r="K1224" s="41">
        <f ca="1" t="shared" si="1603"/>
        <v>560</v>
      </c>
      <c r="L1224" s="41">
        <f ca="1" t="shared" si="1522"/>
        <v>482</v>
      </c>
      <c r="N1224" s="30" t="str">
        <f ca="1" t="shared" si="1523"/>
        <v>Erik Johanson 1224</v>
      </c>
      <c r="O1224" s="30" t="str">
        <f ca="1" t="shared" si="1524"/>
        <v>Sarah Anderson 1224</v>
      </c>
      <c r="P1224" s="30" t="str">
        <f ca="1" t="shared" si="1525"/>
        <v>Anders Erikson 1224</v>
      </c>
      <c r="Q1224" s="30" t="str">
        <f ca="1" t="shared" si="1604"/>
        <v>6.Nätavtal</v>
      </c>
      <c r="R1224" s="45" t="str">
        <f ca="1" t="shared" si="1605"/>
        <v>Ja</v>
      </c>
      <c r="S1224" s="45" t="str">
        <f ca="1" t="shared" si="1606"/>
        <v>x</v>
      </c>
      <c r="T1224" s="45" t="str">
        <f ca="1" t="shared" si="1607"/>
        <v/>
      </c>
      <c r="V1224" s="33"/>
      <c r="W1224" s="49" t="str">
        <f ca="1" t="shared" si="1608"/>
        <v/>
      </c>
      <c r="X1224" s="50" t="str">
        <f ca="1" t="shared" si="1609"/>
        <v>Nej</v>
      </c>
      <c r="Y1224" s="63" t="str">
        <f ca="1" t="shared" si="1526"/>
        <v/>
      </c>
      <c r="Z1224" s="63" t="str">
        <f ca="1" t="shared" si="1527"/>
        <v/>
      </c>
      <c r="AA1224" s="67"/>
      <c r="AB1224" s="64" t="str">
        <f ca="1" t="shared" si="1528"/>
        <v/>
      </c>
      <c r="AC1224" s="73">
        <f ca="1">INDEX(Anslutningspunkt!$A$2:$A$108,RANDBETWEEN(2,108),1)</f>
        <v>23</v>
      </c>
      <c r="AD1224" s="30"/>
      <c r="AE1224" s="30" t="str">
        <f ca="1" t="shared" si="1610"/>
        <v>Regionnät</v>
      </c>
      <c r="AF1224" s="79"/>
      <c r="AG1224" s="122"/>
      <c r="AH1224" s="123"/>
      <c r="AI1224" s="127"/>
      <c r="AL1224" s="7"/>
      <c r="AM1224" s="7">
        <f ca="1">VLOOKUP(AC1224,Anslutningspunkt!A:B,2,0)+RANDBETWEEN(-10000,10000)</f>
        <v>6020033.672</v>
      </c>
      <c r="AN1224" s="7">
        <f ca="1">VLOOKUP(AC1224,Anslutningspunkt!A:C,3,0)+RANDBETWEEN(-10000,10000)</f>
        <v>279809.438</v>
      </c>
      <c r="AP1224" s="7" t="str">
        <f ca="1" t="shared" si="1529"/>
        <v>Nyanslutning</v>
      </c>
      <c r="AQ1224" s="7" t="str">
        <f t="shared" si="1530"/>
        <v>Konsumtion/Produktion</v>
      </c>
      <c r="AX1224" s="31">
        <f ca="1" t="shared" si="1531"/>
        <v>43763.2407700453</v>
      </c>
      <c r="AZ1224" s="31">
        <f ca="1">IF(SUM(IF({"4.Projekteringsavtal","5.Anslutningsavtal","6.Nätavtal"}=Q1224,1,0))&gt;0,EDATE(AX1224,RANDBETWEEN(0,6)),"")</f>
        <v>43886</v>
      </c>
      <c r="BB1224" s="21">
        <f ca="1">IF(SUM(IF({"5.Anslutningsavtal","6.Nätavtal"}=Q1224,1,0))&gt;0,EDATE(AZ1224,RANDBETWEEN(0,3)),"")</f>
        <v>43976</v>
      </c>
      <c r="BD1224" s="21">
        <f ca="1" t="shared" si="1532"/>
        <v>44068</v>
      </c>
    </row>
    <row r="1225" spans="1:56">
      <c r="A1225" s="33" t="s">
        <v>65</v>
      </c>
      <c r="B1225" s="31">
        <f ca="1" t="shared" si="1598"/>
        <v>44707</v>
      </c>
      <c r="C1225" s="32">
        <f ca="1" t="shared" si="1519"/>
        <v>44985</v>
      </c>
      <c r="D1225" s="30" t="str">
        <f t="shared" si="1520"/>
        <v>Project 41225</v>
      </c>
      <c r="E1225" s="30" t="str">
        <f t="shared" si="1521"/>
        <v>Company AB 51225</v>
      </c>
      <c r="F1225" s="30" t="str">
        <f ca="1" t="shared" si="1599"/>
        <v>Heby</v>
      </c>
      <c r="G1225" s="37">
        <f ca="1" t="shared" si="1600"/>
        <v>33</v>
      </c>
      <c r="H1225" s="38" t="str">
        <f ca="1" t="shared" si="1601"/>
        <v>Ja</v>
      </c>
      <c r="I1225" s="30" t="str">
        <f ca="1" t="shared" si="1602"/>
        <v>Flytt</v>
      </c>
      <c r="J1225" s="30" t="s">
        <v>69</v>
      </c>
      <c r="K1225" s="41">
        <f ca="1" t="shared" si="1603"/>
        <v>430</v>
      </c>
      <c r="L1225" s="41">
        <f ca="1" t="shared" si="1522"/>
        <v>180</v>
      </c>
      <c r="N1225" s="30" t="str">
        <f ca="1" t="shared" si="1523"/>
        <v>Sarah Anderson 1225</v>
      </c>
      <c r="O1225" s="30" t="str">
        <f ca="1" t="shared" si="1524"/>
        <v>Anders Erikson 1225</v>
      </c>
      <c r="P1225" s="30" t="str">
        <f ca="1" t="shared" si="1525"/>
        <v>Sarah Anderson 1225</v>
      </c>
      <c r="Q1225" s="30" t="str">
        <f ca="1" t="shared" si="1604"/>
        <v>1.Anslutningsmöjlighet</v>
      </c>
      <c r="R1225" s="45" t="str">
        <f ca="1" t="shared" si="1605"/>
        <v>N/A</v>
      </c>
      <c r="S1225" s="45" t="str">
        <f ca="1" t="shared" si="1606"/>
        <v/>
      </c>
      <c r="T1225" s="45" t="str">
        <f ca="1" t="shared" si="1607"/>
        <v>x</v>
      </c>
      <c r="V1225" s="33"/>
      <c r="W1225" s="49" t="str">
        <f ca="1" t="shared" si="1608"/>
        <v/>
      </c>
      <c r="X1225" s="50" t="str">
        <f ca="1" t="shared" si="1609"/>
        <v>Ja</v>
      </c>
      <c r="Y1225" s="63">
        <f ca="1" t="shared" si="1526"/>
        <v>45119</v>
      </c>
      <c r="Z1225" s="63">
        <f ca="1" t="shared" si="1527"/>
        <v>45056</v>
      </c>
      <c r="AA1225" s="67"/>
      <c r="AB1225" s="64" t="str">
        <f ca="1" t="shared" si="1528"/>
        <v/>
      </c>
      <c r="AC1225" s="73">
        <f ca="1">INDEX(Anslutningspunkt!$A$2:$A$108,RANDBETWEEN(2,108),1)</f>
        <v>3</v>
      </c>
      <c r="AD1225" s="30"/>
      <c r="AE1225" s="30" t="str">
        <f ca="1" t="shared" si="1610"/>
        <v>Stamnät Regionnät</v>
      </c>
      <c r="AF1225" s="79"/>
      <c r="AG1225" s="122"/>
      <c r="AH1225" s="123"/>
      <c r="AI1225" s="127"/>
      <c r="AL1225" s="7"/>
      <c r="AM1225" s="7">
        <f ca="1">VLOOKUP(AC1225,Anslutningspunkt!A:B,2,0)+RANDBETWEEN(-10000,10000)</f>
        <v>6171035.672</v>
      </c>
      <c r="AN1225" s="7">
        <f ca="1">VLOOKUP(AC1225,Anslutningspunkt!A:C,3,0)+RANDBETWEEN(-10000,10000)</f>
        <v>385958.438</v>
      </c>
      <c r="AP1225" s="7" t="str">
        <f ca="1" t="shared" si="1529"/>
        <v>Flytt</v>
      </c>
      <c r="AQ1225" s="7" t="str">
        <f t="shared" si="1530"/>
        <v>Konsumtion/Produktion</v>
      </c>
      <c r="AX1225" s="31" t="str">
        <f ca="1" t="shared" si="1531"/>
        <v/>
      </c>
      <c r="AZ1225" s="31" t="str">
        <f ca="1">IF(SUM(IF({"4.Projekteringsavtal","5.Anslutningsavtal","6.Nätavtal"}=Q1225,1,0))&gt;0,EDATE(AX1225,RANDBETWEEN(0,6)),"")</f>
        <v/>
      </c>
      <c r="BB1225" s="21" t="str">
        <f ca="1">IF(SUM(IF({"5.Anslutningsavtal","6.Nätavtal"}=Q1225,1,0))&gt;0,EDATE(AZ1225,RANDBETWEEN(0,3)),"")</f>
        <v/>
      </c>
      <c r="BD1225" s="21" t="str">
        <f ca="1" t="shared" si="1532"/>
        <v/>
      </c>
    </row>
    <row r="1226" spans="1:56">
      <c r="A1226" s="33" t="s">
        <v>65</v>
      </c>
      <c r="B1226" s="31">
        <f ca="1" t="shared" si="1598"/>
        <v>44767</v>
      </c>
      <c r="C1226" s="32">
        <f ca="1" t="shared" si="1519"/>
        <v>45527</v>
      </c>
      <c r="D1226" s="30" t="str">
        <f t="shared" si="1520"/>
        <v>Project 41226</v>
      </c>
      <c r="E1226" s="30" t="str">
        <f t="shared" si="1521"/>
        <v>Company AB 51226</v>
      </c>
      <c r="F1226" s="30" t="str">
        <f ca="1" t="shared" si="1599"/>
        <v>Köping</v>
      </c>
      <c r="G1226" s="37">
        <f ca="1" t="shared" si="1600"/>
        <v>31</v>
      </c>
      <c r="H1226" s="38" t="str">
        <f ca="1" t="shared" si="1601"/>
        <v>Ja</v>
      </c>
      <c r="I1226" s="30" t="str">
        <f ca="1" t="shared" si="1602"/>
        <v>Nyanslutning</v>
      </c>
      <c r="J1226" s="30" t="s">
        <v>69</v>
      </c>
      <c r="K1226" s="41">
        <f ca="1" t="shared" si="1603"/>
        <v>490</v>
      </c>
      <c r="L1226" s="41">
        <f ca="1" t="shared" si="1522"/>
        <v>164</v>
      </c>
      <c r="N1226" s="30" t="str">
        <f ca="1" t="shared" si="1523"/>
        <v>Lars Johnson 1226</v>
      </c>
      <c r="O1226" s="30" t="str">
        <f ca="1" t="shared" si="1524"/>
        <v>Anders Erikson 1226</v>
      </c>
      <c r="P1226" s="30" t="str">
        <f ca="1" t="shared" si="1525"/>
        <v>Erik Johanson 1226</v>
      </c>
      <c r="Q1226" s="30" t="str">
        <f ca="1" t="shared" si="1604"/>
        <v>2.Reservationsavtal</v>
      </c>
      <c r="R1226" s="45" t="str">
        <f ca="1" t="shared" si="1605"/>
        <v>nej</v>
      </c>
      <c r="S1226" s="45" t="str">
        <f ca="1" t="shared" si="1606"/>
        <v/>
      </c>
      <c r="T1226" s="45" t="str">
        <f ca="1" t="shared" si="1607"/>
        <v/>
      </c>
      <c r="V1226" s="33"/>
      <c r="W1226" s="49" t="str">
        <f ca="1" t="shared" si="1608"/>
        <v/>
      </c>
      <c r="X1226" s="50" t="str">
        <f ca="1" t="shared" si="1609"/>
        <v/>
      </c>
      <c r="Y1226" s="63" t="str">
        <f ca="1" t="shared" si="1526"/>
        <v/>
      </c>
      <c r="Z1226" s="63" t="str">
        <f ca="1" t="shared" si="1527"/>
        <v/>
      </c>
      <c r="AA1226" s="67"/>
      <c r="AB1226" s="64" t="str">
        <f ca="1" t="shared" si="1528"/>
        <v/>
      </c>
      <c r="AC1226" s="73">
        <f ca="1">INDEX(Anslutningspunkt!$A$2:$A$108,RANDBETWEEN(2,108),1)</f>
        <v>85</v>
      </c>
      <c r="AD1226" s="30"/>
      <c r="AE1226" s="30" t="str">
        <f ca="1" t="shared" si="1610"/>
        <v>Regionnät</v>
      </c>
      <c r="AF1226" s="79"/>
      <c r="AG1226" s="122"/>
      <c r="AH1226" s="123"/>
      <c r="AI1226" s="127"/>
      <c r="AL1226" s="7"/>
      <c r="AM1226" s="7">
        <f ca="1">VLOOKUP(AC1226,Anslutningspunkt!A:B,2,0)+RANDBETWEEN(-10000,10000)</f>
        <v>6185155.672</v>
      </c>
      <c r="AN1226" s="7">
        <f ca="1">VLOOKUP(AC1226,Anslutningspunkt!A:C,3,0)+RANDBETWEEN(-10000,10000)</f>
        <v>348106.438</v>
      </c>
      <c r="AP1226" s="7" t="str">
        <f ca="1" t="shared" si="1529"/>
        <v>Nyanslutning</v>
      </c>
      <c r="AQ1226" s="7" t="str">
        <f t="shared" si="1530"/>
        <v>Konsumtion/Produktion</v>
      </c>
      <c r="AX1226" s="31">
        <f ca="1" t="shared" si="1531"/>
        <v>45171.8548315236</v>
      </c>
      <c r="AZ1226" s="31" t="str">
        <f ca="1">IF(SUM(IF({"4.Projekteringsavtal","5.Anslutningsavtal","6.Nätavtal"}=Q1226,1,0))&gt;0,EDATE(AX1226,RANDBETWEEN(0,6)),"")</f>
        <v/>
      </c>
      <c r="BB1226" s="21" t="str">
        <f ca="1">IF(SUM(IF({"5.Anslutningsavtal","6.Nätavtal"}=Q1226,1,0))&gt;0,EDATE(AZ1226,RANDBETWEEN(0,3)),"")</f>
        <v/>
      </c>
      <c r="BD1226" s="21" t="str">
        <f ca="1" t="shared" si="1532"/>
        <v/>
      </c>
    </row>
    <row r="1227" spans="1:56">
      <c r="A1227" s="33" t="s">
        <v>65</v>
      </c>
      <c r="B1227" s="31">
        <f ca="1" t="shared" si="1598"/>
        <v>43345</v>
      </c>
      <c r="C1227" s="32">
        <f ca="1" t="shared" si="1519"/>
        <v>44516</v>
      </c>
      <c r="D1227" s="30" t="str">
        <f t="shared" si="1520"/>
        <v>Project 41227</v>
      </c>
      <c r="E1227" s="30" t="str">
        <f t="shared" si="1521"/>
        <v>Company AB 51227</v>
      </c>
      <c r="F1227" s="30" t="str">
        <f ca="1" t="shared" si="1599"/>
        <v>Surahamar</v>
      </c>
      <c r="G1227" s="37">
        <f ca="1" t="shared" si="1600"/>
        <v>32</v>
      </c>
      <c r="H1227" s="38" t="str">
        <f ca="1" t="shared" si="1601"/>
        <v/>
      </c>
      <c r="I1227" s="30" t="str">
        <f ca="1" t="shared" si="1602"/>
        <v>Nyanslutning</v>
      </c>
      <c r="J1227" s="30" t="s">
        <v>69</v>
      </c>
      <c r="K1227" s="41">
        <f ca="1" t="shared" si="1603"/>
        <v>30</v>
      </c>
      <c r="L1227" s="41">
        <f ca="1" t="shared" si="1522"/>
        <v>16</v>
      </c>
      <c r="N1227" s="30" t="str">
        <f ca="1" t="shared" si="1523"/>
        <v>Lars Johnson 1227</v>
      </c>
      <c r="O1227" s="30" t="str">
        <f ca="1" t="shared" si="1524"/>
        <v>Lars Johnson 1227</v>
      </c>
      <c r="P1227" s="30" t="str">
        <f ca="1" t="shared" si="1525"/>
        <v>Anders Erikson 1227</v>
      </c>
      <c r="Q1227" s="30" t="str">
        <f ca="1" t="shared" si="1604"/>
        <v>4.Projekteringsavtal</v>
      </c>
      <c r="R1227" s="45" t="str">
        <f ca="1" t="shared" si="1605"/>
        <v/>
      </c>
      <c r="S1227" s="45" t="str">
        <f ca="1" t="shared" si="1606"/>
        <v>x</v>
      </c>
      <c r="T1227" s="45" t="str">
        <f ca="1" t="shared" si="1607"/>
        <v/>
      </c>
      <c r="V1227" s="33"/>
      <c r="W1227" s="49" t="str">
        <f ca="1" t="shared" si="1608"/>
        <v>Ansluts till LN 20 kV</v>
      </c>
      <c r="X1227" s="50" t="str">
        <f ca="1" t="shared" si="1609"/>
        <v>Ja</v>
      </c>
      <c r="Y1227" s="63">
        <f ca="1" t="shared" si="1526"/>
        <v>44772</v>
      </c>
      <c r="Z1227" s="63">
        <f ca="1" t="shared" si="1527"/>
        <v>44749</v>
      </c>
      <c r="AA1227" s="67"/>
      <c r="AB1227" s="64" t="str">
        <f ca="1" t="shared" si="1528"/>
        <v/>
      </c>
      <c r="AC1227" s="73">
        <f ca="1">INDEX(Anslutningspunkt!$A$2:$A$108,RANDBETWEEN(2,108),1)</f>
        <v>89</v>
      </c>
      <c r="AD1227" s="30"/>
      <c r="AE1227" s="30" t="str">
        <f ca="1" t="shared" si="1610"/>
        <v>Stamnät</v>
      </c>
      <c r="AF1227" s="79"/>
      <c r="AG1227" s="122"/>
      <c r="AH1227" s="123"/>
      <c r="AI1227" s="127"/>
      <c r="AL1227" s="7"/>
      <c r="AM1227" s="7">
        <f ca="1">VLOOKUP(AC1227,Anslutningspunkt!A:B,2,0)+RANDBETWEEN(-10000,10000)</f>
        <v>6126815.672</v>
      </c>
      <c r="AN1227" s="7">
        <f ca="1">VLOOKUP(AC1227,Anslutningspunkt!A:C,3,0)+RANDBETWEEN(-10000,10000)</f>
        <v>386822.438</v>
      </c>
      <c r="AP1227" s="7" t="str">
        <f ca="1" t="shared" si="1529"/>
        <v>Nyanslutning</v>
      </c>
      <c r="AQ1227" s="7" t="str">
        <f t="shared" si="1530"/>
        <v>Konsumtion/Produktion</v>
      </c>
      <c r="AX1227" s="31">
        <f ca="1" t="shared" si="1531"/>
        <v>43882.4662075679</v>
      </c>
      <c r="AZ1227" s="31">
        <f ca="1">IF(SUM(IF({"4.Projekteringsavtal","5.Anslutningsavtal","6.Nätavtal"}=Q1227,1,0))&gt;0,EDATE(AX1227,RANDBETWEEN(0,6)),"")</f>
        <v>43972</v>
      </c>
      <c r="BB1227" s="21" t="str">
        <f ca="1">IF(SUM(IF({"5.Anslutningsavtal","6.Nätavtal"}=Q1227,1,0))&gt;0,EDATE(AZ1227,RANDBETWEEN(0,3)),"")</f>
        <v/>
      </c>
      <c r="BD1227" s="21" t="str">
        <f ca="1" t="shared" si="1532"/>
        <v/>
      </c>
    </row>
    <row r="1228" spans="1:56">
      <c r="A1228" s="33" t="s">
        <v>65</v>
      </c>
      <c r="B1228" s="31">
        <f ca="1" t="shared" si="1598"/>
        <v>44630</v>
      </c>
      <c r="C1228" s="32">
        <f ca="1" t="shared" si="1519"/>
        <v>44760</v>
      </c>
      <c r="D1228" s="30" t="str">
        <f t="shared" si="1520"/>
        <v>Project 41228</v>
      </c>
      <c r="E1228" s="30" t="str">
        <f t="shared" si="1521"/>
        <v>Company AB 51228</v>
      </c>
      <c r="F1228" s="30" t="str">
        <f ca="1" t="shared" si="1599"/>
        <v>Österåker</v>
      </c>
      <c r="G1228" s="37">
        <f ca="1" t="shared" si="1600"/>
        <v>30</v>
      </c>
      <c r="H1228" s="38" t="str">
        <f ca="1" t="shared" si="1601"/>
        <v>Nej</v>
      </c>
      <c r="I1228" s="30" t="str">
        <f ca="1" t="shared" si="1602"/>
        <v>Utökning</v>
      </c>
      <c r="J1228" s="30" t="s">
        <v>69</v>
      </c>
      <c r="K1228" s="41">
        <f ca="1" t="shared" si="1603"/>
        <v>230</v>
      </c>
      <c r="L1228" s="41">
        <f ca="1" t="shared" si="1522"/>
        <v>95</v>
      </c>
      <c r="N1228" s="30" t="str">
        <f ca="1" t="shared" si="1523"/>
        <v>Erik Johanson 1228</v>
      </c>
      <c r="O1228" s="30" t="str">
        <f ca="1" t="shared" si="1524"/>
        <v>Lars Johnson 1228</v>
      </c>
      <c r="P1228" s="30" t="str">
        <f ca="1" t="shared" si="1525"/>
        <v>Erik Johanson 1228</v>
      </c>
      <c r="Q1228" s="30" t="str">
        <f ca="1" t="shared" si="1604"/>
        <v>5.Anslutningsavtal</v>
      </c>
      <c r="R1228" s="45" t="str">
        <f ca="1" t="shared" si="1605"/>
        <v>nej</v>
      </c>
      <c r="S1228" s="45" t="str">
        <f ca="1" t="shared" si="1606"/>
        <v/>
      </c>
      <c r="T1228" s="45" t="str">
        <f ca="1" t="shared" si="1607"/>
        <v/>
      </c>
      <c r="V1228" s="33"/>
      <c r="W1228" s="49" t="str">
        <f ca="1" t="shared" si="1608"/>
        <v/>
      </c>
      <c r="X1228" s="50" t="str">
        <f ca="1" t="shared" si="1609"/>
        <v>Ja</v>
      </c>
      <c r="Y1228" s="63">
        <f ca="1" t="shared" si="1526"/>
        <v>45522</v>
      </c>
      <c r="Z1228" s="63">
        <f ca="1" t="shared" si="1527"/>
        <v>45504</v>
      </c>
      <c r="AA1228" s="67"/>
      <c r="AB1228" s="64" t="str">
        <f ca="1" t="shared" si="1528"/>
        <v/>
      </c>
      <c r="AC1228" s="73">
        <f ca="1">INDEX(Anslutningspunkt!$A$2:$A$108,RANDBETWEEN(2,108),1)</f>
        <v>32</v>
      </c>
      <c r="AD1228" s="30"/>
      <c r="AE1228" s="30" t="str">
        <f ca="1" t="shared" si="1610"/>
        <v/>
      </c>
      <c r="AF1228" s="79"/>
      <c r="AG1228" s="122"/>
      <c r="AH1228" s="123"/>
      <c r="AI1228" s="127"/>
      <c r="AL1228" s="7"/>
      <c r="AM1228" s="7">
        <f ca="1">VLOOKUP(AC1228,Anslutningspunkt!A:B,2,0)+RANDBETWEEN(-10000,10000)</f>
        <v>6019442.672</v>
      </c>
      <c r="AN1228" s="7">
        <f ca="1">VLOOKUP(AC1228,Anslutningspunkt!A:C,3,0)+RANDBETWEEN(-10000,10000)</f>
        <v>310689.438</v>
      </c>
      <c r="AP1228" s="7" t="str">
        <f ca="1" t="shared" si="1529"/>
        <v>Utökning</v>
      </c>
      <c r="AQ1228" s="7" t="str">
        <f t="shared" si="1530"/>
        <v>Konsumtion/Produktion</v>
      </c>
      <c r="AX1228" s="31">
        <f ca="1" t="shared" si="1531"/>
        <v>44656.7336003065</v>
      </c>
      <c r="AZ1228" s="31">
        <f ca="1">IF(SUM(IF({"4.Projekteringsavtal","5.Anslutningsavtal","6.Nätavtal"}=Q1228,1,0))&gt;0,EDATE(AX1228,RANDBETWEEN(0,6)),"")</f>
        <v>44717</v>
      </c>
      <c r="BB1228" s="21">
        <f ca="1">IF(SUM(IF({"5.Anslutningsavtal","6.Nätavtal"}=Q1228,1,0))&gt;0,EDATE(AZ1228,RANDBETWEEN(0,3)),"")</f>
        <v>44778</v>
      </c>
      <c r="BD1228" s="21" t="str">
        <f ca="1" t="shared" si="1532"/>
        <v/>
      </c>
    </row>
    <row r="1229" spans="1:56">
      <c r="A1229" s="33" t="s">
        <v>65</v>
      </c>
      <c r="B1229" s="31">
        <f ca="1" t="shared" si="1598"/>
        <v>44533</v>
      </c>
      <c r="C1229" s="32">
        <f ca="1" t="shared" si="1519"/>
        <v>44541</v>
      </c>
      <c r="D1229" s="30" t="str">
        <f t="shared" si="1520"/>
        <v>Project 41229</v>
      </c>
      <c r="E1229" s="30" t="str">
        <f t="shared" si="1521"/>
        <v>Company AB 51229</v>
      </c>
      <c r="F1229" s="30" t="str">
        <f ca="1" t="shared" si="1599"/>
        <v>Upplands Vsäby</v>
      </c>
      <c r="G1229" s="37">
        <f ca="1" t="shared" si="1600"/>
        <v>38</v>
      </c>
      <c r="H1229" s="38" t="str">
        <f ca="1" t="shared" si="1601"/>
        <v>Ja</v>
      </c>
      <c r="I1229" s="30" t="str">
        <f ca="1" t="shared" si="1602"/>
        <v>Nyanslutning</v>
      </c>
      <c r="J1229" s="30" t="s">
        <v>69</v>
      </c>
      <c r="K1229" s="41">
        <f ca="1" t="shared" si="1603"/>
        <v>70</v>
      </c>
      <c r="L1229" s="41">
        <f ca="1" t="shared" si="1522"/>
        <v>15</v>
      </c>
      <c r="N1229" s="30" t="str">
        <f ca="1" t="shared" si="1523"/>
        <v>Anders Erikson 1229</v>
      </c>
      <c r="O1229" s="30" t="str">
        <f ca="1" t="shared" si="1524"/>
        <v>Erik Johanson 1229</v>
      </c>
      <c r="P1229" s="30" t="str">
        <f ca="1" t="shared" si="1525"/>
        <v>Lars Johnson 1229</v>
      </c>
      <c r="Q1229" s="30" t="str">
        <f ca="1" t="shared" si="1604"/>
        <v>1.Anslutningsmöjlighet</v>
      </c>
      <c r="R1229" s="45" t="str">
        <f ca="1" t="shared" si="1605"/>
        <v>n</v>
      </c>
      <c r="S1229" s="45" t="str">
        <f ca="1" t="shared" si="1606"/>
        <v/>
      </c>
      <c r="T1229" s="45" t="str">
        <f ca="1" t="shared" si="1607"/>
        <v>x</v>
      </c>
      <c r="V1229" s="33"/>
      <c r="W1229" s="49" t="str">
        <f ca="1" t="shared" si="1608"/>
        <v>Länk</v>
      </c>
      <c r="X1229" s="50" t="str">
        <f ca="1" t="shared" si="1609"/>
        <v/>
      </c>
      <c r="Y1229" s="63" t="str">
        <f ca="1" t="shared" si="1526"/>
        <v/>
      </c>
      <c r="Z1229" s="63" t="str">
        <f ca="1" t="shared" si="1527"/>
        <v/>
      </c>
      <c r="AA1229" s="67"/>
      <c r="AB1229" s="64">
        <f ca="1" t="shared" si="1528"/>
        <v>44542.9240903645</v>
      </c>
      <c r="AC1229" s="73">
        <f ca="1">INDEX(Anslutningspunkt!$A$2:$A$108,RANDBETWEEN(2,108),1)</f>
        <v>58</v>
      </c>
      <c r="AD1229" s="30"/>
      <c r="AE1229" s="30" t="str">
        <f ca="1" t="shared" si="1610"/>
        <v>Stamnät Regionnät</v>
      </c>
      <c r="AF1229" s="79"/>
      <c r="AG1229" s="122"/>
      <c r="AH1229" s="123"/>
      <c r="AI1229" s="127"/>
      <c r="AL1229" s="7"/>
      <c r="AM1229" s="7">
        <f ca="1">VLOOKUP(AC1229,Anslutningspunkt!A:B,2,0)+RANDBETWEEN(-10000,10000)</f>
        <v>6103165.672</v>
      </c>
      <c r="AN1229" s="7">
        <f ca="1">VLOOKUP(AC1229,Anslutningspunkt!A:C,3,0)+RANDBETWEEN(-10000,10000)</f>
        <v>355120.438</v>
      </c>
      <c r="AP1229" s="7" t="str">
        <f ca="1" t="shared" si="1529"/>
        <v>Nyanslutning</v>
      </c>
      <c r="AQ1229" s="7" t="str">
        <f t="shared" si="1530"/>
        <v>Konsumtion/Produktion</v>
      </c>
      <c r="AX1229" s="31" t="str">
        <f ca="1" t="shared" si="1531"/>
        <v/>
      </c>
      <c r="AZ1229" s="31" t="str">
        <f ca="1">IF(SUM(IF({"4.Projekteringsavtal","5.Anslutningsavtal","6.Nätavtal"}=Q1229,1,0))&gt;0,EDATE(AX1229,RANDBETWEEN(0,6)),"")</f>
        <v/>
      </c>
      <c r="BB1229" s="21" t="str">
        <f ca="1">IF(SUM(IF({"5.Anslutningsavtal","6.Nätavtal"}=Q1229,1,0))&gt;0,EDATE(AZ1229,RANDBETWEEN(0,3)),"")</f>
        <v/>
      </c>
      <c r="BD1229" s="21" t="str">
        <f ca="1" t="shared" si="1532"/>
        <v/>
      </c>
    </row>
    <row r="1230" spans="1:56">
      <c r="A1230" s="33" t="s">
        <v>65</v>
      </c>
      <c r="B1230" s="31">
        <f ca="1" t="shared" si="1598"/>
        <v>43775</v>
      </c>
      <c r="C1230" s="32">
        <f ca="1" t="shared" si="1519"/>
        <v>44243</v>
      </c>
      <c r="D1230" s="30" t="str">
        <f t="shared" si="1520"/>
        <v>Project 41230</v>
      </c>
      <c r="E1230" s="30" t="str">
        <f t="shared" si="1521"/>
        <v>Company AB 51230</v>
      </c>
      <c r="F1230" s="30" t="str">
        <f ca="1" t="shared" si="1599"/>
        <v>Stockholm</v>
      </c>
      <c r="G1230" s="37">
        <f ca="1" t="shared" si="1600"/>
        <v>32</v>
      </c>
      <c r="H1230" s="38" t="str">
        <f ca="1" t="shared" si="1601"/>
        <v>Ja</v>
      </c>
      <c r="I1230" s="30" t="str">
        <f ca="1" t="shared" si="1602"/>
        <v>Flytt</v>
      </c>
      <c r="J1230" s="30" t="s">
        <v>69</v>
      </c>
      <c r="K1230" s="41">
        <f ca="1" t="shared" si="1603"/>
        <v>300</v>
      </c>
      <c r="L1230" s="41">
        <f ca="1" t="shared" si="1522"/>
        <v>9</v>
      </c>
      <c r="N1230" s="30" t="str">
        <f ca="1" t="shared" si="1523"/>
        <v>Lars Johnson 1230</v>
      </c>
      <c r="O1230" s="30" t="str">
        <f ca="1" t="shared" si="1524"/>
        <v>Anders Erikson 1230</v>
      </c>
      <c r="P1230" s="30" t="str">
        <f ca="1" t="shared" si="1525"/>
        <v>Lars Johnson 1230</v>
      </c>
      <c r="Q1230" s="30" t="str">
        <f ca="1" t="shared" si="1604"/>
        <v>5.Anslutningsavtal</v>
      </c>
      <c r="R1230" s="45" t="str">
        <f ca="1" t="shared" si="1605"/>
        <v>n</v>
      </c>
      <c r="S1230" s="45" t="str">
        <f ca="1" t="shared" si="1606"/>
        <v/>
      </c>
      <c r="T1230" s="45" t="str">
        <f ca="1" t="shared" si="1607"/>
        <v/>
      </c>
      <c r="V1230" s="33"/>
      <c r="W1230" s="49" t="str">
        <f ca="1" t="shared" si="1608"/>
        <v/>
      </c>
      <c r="X1230" s="50" t="str">
        <f ca="1" t="shared" si="1609"/>
        <v>Ja</v>
      </c>
      <c r="Y1230" s="63">
        <f ca="1" t="shared" si="1526"/>
        <v>45515</v>
      </c>
      <c r="Z1230" s="63">
        <f ca="1" t="shared" si="1527"/>
        <v>45243</v>
      </c>
      <c r="AA1230" s="67"/>
      <c r="AB1230" s="64" t="str">
        <f ca="1" t="shared" si="1528"/>
        <v/>
      </c>
      <c r="AC1230" s="73">
        <f ca="1">INDEX(Anslutningspunkt!$A$2:$A$108,RANDBETWEEN(2,108),1)</f>
        <v>25</v>
      </c>
      <c r="AD1230" s="30"/>
      <c r="AE1230" s="30" t="str">
        <f ca="1" t="shared" si="1610"/>
        <v>Regionnät</v>
      </c>
      <c r="AF1230" s="79"/>
      <c r="AG1230" s="122"/>
      <c r="AH1230" s="123"/>
      <c r="AI1230" s="127"/>
      <c r="AL1230" s="7"/>
      <c r="AM1230" s="7">
        <f ca="1">VLOOKUP(AC1230,Anslutningspunkt!A:B,2,0)+RANDBETWEEN(-10000,10000)</f>
        <v>6184309.672</v>
      </c>
      <c r="AN1230" s="7">
        <f ca="1">VLOOKUP(AC1230,Anslutningspunkt!A:C,3,0)+RANDBETWEEN(-10000,10000)</f>
        <v>353685.438</v>
      </c>
      <c r="AP1230" s="7" t="str">
        <f ca="1" t="shared" si="1529"/>
        <v>Flytt</v>
      </c>
      <c r="AQ1230" s="7" t="str">
        <f t="shared" si="1530"/>
        <v>Konsumtion/Produktion</v>
      </c>
      <c r="AX1230" s="31">
        <f ca="1" t="shared" si="1531"/>
        <v>44080.2510413534</v>
      </c>
      <c r="AZ1230" s="31">
        <f ca="1">IF(SUM(IF({"4.Projekteringsavtal","5.Anslutningsavtal","6.Nätavtal"}=Q1230,1,0))&gt;0,EDATE(AX1230,RANDBETWEEN(0,6)),"")</f>
        <v>44233</v>
      </c>
      <c r="BB1230" s="21">
        <f ca="1">IF(SUM(IF({"5.Anslutningsavtal","6.Nätavtal"}=Q1230,1,0))&gt;0,EDATE(AZ1230,RANDBETWEEN(0,3)),"")</f>
        <v>44233</v>
      </c>
      <c r="BD1230" s="21" t="str">
        <f ca="1" t="shared" si="1532"/>
        <v/>
      </c>
    </row>
    <row r="1231" spans="1:56">
      <c r="A1231" s="33" t="s">
        <v>65</v>
      </c>
      <c r="B1231" s="31">
        <f ca="1" t="shared" ref="B1231:B1240" si="1611">RANDBETWEEN(DATE(2018,1,1),DATE(2022,10,20))</f>
        <v>44332</v>
      </c>
      <c r="C1231" s="32">
        <f ca="1" t="shared" ref="C1231:C1294" si="1612">RANDBETWEEN(B1231,DATE(2024,10,20))</f>
        <v>45293</v>
      </c>
      <c r="D1231" s="30" t="str">
        <f t="shared" ref="D1231:D1294" si="1613">_xlfn.CONCAT("Project ",COLUMN(D1231),ROW(D1231))</f>
        <v>Project 41231</v>
      </c>
      <c r="E1231" s="30" t="str">
        <f t="shared" ref="E1231:E1294" si="1614">_xlfn.CONCAT("Company AB ",COLUMN(E1231),ROW(E1231))</f>
        <v>Company AB 51231</v>
      </c>
      <c r="F1231" s="30" t="str">
        <f ca="1" t="shared" ref="F1231:F1240" si="161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Köping</v>
      </c>
      <c r="G1231" s="37">
        <f ca="1" t="shared" ref="G1231:G1240" si="1616">RANDBETWEEN(30,38)</f>
        <v>33</v>
      </c>
      <c r="H1231" s="38" t="str">
        <f ca="1" t="shared" ref="H1231:H1240" si="1617">CHOOSE(RANDBETWEEN(1,3),"Ja","Nej","")</f>
        <v/>
      </c>
      <c r="I1231" s="30" t="str">
        <f ca="1" t="shared" ref="I1231:I1240" si="1618">CHOOSE(RANDBETWEEN(1,3),"Nyanslutning","Utökning","Flytt")</f>
        <v>Flytt</v>
      </c>
      <c r="J1231" s="30" t="s">
        <v>69</v>
      </c>
      <c r="K1231" s="41">
        <f ca="1" t="shared" ref="K1231:K1240" si="1619">RANDBETWEEN(1,60)*10</f>
        <v>440</v>
      </c>
      <c r="L1231" s="41">
        <f ca="1" t="shared" ref="L1231:L1294" si="1620">RANDBETWEEN(1,K1231)</f>
        <v>395</v>
      </c>
      <c r="N1231" s="30" t="str">
        <f ca="1" t="shared" ref="N1231:N1294" si="1621">_xlfn.CONCAT(CHOOSE(RANDBETWEEN(1,4),"Anders Erikson","Erik Johanson","Sarah Anderson","Lars Johnson")," ",ROW(N1231))</f>
        <v>Lars Johnson 1231</v>
      </c>
      <c r="O1231" s="30" t="str">
        <f ca="1" t="shared" ref="O1231:O1294" si="1622">_xlfn.CONCAT(CHOOSE(RANDBETWEEN(1,4),"Anders Erikson","Erik Johanson","Sarah Anderson","Lars Johnson")," ",ROW(O1231))</f>
        <v>Anders Erikson 1231</v>
      </c>
      <c r="P1231" s="30" t="str">
        <f ca="1" t="shared" ref="P1231:P1294" si="1623">_xlfn.CONCAT(CHOOSE(RANDBETWEEN(1,4),"Anders Erikson","Erik Johanson","Sarah Anderson","Lars Johnson")," ",ROW(P1231))</f>
        <v>Erik Johanson 1231</v>
      </c>
      <c r="Q1231" s="30" t="str">
        <f ca="1" t="shared" ref="Q1231:Q1240" si="1624">CHOOSE(RANDBETWEEN(1,5),"5.Anslutningsavtal","4.Projekteringsavtal","6.Nätavtal","2.Reservationsavtal","1.Anslutningsmöjlighet")</f>
        <v>4.Projekteringsavtal</v>
      </c>
      <c r="R1231" s="45" t="str">
        <f ca="1" t="shared" ref="R1231:R1240" si="1625">CHOOSE(RANDBETWEEN(1,8),"Ja","","","","n","nej","?","N/A")</f>
        <v>N/A</v>
      </c>
      <c r="S1231" s="45" t="str">
        <f ca="1" t="shared" ref="S1231:S1240" si="1626">CHOOSE(RANDBETWEEN(1,3),"x","","")</f>
        <v/>
      </c>
      <c r="T1231" s="45" t="str">
        <f ca="1" t="shared" ref="T1231:T1240" si="1627">CHOOSE(RANDBETWEEN(1,4),"x","","","")</f>
        <v>x</v>
      </c>
      <c r="V1231" s="33"/>
      <c r="W1231" s="49" t="str">
        <f ca="1" t="shared" ref="W1231:W1240" si="1628">CHOOSE(RANDBETWEEN(1,7),"Länk","","","","","Ansluts till LN 20 kV","Reservationsavtal ska tecknas")</f>
        <v/>
      </c>
      <c r="X1231" s="50" t="str">
        <f ca="1" t="shared" ref="X1231:X1240" si="1629">CHOOSE(RANDBETWEEN(1,4),"Ja","Ja","Nej","")</f>
        <v/>
      </c>
      <c r="Y1231" s="63" t="str">
        <f ca="1" t="shared" ref="Y1231:Y1294" si="1630">IF(Z1231&lt;&gt;"",RANDBETWEEN(Z1231,DATE(2024,10,20)),"")</f>
        <v/>
      </c>
      <c r="Z1231" s="63" t="str">
        <f ca="1" t="shared" ref="Z1231:Z1294" si="1631">IF(X1231="Ja",RANDBETWEEN(C1231,DATE(2024,10,20)),"")</f>
        <v/>
      </c>
      <c r="AA1231" s="67"/>
      <c r="AB1231" s="64" t="str">
        <f ca="1" t="shared" ref="AB1231:AB1294" si="1632">IF(Q1231="1.Anslutningsmöjlighet",IF(RAND()*10&lt;3,B1231+RAND()*(EDATE(C1231,1)-B1231),""),"")</f>
        <v/>
      </c>
      <c r="AC1231" s="73">
        <f ca="1">INDEX(Anslutningspunkt!$A$2:$A$108,RANDBETWEEN(2,108),1)</f>
        <v>11</v>
      </c>
      <c r="AD1231" s="30"/>
      <c r="AE1231" s="30" t="str">
        <f ca="1" t="shared" ref="AE1231:AE1240" si="1633">CHOOSE(RANDBETWEEN(1,4),"Regionnät","Stamnät Regionnät","Stamnät","")</f>
        <v>Stamnät</v>
      </c>
      <c r="AF1231" s="79"/>
      <c r="AG1231" s="122"/>
      <c r="AH1231" s="123"/>
      <c r="AI1231" s="127"/>
      <c r="AL1231" s="7"/>
      <c r="AM1231" s="7">
        <f ca="1">VLOOKUP(AC1231,Anslutningspunkt!A:B,2,0)+RANDBETWEEN(-10000,10000)</f>
        <v>6022127.672</v>
      </c>
      <c r="AN1231" s="7">
        <f ca="1">VLOOKUP(AC1231,Anslutningspunkt!A:C,3,0)+RANDBETWEEN(-10000,10000)</f>
        <v>252184.438</v>
      </c>
      <c r="AP1231" s="7" t="str">
        <f ca="1" t="shared" ref="AP1231:AP1294" si="1634">I1231</f>
        <v>Flytt</v>
      </c>
      <c r="AQ1231" s="7" t="str">
        <f t="shared" ref="AQ1231:AQ1294" si="1635">J1231</f>
        <v>Konsumtion/Produktion</v>
      </c>
      <c r="AX1231" s="31">
        <f ca="1" t="shared" ref="AX1231:AX1294" si="1636">IF(Q1231&lt;&gt;"1.Anslutningsmöjlighet",B1231+RAND()*(EDATE(C1231,1)-B1231),"")</f>
        <v>44886.8522985472</v>
      </c>
      <c r="AZ1231" s="31">
        <f ca="1">IF(SUM(IF({"4.Projekteringsavtal","5.Anslutningsavtal","6.Nätavtal"}=Q1231,1,0))&gt;0,EDATE(AX1231,RANDBETWEEN(0,6)),"")</f>
        <v>45006</v>
      </c>
      <c r="BB1231" s="21" t="str">
        <f ca="1">IF(SUM(IF({"5.Anslutningsavtal","6.Nätavtal"}=Q1231,1,0))&gt;0,EDATE(AZ1231,RANDBETWEEN(0,3)),"")</f>
        <v/>
      </c>
      <c r="BD1231" s="21" t="str">
        <f ca="1" t="shared" ref="BD1231:BD1294" si="1637">IF("6.Nätavtal"=Q1231,EDATE(BB1231,RANDBETWEEN(0,3)),"")</f>
        <v/>
      </c>
    </row>
    <row r="1232" spans="1:56">
      <c r="A1232" s="33" t="s">
        <v>65</v>
      </c>
      <c r="B1232" s="31">
        <f ca="1" t="shared" si="1611"/>
        <v>43416</v>
      </c>
      <c r="C1232" s="32">
        <f ca="1" t="shared" si="1612"/>
        <v>44112</v>
      </c>
      <c r="D1232" s="30" t="str">
        <f t="shared" si="1613"/>
        <v>Project 41232</v>
      </c>
      <c r="E1232" s="30" t="str">
        <f t="shared" si="1614"/>
        <v>Company AB 51232</v>
      </c>
      <c r="F1232" s="30" t="str">
        <f ca="1" t="shared" si="1615"/>
        <v>Nacka</v>
      </c>
      <c r="G1232" s="37">
        <f ca="1" t="shared" si="1616"/>
        <v>37</v>
      </c>
      <c r="H1232" s="38" t="str">
        <f ca="1" t="shared" si="1617"/>
        <v>Ja</v>
      </c>
      <c r="I1232" s="30" t="str">
        <f ca="1" t="shared" si="1618"/>
        <v>Nyanslutning</v>
      </c>
      <c r="J1232" s="30" t="s">
        <v>69</v>
      </c>
      <c r="K1232" s="41">
        <f ca="1" t="shared" si="1619"/>
        <v>300</v>
      </c>
      <c r="L1232" s="41">
        <f ca="1" t="shared" si="1620"/>
        <v>233</v>
      </c>
      <c r="N1232" s="30" t="str">
        <f ca="1" t="shared" si="1621"/>
        <v>Erik Johanson 1232</v>
      </c>
      <c r="O1232" s="30" t="str">
        <f ca="1" t="shared" si="1622"/>
        <v>Erik Johanson 1232</v>
      </c>
      <c r="P1232" s="30" t="str">
        <f ca="1" t="shared" si="1623"/>
        <v>Anders Erikson 1232</v>
      </c>
      <c r="Q1232" s="30" t="str">
        <f ca="1" t="shared" si="1624"/>
        <v>1.Anslutningsmöjlighet</v>
      </c>
      <c r="R1232" s="45" t="str">
        <f ca="1" t="shared" si="1625"/>
        <v>N/A</v>
      </c>
      <c r="S1232" s="45" t="str">
        <f ca="1" t="shared" si="1626"/>
        <v>x</v>
      </c>
      <c r="T1232" s="45" t="str">
        <f ca="1" t="shared" si="1627"/>
        <v/>
      </c>
      <c r="V1232" s="33"/>
      <c r="W1232" s="49" t="str">
        <f ca="1" t="shared" si="1628"/>
        <v>Länk</v>
      </c>
      <c r="X1232" s="50" t="str">
        <f ca="1" t="shared" si="1629"/>
        <v>Ja</v>
      </c>
      <c r="Y1232" s="63">
        <f ca="1" t="shared" si="1630"/>
        <v>45423</v>
      </c>
      <c r="Z1232" s="63">
        <f ca="1" t="shared" si="1631"/>
        <v>44210</v>
      </c>
      <c r="AA1232" s="67"/>
      <c r="AB1232" s="64" t="str">
        <f ca="1" t="shared" si="1632"/>
        <v/>
      </c>
      <c r="AC1232" s="73">
        <f ca="1">INDEX(Anslutningspunkt!$A$2:$A$108,RANDBETWEEN(2,108),1)</f>
        <v>3</v>
      </c>
      <c r="AD1232" s="30"/>
      <c r="AE1232" s="30" t="str">
        <f ca="1" t="shared" si="1633"/>
        <v>Regionnät</v>
      </c>
      <c r="AF1232" s="79"/>
      <c r="AG1232" s="122"/>
      <c r="AH1232" s="123"/>
      <c r="AI1232" s="127"/>
      <c r="AL1232" s="7"/>
      <c r="AM1232" s="7">
        <f ca="1">VLOOKUP(AC1232,Anslutningspunkt!A:B,2,0)+RANDBETWEEN(-10000,10000)</f>
        <v>6180801.672</v>
      </c>
      <c r="AN1232" s="7">
        <f ca="1">VLOOKUP(AC1232,Anslutningspunkt!A:C,3,0)+RANDBETWEEN(-10000,10000)</f>
        <v>387085.438</v>
      </c>
      <c r="AP1232" s="7" t="str">
        <f ca="1" t="shared" si="1634"/>
        <v>Nyanslutning</v>
      </c>
      <c r="AQ1232" s="7" t="str">
        <f t="shared" si="1635"/>
        <v>Konsumtion/Produktion</v>
      </c>
      <c r="AX1232" s="31" t="str">
        <f ca="1" t="shared" si="1636"/>
        <v/>
      </c>
      <c r="AZ1232" s="31" t="str">
        <f ca="1">IF(SUM(IF({"4.Projekteringsavtal","5.Anslutningsavtal","6.Nätavtal"}=Q1232,1,0))&gt;0,EDATE(AX1232,RANDBETWEEN(0,6)),"")</f>
        <v/>
      </c>
      <c r="BB1232" s="21" t="str">
        <f ca="1">IF(SUM(IF({"5.Anslutningsavtal","6.Nätavtal"}=Q1232,1,0))&gt;0,EDATE(AZ1232,RANDBETWEEN(0,3)),"")</f>
        <v/>
      </c>
      <c r="BD1232" s="21" t="str">
        <f ca="1" t="shared" si="1637"/>
        <v/>
      </c>
    </row>
    <row r="1233" spans="1:56">
      <c r="A1233" s="33" t="s">
        <v>65</v>
      </c>
      <c r="B1233" s="31">
        <f ca="1" t="shared" si="1611"/>
        <v>43577</v>
      </c>
      <c r="C1233" s="32">
        <f ca="1" t="shared" si="1612"/>
        <v>44193</v>
      </c>
      <c r="D1233" s="30" t="str">
        <f t="shared" si="1613"/>
        <v>Project 41233</v>
      </c>
      <c r="E1233" s="30" t="str">
        <f t="shared" si="1614"/>
        <v>Company AB 51233</v>
      </c>
      <c r="F1233" s="30" t="str">
        <f ca="1" t="shared" si="1615"/>
        <v>Horndal</v>
      </c>
      <c r="G1233" s="37">
        <f ca="1" t="shared" si="1616"/>
        <v>33</v>
      </c>
      <c r="H1233" s="38" t="str">
        <f ca="1" t="shared" si="1617"/>
        <v/>
      </c>
      <c r="I1233" s="30" t="str">
        <f ca="1" t="shared" si="1618"/>
        <v>Flytt</v>
      </c>
      <c r="J1233" s="30" t="s">
        <v>69</v>
      </c>
      <c r="K1233" s="41">
        <f ca="1" t="shared" si="1619"/>
        <v>500</v>
      </c>
      <c r="L1233" s="41">
        <f ca="1" t="shared" si="1620"/>
        <v>4</v>
      </c>
      <c r="N1233" s="30" t="str">
        <f ca="1" t="shared" si="1621"/>
        <v>Lars Johnson 1233</v>
      </c>
      <c r="O1233" s="30" t="str">
        <f ca="1" t="shared" si="1622"/>
        <v>Anders Erikson 1233</v>
      </c>
      <c r="P1233" s="30" t="str">
        <f ca="1" t="shared" si="1623"/>
        <v>Sarah Anderson 1233</v>
      </c>
      <c r="Q1233" s="30" t="str">
        <f ca="1" t="shared" si="1624"/>
        <v>4.Projekteringsavtal</v>
      </c>
      <c r="R1233" s="45" t="str">
        <f ca="1" t="shared" si="1625"/>
        <v>n</v>
      </c>
      <c r="S1233" s="45" t="str">
        <f ca="1" t="shared" si="1626"/>
        <v/>
      </c>
      <c r="T1233" s="45" t="str">
        <f ca="1" t="shared" si="1627"/>
        <v/>
      </c>
      <c r="V1233" s="33"/>
      <c r="W1233" s="49" t="str">
        <f ca="1" t="shared" si="1628"/>
        <v/>
      </c>
      <c r="X1233" s="50" t="str">
        <f ca="1" t="shared" si="1629"/>
        <v>Ja</v>
      </c>
      <c r="Y1233" s="63">
        <f ca="1" t="shared" si="1630"/>
        <v>44575</v>
      </c>
      <c r="Z1233" s="63">
        <f ca="1" t="shared" si="1631"/>
        <v>44463</v>
      </c>
      <c r="AA1233" s="67"/>
      <c r="AB1233" s="64" t="str">
        <f ca="1" t="shared" si="1632"/>
        <v/>
      </c>
      <c r="AC1233" s="73">
        <f ca="1">INDEX(Anslutningspunkt!$A$2:$A$108,RANDBETWEEN(2,108),1)</f>
        <v>57</v>
      </c>
      <c r="AD1233" s="30"/>
      <c r="AE1233" s="30" t="str">
        <f ca="1" t="shared" si="1633"/>
        <v/>
      </c>
      <c r="AF1233" s="79"/>
      <c r="AG1233" s="122"/>
      <c r="AH1233" s="123"/>
      <c r="AI1233" s="127"/>
      <c r="AL1233" s="7"/>
      <c r="AM1233" s="7">
        <f ca="1">VLOOKUP(AC1233,Anslutningspunkt!A:B,2,0)+RANDBETWEEN(-10000,10000)</f>
        <v>6010662.672</v>
      </c>
      <c r="AN1233" s="7">
        <f ca="1">VLOOKUP(AC1233,Anslutningspunkt!A:C,3,0)+RANDBETWEEN(-10000,10000)</f>
        <v>260434.438</v>
      </c>
      <c r="AP1233" s="7" t="str">
        <f ca="1" t="shared" si="1634"/>
        <v>Flytt</v>
      </c>
      <c r="AQ1233" s="7" t="str">
        <f t="shared" si="1635"/>
        <v>Konsumtion/Produktion</v>
      </c>
      <c r="AX1233" s="31">
        <f ca="1" t="shared" si="1636"/>
        <v>43669.9664449587</v>
      </c>
      <c r="AZ1233" s="31">
        <f ca="1">IF(SUM(IF({"4.Projekteringsavtal","5.Anslutningsavtal","6.Nätavtal"}=Q1233,1,0))&gt;0,EDATE(AX1233,RANDBETWEEN(0,6)),"")</f>
        <v>43731</v>
      </c>
      <c r="BB1233" s="21" t="str">
        <f ca="1">IF(SUM(IF({"5.Anslutningsavtal","6.Nätavtal"}=Q1233,1,0))&gt;0,EDATE(AZ1233,RANDBETWEEN(0,3)),"")</f>
        <v/>
      </c>
      <c r="BD1233" s="21" t="str">
        <f ca="1" t="shared" si="1637"/>
        <v/>
      </c>
    </row>
    <row r="1234" spans="1:56">
      <c r="A1234" s="33" t="s">
        <v>65</v>
      </c>
      <c r="B1234" s="31">
        <f ca="1" t="shared" si="1611"/>
        <v>44823</v>
      </c>
      <c r="C1234" s="32">
        <f ca="1" t="shared" si="1612"/>
        <v>45149</v>
      </c>
      <c r="D1234" s="30" t="str">
        <f t="shared" si="1613"/>
        <v>Project 41234</v>
      </c>
      <c r="E1234" s="30" t="str">
        <f t="shared" si="1614"/>
        <v>Company AB 51234</v>
      </c>
      <c r="F1234" s="30" t="str">
        <f ca="1" t="shared" si="1615"/>
        <v>Västerås</v>
      </c>
      <c r="G1234" s="37">
        <f ca="1" t="shared" si="1616"/>
        <v>36</v>
      </c>
      <c r="H1234" s="38" t="str">
        <f ca="1" t="shared" si="1617"/>
        <v/>
      </c>
      <c r="I1234" s="30" t="str">
        <f ca="1" t="shared" si="1618"/>
        <v>Flytt</v>
      </c>
      <c r="J1234" s="30" t="s">
        <v>69</v>
      </c>
      <c r="K1234" s="41">
        <f ca="1" t="shared" si="1619"/>
        <v>280</v>
      </c>
      <c r="L1234" s="41">
        <f ca="1" t="shared" si="1620"/>
        <v>7</v>
      </c>
      <c r="N1234" s="30" t="str">
        <f ca="1" t="shared" si="1621"/>
        <v>Lars Johnson 1234</v>
      </c>
      <c r="O1234" s="30" t="str">
        <f ca="1" t="shared" si="1622"/>
        <v>Sarah Anderson 1234</v>
      </c>
      <c r="P1234" s="30" t="str">
        <f ca="1" t="shared" si="1623"/>
        <v>Sarah Anderson 1234</v>
      </c>
      <c r="Q1234" s="30" t="str">
        <f ca="1" t="shared" si="1624"/>
        <v>4.Projekteringsavtal</v>
      </c>
      <c r="R1234" s="45" t="str">
        <f ca="1" t="shared" si="1625"/>
        <v>?</v>
      </c>
      <c r="S1234" s="45" t="str">
        <f ca="1" t="shared" si="1626"/>
        <v/>
      </c>
      <c r="T1234" s="45" t="str">
        <f ca="1" t="shared" si="1627"/>
        <v/>
      </c>
      <c r="V1234" s="33"/>
      <c r="W1234" s="49" t="str">
        <f ca="1" t="shared" si="1628"/>
        <v>Ansluts till LN 20 kV</v>
      </c>
      <c r="X1234" s="50" t="str">
        <f ca="1" t="shared" si="1629"/>
        <v>Nej</v>
      </c>
      <c r="Y1234" s="63" t="str">
        <f ca="1" t="shared" si="1630"/>
        <v/>
      </c>
      <c r="Z1234" s="63" t="str">
        <f ca="1" t="shared" si="1631"/>
        <v/>
      </c>
      <c r="AA1234" s="67"/>
      <c r="AB1234" s="64" t="str">
        <f ca="1" t="shared" si="1632"/>
        <v/>
      </c>
      <c r="AC1234" s="73">
        <f ca="1">INDEX(Anslutningspunkt!$A$2:$A$108,RANDBETWEEN(2,108),1)</f>
        <v>29</v>
      </c>
      <c r="AD1234" s="30"/>
      <c r="AE1234" s="30" t="str">
        <f ca="1" t="shared" si="1633"/>
        <v>Regionnät</v>
      </c>
      <c r="AF1234" s="79"/>
      <c r="AG1234" s="122"/>
      <c r="AH1234" s="123"/>
      <c r="AI1234" s="127"/>
      <c r="AL1234" s="7"/>
      <c r="AM1234" s="7">
        <f ca="1">VLOOKUP(AC1234,Anslutningspunkt!A:B,2,0)+RANDBETWEEN(-10000,10000)</f>
        <v>6075827.672</v>
      </c>
      <c r="AN1234" s="7">
        <f ca="1">VLOOKUP(AC1234,Anslutningspunkt!A:C,3,0)+RANDBETWEEN(-10000,10000)</f>
        <v>381952.438</v>
      </c>
      <c r="AP1234" s="7" t="str">
        <f ca="1" t="shared" si="1634"/>
        <v>Flytt</v>
      </c>
      <c r="AQ1234" s="7" t="str">
        <f t="shared" si="1635"/>
        <v>Konsumtion/Produktion</v>
      </c>
      <c r="AX1234" s="31">
        <f ca="1" t="shared" si="1636"/>
        <v>45093.0411478929</v>
      </c>
      <c r="AZ1234" s="31">
        <f ca="1">IF(SUM(IF({"4.Projekteringsavtal","5.Anslutningsavtal","6.Nätavtal"}=Q1234,1,0))&gt;0,EDATE(AX1234,RANDBETWEEN(0,6)),"")</f>
        <v>45215</v>
      </c>
      <c r="BB1234" s="21" t="str">
        <f ca="1">IF(SUM(IF({"5.Anslutningsavtal","6.Nätavtal"}=Q1234,1,0))&gt;0,EDATE(AZ1234,RANDBETWEEN(0,3)),"")</f>
        <v/>
      </c>
      <c r="BD1234" s="21" t="str">
        <f ca="1" t="shared" si="1637"/>
        <v/>
      </c>
    </row>
    <row r="1235" spans="1:56">
      <c r="A1235" s="33" t="s">
        <v>65</v>
      </c>
      <c r="B1235" s="31">
        <f ca="1" t="shared" si="1611"/>
        <v>44112</v>
      </c>
      <c r="C1235" s="32">
        <f ca="1" t="shared" si="1612"/>
        <v>44661</v>
      </c>
      <c r="D1235" s="30" t="str">
        <f t="shared" si="1613"/>
        <v>Project 41235</v>
      </c>
      <c r="E1235" s="30" t="str">
        <f t="shared" si="1614"/>
        <v>Company AB 51235</v>
      </c>
      <c r="F1235" s="30" t="str">
        <f ca="1" t="shared" si="1615"/>
        <v>Äkers Styckebruk</v>
      </c>
      <c r="G1235" s="37">
        <f ca="1" t="shared" si="1616"/>
        <v>33</v>
      </c>
      <c r="H1235" s="38" t="str">
        <f ca="1" t="shared" si="1617"/>
        <v>Ja</v>
      </c>
      <c r="I1235" s="30" t="str">
        <f ca="1" t="shared" si="1618"/>
        <v>Flytt</v>
      </c>
      <c r="J1235" s="30" t="s">
        <v>69</v>
      </c>
      <c r="K1235" s="41">
        <f ca="1" t="shared" si="1619"/>
        <v>350</v>
      </c>
      <c r="L1235" s="41">
        <f ca="1" t="shared" si="1620"/>
        <v>182</v>
      </c>
      <c r="N1235" s="30" t="str">
        <f ca="1" t="shared" si="1621"/>
        <v>Erik Johanson 1235</v>
      </c>
      <c r="O1235" s="30" t="str">
        <f ca="1" t="shared" si="1622"/>
        <v>Sarah Anderson 1235</v>
      </c>
      <c r="P1235" s="30" t="str">
        <f ca="1" t="shared" si="1623"/>
        <v>Anders Erikson 1235</v>
      </c>
      <c r="Q1235" s="30" t="str">
        <f ca="1" t="shared" si="1624"/>
        <v>2.Reservationsavtal</v>
      </c>
      <c r="R1235" s="45" t="str">
        <f ca="1" t="shared" si="1625"/>
        <v/>
      </c>
      <c r="S1235" s="45" t="str">
        <f ca="1" t="shared" si="1626"/>
        <v/>
      </c>
      <c r="T1235" s="45" t="str">
        <f ca="1" t="shared" si="1627"/>
        <v>x</v>
      </c>
      <c r="V1235" s="33"/>
      <c r="W1235" s="49" t="str">
        <f ca="1" t="shared" si="1628"/>
        <v/>
      </c>
      <c r="X1235" s="50" t="str">
        <f ca="1" t="shared" si="1629"/>
        <v>Ja</v>
      </c>
      <c r="Y1235" s="63">
        <f ca="1" t="shared" si="1630"/>
        <v>45406</v>
      </c>
      <c r="Z1235" s="63">
        <f ca="1" t="shared" si="1631"/>
        <v>44685</v>
      </c>
      <c r="AA1235" s="67"/>
      <c r="AB1235" s="64" t="str">
        <f ca="1" t="shared" si="1632"/>
        <v/>
      </c>
      <c r="AC1235" s="73">
        <f ca="1">INDEX(Anslutningspunkt!$A$2:$A$108,RANDBETWEEN(2,108),1)</f>
        <v>92</v>
      </c>
      <c r="AD1235" s="30"/>
      <c r="AE1235" s="30" t="str">
        <f ca="1" t="shared" si="1633"/>
        <v>Regionnät</v>
      </c>
      <c r="AF1235" s="79"/>
      <c r="AG1235" s="122"/>
      <c r="AH1235" s="123"/>
      <c r="AI1235" s="127"/>
      <c r="AL1235" s="7"/>
      <c r="AM1235" s="7">
        <f ca="1">VLOOKUP(AC1235,Anslutningspunkt!A:B,2,0)+RANDBETWEEN(-10000,10000)</f>
        <v>6015981.672</v>
      </c>
      <c r="AN1235" s="7">
        <f ca="1">VLOOKUP(AC1235,Anslutningspunkt!A:C,3,0)+RANDBETWEEN(-10000,10000)</f>
        <v>451727.438</v>
      </c>
      <c r="AP1235" s="7" t="str">
        <f ca="1" t="shared" si="1634"/>
        <v>Flytt</v>
      </c>
      <c r="AQ1235" s="7" t="str">
        <f t="shared" si="1635"/>
        <v>Konsumtion/Produktion</v>
      </c>
      <c r="AX1235" s="31">
        <f ca="1" t="shared" si="1636"/>
        <v>44221.5289104822</v>
      </c>
      <c r="AZ1235" s="31" t="str">
        <f ca="1">IF(SUM(IF({"4.Projekteringsavtal","5.Anslutningsavtal","6.Nätavtal"}=Q1235,1,0))&gt;0,EDATE(AX1235,RANDBETWEEN(0,6)),"")</f>
        <v/>
      </c>
      <c r="BB1235" s="21" t="str">
        <f ca="1">IF(SUM(IF({"5.Anslutningsavtal","6.Nätavtal"}=Q1235,1,0))&gt;0,EDATE(AZ1235,RANDBETWEEN(0,3)),"")</f>
        <v/>
      </c>
      <c r="BD1235" s="21" t="str">
        <f ca="1" t="shared" si="1637"/>
        <v/>
      </c>
    </row>
    <row r="1236" spans="1:56">
      <c r="A1236" s="33" t="s">
        <v>65</v>
      </c>
      <c r="B1236" s="31">
        <f ca="1" t="shared" si="1611"/>
        <v>43527</v>
      </c>
      <c r="C1236" s="32">
        <f ca="1" t="shared" si="1612"/>
        <v>45110</v>
      </c>
      <c r="D1236" s="30" t="str">
        <f t="shared" si="1613"/>
        <v>Project 41236</v>
      </c>
      <c r="E1236" s="30" t="str">
        <f t="shared" si="1614"/>
        <v>Company AB 51236</v>
      </c>
      <c r="F1236" s="30" t="str">
        <f ca="1" t="shared" si="1615"/>
        <v>Eskilstuna</v>
      </c>
      <c r="G1236" s="37">
        <f ca="1" t="shared" si="1616"/>
        <v>36</v>
      </c>
      <c r="H1236" s="38" t="str">
        <f ca="1" t="shared" si="1617"/>
        <v/>
      </c>
      <c r="I1236" s="30" t="str">
        <f ca="1" t="shared" si="1618"/>
        <v>Nyanslutning</v>
      </c>
      <c r="J1236" s="30" t="s">
        <v>69</v>
      </c>
      <c r="K1236" s="41">
        <f ca="1" t="shared" si="1619"/>
        <v>280</v>
      </c>
      <c r="L1236" s="41">
        <f ca="1" t="shared" si="1620"/>
        <v>83</v>
      </c>
      <c r="N1236" s="30" t="str">
        <f ca="1" t="shared" si="1621"/>
        <v>Anders Erikson 1236</v>
      </c>
      <c r="O1236" s="30" t="str">
        <f ca="1" t="shared" si="1622"/>
        <v>Anders Erikson 1236</v>
      </c>
      <c r="P1236" s="30" t="str">
        <f ca="1" t="shared" si="1623"/>
        <v>Sarah Anderson 1236</v>
      </c>
      <c r="Q1236" s="30" t="str">
        <f ca="1" t="shared" si="1624"/>
        <v>2.Reservationsavtal</v>
      </c>
      <c r="R1236" s="45" t="str">
        <f ca="1" t="shared" si="1625"/>
        <v>n</v>
      </c>
      <c r="S1236" s="45" t="str">
        <f ca="1" t="shared" si="1626"/>
        <v/>
      </c>
      <c r="T1236" s="45" t="str">
        <f ca="1" t="shared" si="1627"/>
        <v/>
      </c>
      <c r="V1236" s="33"/>
      <c r="W1236" s="49" t="str">
        <f ca="1" t="shared" si="1628"/>
        <v/>
      </c>
      <c r="X1236" s="50" t="str">
        <f ca="1" t="shared" si="1629"/>
        <v/>
      </c>
      <c r="Y1236" s="63" t="str">
        <f ca="1" t="shared" si="1630"/>
        <v/>
      </c>
      <c r="Z1236" s="63" t="str">
        <f ca="1" t="shared" si="1631"/>
        <v/>
      </c>
      <c r="AA1236" s="67"/>
      <c r="AB1236" s="64" t="str">
        <f ca="1" t="shared" si="1632"/>
        <v/>
      </c>
      <c r="AC1236" s="73">
        <f ca="1">INDEX(Anslutningspunkt!$A$2:$A$108,RANDBETWEEN(2,108),1)</f>
        <v>93</v>
      </c>
      <c r="AD1236" s="30"/>
      <c r="AE1236" s="30" t="str">
        <f ca="1" t="shared" si="1633"/>
        <v>Stamnät Regionnät</v>
      </c>
      <c r="AF1236" s="79"/>
      <c r="AG1236" s="122"/>
      <c r="AH1236" s="123"/>
      <c r="AI1236" s="127"/>
      <c r="AL1236" s="7"/>
      <c r="AM1236" s="7">
        <f ca="1">VLOOKUP(AC1236,Anslutningspunkt!A:B,2,0)+RANDBETWEEN(-10000,10000)</f>
        <v>6138926.672</v>
      </c>
      <c r="AN1236" s="7">
        <f ca="1">VLOOKUP(AC1236,Anslutningspunkt!A:C,3,0)+RANDBETWEEN(-10000,10000)</f>
        <v>398965.438</v>
      </c>
      <c r="AP1236" s="7" t="str">
        <f ca="1" t="shared" si="1634"/>
        <v>Nyanslutning</v>
      </c>
      <c r="AQ1236" s="7" t="str">
        <f t="shared" si="1635"/>
        <v>Konsumtion/Produktion</v>
      </c>
      <c r="AX1236" s="31">
        <f ca="1" t="shared" si="1636"/>
        <v>44691.7026736561</v>
      </c>
      <c r="AZ1236" s="31" t="str">
        <f ca="1">IF(SUM(IF({"4.Projekteringsavtal","5.Anslutningsavtal","6.Nätavtal"}=Q1236,1,0))&gt;0,EDATE(AX1236,RANDBETWEEN(0,6)),"")</f>
        <v/>
      </c>
      <c r="BB1236" s="21" t="str">
        <f ca="1">IF(SUM(IF({"5.Anslutningsavtal","6.Nätavtal"}=Q1236,1,0))&gt;0,EDATE(AZ1236,RANDBETWEEN(0,3)),"")</f>
        <v/>
      </c>
      <c r="BD1236" s="21" t="str">
        <f ca="1" t="shared" si="1637"/>
        <v/>
      </c>
    </row>
    <row r="1237" spans="1:56">
      <c r="A1237" s="33" t="s">
        <v>65</v>
      </c>
      <c r="B1237" s="31">
        <f ca="1" t="shared" si="1611"/>
        <v>44853</v>
      </c>
      <c r="C1237" s="32">
        <f ca="1" t="shared" si="1612"/>
        <v>45218</v>
      </c>
      <c r="D1237" s="30" t="str">
        <f t="shared" si="1613"/>
        <v>Project 41237</v>
      </c>
      <c r="E1237" s="30" t="str">
        <f t="shared" si="1614"/>
        <v>Company AB 51237</v>
      </c>
      <c r="F1237" s="30" t="str">
        <f ca="1" t="shared" si="1615"/>
        <v>Västerås</v>
      </c>
      <c r="G1237" s="37">
        <f ca="1" t="shared" si="1616"/>
        <v>37</v>
      </c>
      <c r="H1237" s="38" t="str">
        <f ca="1" t="shared" si="1617"/>
        <v/>
      </c>
      <c r="I1237" s="30" t="str">
        <f ca="1" t="shared" si="1618"/>
        <v>Nyanslutning</v>
      </c>
      <c r="J1237" s="30" t="s">
        <v>69</v>
      </c>
      <c r="K1237" s="41">
        <f ca="1" t="shared" si="1619"/>
        <v>330</v>
      </c>
      <c r="L1237" s="41">
        <f ca="1" t="shared" si="1620"/>
        <v>17</v>
      </c>
      <c r="N1237" s="30" t="str">
        <f ca="1" t="shared" si="1621"/>
        <v>Erik Johanson 1237</v>
      </c>
      <c r="O1237" s="30" t="str">
        <f ca="1" t="shared" si="1622"/>
        <v>Sarah Anderson 1237</v>
      </c>
      <c r="P1237" s="30" t="str">
        <f ca="1" t="shared" si="1623"/>
        <v>Anders Erikson 1237</v>
      </c>
      <c r="Q1237" s="30" t="str">
        <f ca="1" t="shared" si="1624"/>
        <v>6.Nätavtal</v>
      </c>
      <c r="R1237" s="45" t="str">
        <f ca="1" t="shared" si="1625"/>
        <v/>
      </c>
      <c r="S1237" s="45" t="str">
        <f ca="1" t="shared" si="1626"/>
        <v/>
      </c>
      <c r="T1237" s="45" t="str">
        <f ca="1" t="shared" si="1627"/>
        <v>x</v>
      </c>
      <c r="V1237" s="33"/>
      <c r="W1237" s="49" t="str">
        <f ca="1" t="shared" si="1628"/>
        <v>Länk</v>
      </c>
      <c r="X1237" s="50" t="str">
        <f ca="1" t="shared" si="1629"/>
        <v/>
      </c>
      <c r="Y1237" s="63" t="str">
        <f ca="1" t="shared" si="1630"/>
        <v/>
      </c>
      <c r="Z1237" s="63" t="str">
        <f ca="1" t="shared" si="1631"/>
        <v/>
      </c>
      <c r="AA1237" s="67"/>
      <c r="AB1237" s="64" t="str">
        <f ca="1" t="shared" si="1632"/>
        <v/>
      </c>
      <c r="AC1237" s="73">
        <f ca="1">INDEX(Anslutningspunkt!$A$2:$A$108,RANDBETWEEN(2,108),1)</f>
        <v>28</v>
      </c>
      <c r="AD1237" s="30"/>
      <c r="AE1237" s="30" t="str">
        <f ca="1" t="shared" si="1633"/>
        <v>Regionnät</v>
      </c>
      <c r="AF1237" s="79"/>
      <c r="AG1237" s="122"/>
      <c r="AH1237" s="123"/>
      <c r="AI1237" s="127"/>
      <c r="AL1237" s="7"/>
      <c r="AM1237" s="7">
        <f ca="1">VLOOKUP(AC1237,Anslutningspunkt!A:B,2,0)+RANDBETWEEN(-10000,10000)</f>
        <v>6061052.672</v>
      </c>
      <c r="AN1237" s="7">
        <f ca="1">VLOOKUP(AC1237,Anslutningspunkt!A:C,3,0)+RANDBETWEEN(-10000,10000)</f>
        <v>347326.438</v>
      </c>
      <c r="AP1237" s="7" t="str">
        <f ca="1" t="shared" si="1634"/>
        <v>Nyanslutning</v>
      </c>
      <c r="AQ1237" s="7" t="str">
        <f t="shared" si="1635"/>
        <v>Konsumtion/Produktion</v>
      </c>
      <c r="AX1237" s="31">
        <f ca="1" t="shared" si="1636"/>
        <v>45198.5073582181</v>
      </c>
      <c r="AZ1237" s="31">
        <f ca="1">IF(SUM(IF({"4.Projekteringsavtal","5.Anslutningsavtal","6.Nätavtal"}=Q1237,1,0))&gt;0,EDATE(AX1237,RANDBETWEEN(0,6)),"")</f>
        <v>45320</v>
      </c>
      <c r="BB1237" s="21">
        <f ca="1">IF(SUM(IF({"5.Anslutningsavtal","6.Nätavtal"}=Q1237,1,0))&gt;0,EDATE(AZ1237,RANDBETWEEN(0,3)),"")</f>
        <v>45351</v>
      </c>
      <c r="BD1237" s="21">
        <f ca="1" t="shared" si="1637"/>
        <v>45351</v>
      </c>
    </row>
    <row r="1238" spans="1:56">
      <c r="A1238" s="33" t="s">
        <v>65</v>
      </c>
      <c r="B1238" s="31">
        <f ca="1" t="shared" si="1611"/>
        <v>44354</v>
      </c>
      <c r="C1238" s="32">
        <f ca="1" t="shared" si="1612"/>
        <v>45166</v>
      </c>
      <c r="D1238" s="30" t="str">
        <f t="shared" si="1613"/>
        <v>Project 41238</v>
      </c>
      <c r="E1238" s="30" t="str">
        <f t="shared" si="1614"/>
        <v>Company AB 51238</v>
      </c>
      <c r="F1238" s="30" t="str">
        <f ca="1" t="shared" si="1615"/>
        <v>Upplands Väsby</v>
      </c>
      <c r="G1238" s="37">
        <f ca="1" t="shared" si="1616"/>
        <v>38</v>
      </c>
      <c r="H1238" s="38" t="str">
        <f ca="1" t="shared" si="1617"/>
        <v/>
      </c>
      <c r="I1238" s="30" t="str">
        <f ca="1" t="shared" si="1618"/>
        <v>Flytt</v>
      </c>
      <c r="J1238" s="30" t="s">
        <v>69</v>
      </c>
      <c r="K1238" s="41">
        <f ca="1" t="shared" si="1619"/>
        <v>280</v>
      </c>
      <c r="L1238" s="41">
        <f ca="1" t="shared" si="1620"/>
        <v>25</v>
      </c>
      <c r="N1238" s="30" t="str">
        <f ca="1" t="shared" si="1621"/>
        <v>Lars Johnson 1238</v>
      </c>
      <c r="O1238" s="30" t="str">
        <f ca="1" t="shared" si="1622"/>
        <v>Lars Johnson 1238</v>
      </c>
      <c r="P1238" s="30" t="str">
        <f ca="1" t="shared" si="1623"/>
        <v>Lars Johnson 1238</v>
      </c>
      <c r="Q1238" s="30" t="str">
        <f ca="1" t="shared" si="1624"/>
        <v>6.Nätavtal</v>
      </c>
      <c r="R1238" s="45" t="str">
        <f ca="1" t="shared" si="1625"/>
        <v>n</v>
      </c>
      <c r="S1238" s="45" t="str">
        <f ca="1" t="shared" si="1626"/>
        <v>x</v>
      </c>
      <c r="T1238" s="45" t="str">
        <f ca="1" t="shared" si="1627"/>
        <v>x</v>
      </c>
      <c r="V1238" s="33"/>
      <c r="W1238" s="49" t="str">
        <f ca="1" t="shared" si="1628"/>
        <v/>
      </c>
      <c r="X1238" s="50" t="str">
        <f ca="1" t="shared" si="1629"/>
        <v>Nej</v>
      </c>
      <c r="Y1238" s="63" t="str">
        <f ca="1" t="shared" si="1630"/>
        <v/>
      </c>
      <c r="Z1238" s="63" t="str">
        <f ca="1" t="shared" si="1631"/>
        <v/>
      </c>
      <c r="AA1238" s="67"/>
      <c r="AB1238" s="64" t="str">
        <f ca="1" t="shared" si="1632"/>
        <v/>
      </c>
      <c r="AC1238" s="73">
        <f ca="1">INDEX(Anslutningspunkt!$A$2:$A$108,RANDBETWEEN(2,108),1)</f>
        <v>41</v>
      </c>
      <c r="AD1238" s="30"/>
      <c r="AE1238" s="30" t="str">
        <f ca="1" t="shared" si="1633"/>
        <v>Stamnät Regionnät</v>
      </c>
      <c r="AF1238" s="79"/>
      <c r="AG1238" s="122"/>
      <c r="AH1238" s="123"/>
      <c r="AI1238" s="127"/>
      <c r="AL1238" s="7"/>
      <c r="AM1238" s="7">
        <f ca="1">VLOOKUP(AC1238,Anslutningspunkt!A:B,2,0)+RANDBETWEEN(-10000,10000)</f>
        <v>6122739.672</v>
      </c>
      <c r="AN1238" s="7">
        <f ca="1">VLOOKUP(AC1238,Anslutningspunkt!A:C,3,0)+RANDBETWEEN(-10000,10000)</f>
        <v>347238.438</v>
      </c>
      <c r="AP1238" s="7" t="str">
        <f ca="1" t="shared" si="1634"/>
        <v>Flytt</v>
      </c>
      <c r="AQ1238" s="7" t="str">
        <f t="shared" si="1635"/>
        <v>Konsumtion/Produktion</v>
      </c>
      <c r="AX1238" s="31">
        <f ca="1" t="shared" si="1636"/>
        <v>44439.0215784396</v>
      </c>
      <c r="AZ1238" s="31">
        <f ca="1">IF(SUM(IF({"4.Projekteringsavtal","5.Anslutningsavtal","6.Nätavtal"}=Q1238,1,0))&gt;0,EDATE(AX1238,RANDBETWEEN(0,6)),"")</f>
        <v>44561</v>
      </c>
      <c r="BB1238" s="21">
        <f ca="1">IF(SUM(IF({"5.Anslutningsavtal","6.Nätavtal"}=Q1238,1,0))&gt;0,EDATE(AZ1238,RANDBETWEEN(0,3)),"")</f>
        <v>44651</v>
      </c>
      <c r="BD1238" s="21">
        <f ca="1" t="shared" si="1637"/>
        <v>44651</v>
      </c>
    </row>
    <row r="1239" spans="1:56">
      <c r="A1239" s="33" t="s">
        <v>65</v>
      </c>
      <c r="B1239" s="31">
        <f ca="1" t="shared" si="1611"/>
        <v>43982</v>
      </c>
      <c r="C1239" s="32">
        <f ca="1" t="shared" si="1612"/>
        <v>44304</v>
      </c>
      <c r="D1239" s="30" t="str">
        <f t="shared" si="1613"/>
        <v>Project 41239</v>
      </c>
      <c r="E1239" s="30" t="str">
        <f t="shared" si="1614"/>
        <v>Company AB 51239</v>
      </c>
      <c r="F1239" s="30" t="str">
        <f ca="1" t="shared" si="1615"/>
        <v>Upplands Vsäby</v>
      </c>
      <c r="G1239" s="37">
        <f ca="1" t="shared" si="1616"/>
        <v>32</v>
      </c>
      <c r="H1239" s="38" t="str">
        <f ca="1" t="shared" si="1617"/>
        <v>Ja</v>
      </c>
      <c r="I1239" s="30" t="str">
        <f ca="1" t="shared" si="1618"/>
        <v>Nyanslutning</v>
      </c>
      <c r="J1239" s="30" t="s">
        <v>69</v>
      </c>
      <c r="K1239" s="41">
        <f ca="1" t="shared" si="1619"/>
        <v>430</v>
      </c>
      <c r="L1239" s="41">
        <f ca="1" t="shared" si="1620"/>
        <v>147</v>
      </c>
      <c r="N1239" s="30" t="str">
        <f ca="1" t="shared" si="1621"/>
        <v>Lars Johnson 1239</v>
      </c>
      <c r="O1239" s="30" t="str">
        <f ca="1" t="shared" si="1622"/>
        <v>Sarah Anderson 1239</v>
      </c>
      <c r="P1239" s="30" t="str">
        <f ca="1" t="shared" si="1623"/>
        <v>Sarah Anderson 1239</v>
      </c>
      <c r="Q1239" s="30" t="str">
        <f ca="1" t="shared" si="1624"/>
        <v>1.Anslutningsmöjlighet</v>
      </c>
      <c r="R1239" s="45" t="str">
        <f ca="1" t="shared" si="1625"/>
        <v>nej</v>
      </c>
      <c r="S1239" s="45" t="str">
        <f ca="1" t="shared" si="1626"/>
        <v/>
      </c>
      <c r="T1239" s="45" t="str">
        <f ca="1" t="shared" si="1627"/>
        <v/>
      </c>
      <c r="V1239" s="33"/>
      <c r="W1239" s="49" t="str">
        <f ca="1" t="shared" si="1628"/>
        <v>Länk</v>
      </c>
      <c r="X1239" s="50" t="str">
        <f ca="1" t="shared" si="1629"/>
        <v>Nej</v>
      </c>
      <c r="Y1239" s="63" t="str">
        <f ca="1" t="shared" si="1630"/>
        <v/>
      </c>
      <c r="Z1239" s="63" t="str">
        <f ca="1" t="shared" si="1631"/>
        <v/>
      </c>
      <c r="AA1239" s="67"/>
      <c r="AB1239" s="64" t="str">
        <f ca="1" t="shared" si="1632"/>
        <v/>
      </c>
      <c r="AC1239" s="73">
        <f ca="1">INDEX(Anslutningspunkt!$A$2:$A$108,RANDBETWEEN(2,108),1)</f>
        <v>57</v>
      </c>
      <c r="AD1239" s="30"/>
      <c r="AE1239" s="30" t="str">
        <f ca="1" t="shared" si="1633"/>
        <v>Stamnät</v>
      </c>
      <c r="AF1239" s="79"/>
      <c r="AG1239" s="122"/>
      <c r="AH1239" s="123"/>
      <c r="AI1239" s="127"/>
      <c r="AL1239" s="7"/>
      <c r="AM1239" s="7">
        <f ca="1">VLOOKUP(AC1239,Anslutningspunkt!A:B,2,0)+RANDBETWEEN(-10000,10000)</f>
        <v>6018246.672</v>
      </c>
      <c r="AN1239" s="7">
        <f ca="1">VLOOKUP(AC1239,Anslutningspunkt!A:C,3,0)+RANDBETWEEN(-10000,10000)</f>
        <v>270955.438</v>
      </c>
      <c r="AP1239" s="7" t="str">
        <f ca="1" t="shared" si="1634"/>
        <v>Nyanslutning</v>
      </c>
      <c r="AQ1239" s="7" t="str">
        <f t="shared" si="1635"/>
        <v>Konsumtion/Produktion</v>
      </c>
      <c r="AX1239" s="31" t="str">
        <f ca="1" t="shared" si="1636"/>
        <v/>
      </c>
      <c r="AZ1239" s="31" t="str">
        <f ca="1">IF(SUM(IF({"4.Projekteringsavtal","5.Anslutningsavtal","6.Nätavtal"}=Q1239,1,0))&gt;0,EDATE(AX1239,RANDBETWEEN(0,6)),"")</f>
        <v/>
      </c>
      <c r="BB1239" s="21" t="str">
        <f ca="1">IF(SUM(IF({"5.Anslutningsavtal","6.Nätavtal"}=Q1239,1,0))&gt;0,EDATE(AZ1239,RANDBETWEEN(0,3)),"")</f>
        <v/>
      </c>
      <c r="BD1239" s="21" t="str">
        <f ca="1" t="shared" si="1637"/>
        <v/>
      </c>
    </row>
    <row r="1240" spans="1:56">
      <c r="A1240" s="33" t="s">
        <v>65</v>
      </c>
      <c r="B1240" s="31">
        <f ca="1" t="shared" si="1611"/>
        <v>44792</v>
      </c>
      <c r="C1240" s="32">
        <f ca="1" t="shared" si="1612"/>
        <v>45560</v>
      </c>
      <c r="D1240" s="30" t="str">
        <f t="shared" si="1613"/>
        <v>Project 41240</v>
      </c>
      <c r="E1240" s="30" t="str">
        <f t="shared" si="1614"/>
        <v>Company AB 51240</v>
      </c>
      <c r="F1240" s="30" t="str">
        <f ca="1" t="shared" si="1615"/>
        <v>Heby</v>
      </c>
      <c r="G1240" s="37">
        <f ca="1" t="shared" si="1616"/>
        <v>30</v>
      </c>
      <c r="H1240" s="38" t="str">
        <f ca="1" t="shared" si="1617"/>
        <v>Ja</v>
      </c>
      <c r="I1240" s="30" t="str">
        <f ca="1" t="shared" si="1618"/>
        <v>Utökning</v>
      </c>
      <c r="J1240" s="30" t="s">
        <v>69</v>
      </c>
      <c r="K1240" s="41">
        <f ca="1" t="shared" si="1619"/>
        <v>310</v>
      </c>
      <c r="L1240" s="41">
        <f ca="1" t="shared" si="1620"/>
        <v>63</v>
      </c>
      <c r="N1240" s="30" t="str">
        <f ca="1" t="shared" si="1621"/>
        <v>Sarah Anderson 1240</v>
      </c>
      <c r="O1240" s="30" t="str">
        <f ca="1" t="shared" si="1622"/>
        <v>Sarah Anderson 1240</v>
      </c>
      <c r="P1240" s="30" t="str">
        <f ca="1" t="shared" si="1623"/>
        <v>Lars Johnson 1240</v>
      </c>
      <c r="Q1240" s="30" t="str">
        <f ca="1" t="shared" si="1624"/>
        <v>5.Anslutningsavtal</v>
      </c>
      <c r="R1240" s="45" t="str">
        <f ca="1" t="shared" si="1625"/>
        <v>N/A</v>
      </c>
      <c r="S1240" s="45" t="str">
        <f ca="1" t="shared" si="1626"/>
        <v/>
      </c>
      <c r="T1240" s="45" t="str">
        <f ca="1" t="shared" si="1627"/>
        <v/>
      </c>
      <c r="V1240" s="33"/>
      <c r="W1240" s="49" t="str">
        <f ca="1" t="shared" si="1628"/>
        <v>Ansluts till LN 20 kV</v>
      </c>
      <c r="X1240" s="50" t="str">
        <f ca="1" t="shared" si="1629"/>
        <v>Nej</v>
      </c>
      <c r="Y1240" s="63" t="str">
        <f ca="1" t="shared" si="1630"/>
        <v/>
      </c>
      <c r="Z1240" s="63" t="str">
        <f ca="1" t="shared" si="1631"/>
        <v/>
      </c>
      <c r="AA1240" s="67"/>
      <c r="AB1240" s="64" t="str">
        <f ca="1" t="shared" si="1632"/>
        <v/>
      </c>
      <c r="AC1240" s="73">
        <f ca="1">INDEX(Anslutningspunkt!$A$2:$A$108,RANDBETWEEN(2,108),1)</f>
        <v>12</v>
      </c>
      <c r="AD1240" s="30"/>
      <c r="AE1240" s="30" t="str">
        <f ca="1" t="shared" si="1633"/>
        <v>Regionnät</v>
      </c>
      <c r="AF1240" s="79"/>
      <c r="AG1240" s="122"/>
      <c r="AH1240" s="123"/>
      <c r="AI1240" s="127"/>
      <c r="AL1240" s="7"/>
      <c r="AM1240" s="7">
        <f ca="1">VLOOKUP(AC1240,Anslutningspunkt!A:B,2,0)+RANDBETWEEN(-10000,10000)</f>
        <v>6125273.672</v>
      </c>
      <c r="AN1240" s="7">
        <f ca="1">VLOOKUP(AC1240,Anslutningspunkt!A:C,3,0)+RANDBETWEEN(-10000,10000)</f>
        <v>387792.438</v>
      </c>
      <c r="AP1240" s="7" t="str">
        <f ca="1" t="shared" si="1634"/>
        <v>Utökning</v>
      </c>
      <c r="AQ1240" s="7" t="str">
        <f t="shared" si="1635"/>
        <v>Konsumtion/Produktion</v>
      </c>
      <c r="AX1240" s="31">
        <f ca="1" t="shared" si="1636"/>
        <v>45252.7100296842</v>
      </c>
      <c r="AZ1240" s="31">
        <f ca="1">IF(SUM(IF({"4.Projekteringsavtal","5.Anslutningsavtal","6.Nätavtal"}=Q1240,1,0))&gt;0,EDATE(AX1240,RANDBETWEEN(0,6)),"")</f>
        <v>45282</v>
      </c>
      <c r="BB1240" s="21">
        <f ca="1">IF(SUM(IF({"5.Anslutningsavtal","6.Nätavtal"}=Q1240,1,0))&gt;0,EDATE(AZ1240,RANDBETWEEN(0,3)),"")</f>
        <v>45373</v>
      </c>
      <c r="BD1240" s="21" t="str">
        <f ca="1" t="shared" si="1637"/>
        <v/>
      </c>
    </row>
    <row r="1241" spans="1:56">
      <c r="A1241" s="33" t="s">
        <v>65</v>
      </c>
      <c r="B1241" s="31">
        <f ca="1" t="shared" ref="B1241:B1250" si="1638">RANDBETWEEN(DATE(2018,1,1),DATE(2022,10,20))</f>
        <v>44682</v>
      </c>
      <c r="C1241" s="32">
        <f ca="1" t="shared" si="1612"/>
        <v>44885</v>
      </c>
      <c r="D1241" s="30" t="str">
        <f t="shared" si="1613"/>
        <v>Project 41241</v>
      </c>
      <c r="E1241" s="30" t="str">
        <f t="shared" si="1614"/>
        <v>Company AB 51241</v>
      </c>
      <c r="F1241" s="30" t="str">
        <f ca="1" t="shared" ref="F1241:F1250" si="1639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Falun</v>
      </c>
      <c r="G1241" s="37">
        <f ca="1" t="shared" ref="G1241:G1250" si="1640">RANDBETWEEN(30,38)</f>
        <v>33</v>
      </c>
      <c r="H1241" s="38" t="str">
        <f ca="1" t="shared" ref="H1241:H1250" si="1641">CHOOSE(RANDBETWEEN(1,3),"Ja","Nej","")</f>
        <v>Ja</v>
      </c>
      <c r="I1241" s="30" t="str">
        <f ca="1" t="shared" ref="I1241:I1250" si="1642">CHOOSE(RANDBETWEEN(1,3),"Nyanslutning","Utökning","Flytt")</f>
        <v>Flytt</v>
      </c>
      <c r="J1241" s="30" t="s">
        <v>69</v>
      </c>
      <c r="K1241" s="41">
        <f ca="1" t="shared" ref="K1241:K1250" si="1643">RANDBETWEEN(1,60)*10</f>
        <v>380</v>
      </c>
      <c r="L1241" s="41">
        <f ca="1" t="shared" si="1620"/>
        <v>163</v>
      </c>
      <c r="N1241" s="30" t="str">
        <f ca="1" t="shared" si="1621"/>
        <v>Sarah Anderson 1241</v>
      </c>
      <c r="O1241" s="30" t="str">
        <f ca="1" t="shared" si="1622"/>
        <v>Sarah Anderson 1241</v>
      </c>
      <c r="P1241" s="30" t="str">
        <f ca="1" t="shared" si="1623"/>
        <v>Anders Erikson 1241</v>
      </c>
      <c r="Q1241" s="30" t="str">
        <f ca="1" t="shared" ref="Q1241:Q1250" si="1644">CHOOSE(RANDBETWEEN(1,5),"5.Anslutningsavtal","4.Projekteringsavtal","6.Nätavtal","2.Reservationsavtal","1.Anslutningsmöjlighet")</f>
        <v>6.Nätavtal</v>
      </c>
      <c r="R1241" s="45" t="str">
        <f ca="1" t="shared" ref="R1241:R1250" si="1645">CHOOSE(RANDBETWEEN(1,8),"Ja","","","","n","nej","?","N/A")</f>
        <v/>
      </c>
      <c r="S1241" s="45" t="str">
        <f ca="1" t="shared" ref="S1241:S1250" si="1646">CHOOSE(RANDBETWEEN(1,3),"x","","")</f>
        <v/>
      </c>
      <c r="T1241" s="45" t="str">
        <f ca="1" t="shared" ref="T1241:T1250" si="1647">CHOOSE(RANDBETWEEN(1,4),"x","","","")</f>
        <v>x</v>
      </c>
      <c r="V1241" s="33"/>
      <c r="W1241" s="49" t="str">
        <f ca="1" t="shared" ref="W1241:W1250" si="1648">CHOOSE(RANDBETWEEN(1,7),"Länk","","","","","Ansluts till LN 20 kV","Reservationsavtal ska tecknas")</f>
        <v/>
      </c>
      <c r="X1241" s="50" t="str">
        <f ca="1" t="shared" ref="X1241:X1250" si="1649">CHOOSE(RANDBETWEEN(1,4),"Ja","Ja","Nej","")</f>
        <v/>
      </c>
      <c r="Y1241" s="63" t="str">
        <f ca="1" t="shared" si="1630"/>
        <v/>
      </c>
      <c r="Z1241" s="63" t="str">
        <f ca="1" t="shared" si="1631"/>
        <v/>
      </c>
      <c r="AA1241" s="67"/>
      <c r="AB1241" s="64" t="str">
        <f ca="1" t="shared" si="1632"/>
        <v/>
      </c>
      <c r="AC1241" s="73">
        <f ca="1">INDEX(Anslutningspunkt!$A$2:$A$108,RANDBETWEEN(2,108),1)</f>
        <v>40</v>
      </c>
      <c r="AD1241" s="30"/>
      <c r="AE1241" s="30" t="str">
        <f ca="1" t="shared" ref="AE1241:AE1250" si="1650">CHOOSE(RANDBETWEEN(1,4),"Regionnät","Stamnät Regionnät","Stamnät","")</f>
        <v>Stamnät Regionnät</v>
      </c>
      <c r="AF1241" s="79"/>
      <c r="AG1241" s="122"/>
      <c r="AH1241" s="123"/>
      <c r="AI1241" s="127"/>
      <c r="AL1241" s="7"/>
      <c r="AM1241" s="7">
        <f ca="1">VLOOKUP(AC1241,Anslutningspunkt!A:B,2,0)+RANDBETWEEN(-10000,10000)</f>
        <v>6159128.672</v>
      </c>
      <c r="AN1241" s="7">
        <f ca="1">VLOOKUP(AC1241,Anslutningspunkt!A:C,3,0)+RANDBETWEEN(-10000,10000)</f>
        <v>360436.438</v>
      </c>
      <c r="AP1241" s="7" t="str">
        <f ca="1" t="shared" si="1634"/>
        <v>Flytt</v>
      </c>
      <c r="AQ1241" s="7" t="str">
        <f t="shared" si="1635"/>
        <v>Konsumtion/Produktion</v>
      </c>
      <c r="AX1241" s="31">
        <f ca="1" t="shared" si="1636"/>
        <v>44719.2682240751</v>
      </c>
      <c r="AZ1241" s="31">
        <f ca="1">IF(SUM(IF({"4.Projekteringsavtal","5.Anslutningsavtal","6.Nätavtal"}=Q1241,1,0))&gt;0,EDATE(AX1241,RANDBETWEEN(0,6)),"")</f>
        <v>44811</v>
      </c>
      <c r="BB1241" s="21">
        <f ca="1">IF(SUM(IF({"5.Anslutningsavtal","6.Nätavtal"}=Q1241,1,0))&gt;0,EDATE(AZ1241,RANDBETWEEN(0,3)),"")</f>
        <v>44902</v>
      </c>
      <c r="BD1241" s="21">
        <f ca="1" t="shared" si="1637"/>
        <v>44992</v>
      </c>
    </row>
    <row r="1242" spans="1:56">
      <c r="A1242" s="33" t="s">
        <v>65</v>
      </c>
      <c r="B1242" s="31">
        <f ca="1" t="shared" si="1638"/>
        <v>43894</v>
      </c>
      <c r="C1242" s="32">
        <f ca="1" t="shared" si="1612"/>
        <v>44438</v>
      </c>
      <c r="D1242" s="30" t="str">
        <f t="shared" si="1613"/>
        <v>Project 41242</v>
      </c>
      <c r="E1242" s="30" t="str">
        <f t="shared" si="1614"/>
        <v>Company AB 51242</v>
      </c>
      <c r="F1242" s="30" t="str">
        <f ca="1" t="shared" si="1639"/>
        <v>Norberg</v>
      </c>
      <c r="G1242" s="37">
        <f ca="1" t="shared" si="1640"/>
        <v>31</v>
      </c>
      <c r="H1242" s="38" t="str">
        <f ca="1" t="shared" si="1641"/>
        <v>Nej</v>
      </c>
      <c r="I1242" s="30" t="str">
        <f ca="1" t="shared" si="1642"/>
        <v>Utökning</v>
      </c>
      <c r="J1242" s="30" t="s">
        <v>69</v>
      </c>
      <c r="K1242" s="41">
        <f ca="1" t="shared" si="1643"/>
        <v>380</v>
      </c>
      <c r="L1242" s="41">
        <f ca="1" t="shared" si="1620"/>
        <v>295</v>
      </c>
      <c r="N1242" s="30" t="str">
        <f ca="1" t="shared" si="1621"/>
        <v>Sarah Anderson 1242</v>
      </c>
      <c r="O1242" s="30" t="str">
        <f ca="1" t="shared" si="1622"/>
        <v>Lars Johnson 1242</v>
      </c>
      <c r="P1242" s="30" t="str">
        <f ca="1" t="shared" si="1623"/>
        <v>Sarah Anderson 1242</v>
      </c>
      <c r="Q1242" s="30" t="str">
        <f ca="1" t="shared" si="1644"/>
        <v>2.Reservationsavtal</v>
      </c>
      <c r="R1242" s="45" t="str">
        <f ca="1" t="shared" si="1645"/>
        <v/>
      </c>
      <c r="S1242" s="45" t="str">
        <f ca="1" t="shared" si="1646"/>
        <v>x</v>
      </c>
      <c r="T1242" s="45" t="str">
        <f ca="1" t="shared" si="1647"/>
        <v/>
      </c>
      <c r="V1242" s="33"/>
      <c r="W1242" s="49" t="str">
        <f ca="1" t="shared" si="1648"/>
        <v/>
      </c>
      <c r="X1242" s="50" t="str">
        <f ca="1" t="shared" si="1649"/>
        <v>Ja</v>
      </c>
      <c r="Y1242" s="63">
        <f ca="1" t="shared" si="1630"/>
        <v>44877</v>
      </c>
      <c r="Z1242" s="63">
        <f ca="1" t="shared" si="1631"/>
        <v>44545</v>
      </c>
      <c r="AA1242" s="67"/>
      <c r="AB1242" s="64" t="str">
        <f ca="1" t="shared" si="1632"/>
        <v/>
      </c>
      <c r="AC1242" s="73">
        <f ca="1">INDEX(Anslutningspunkt!$A$2:$A$108,RANDBETWEEN(2,108),1)</f>
        <v>11</v>
      </c>
      <c r="AD1242" s="30"/>
      <c r="AE1242" s="30" t="str">
        <f ca="1" t="shared" si="1650"/>
        <v>Stamnät Regionnät</v>
      </c>
      <c r="AF1242" s="79"/>
      <c r="AG1242" s="122"/>
      <c r="AH1242" s="123"/>
      <c r="AI1242" s="127"/>
      <c r="AL1242" s="7"/>
      <c r="AM1242" s="7">
        <f ca="1">VLOOKUP(AC1242,Anslutningspunkt!A:B,2,0)+RANDBETWEEN(-10000,10000)</f>
        <v>6014393.672</v>
      </c>
      <c r="AN1242" s="7">
        <f ca="1">VLOOKUP(AC1242,Anslutningspunkt!A:C,3,0)+RANDBETWEEN(-10000,10000)</f>
        <v>258533.438</v>
      </c>
      <c r="AP1242" s="7" t="str">
        <f ca="1" t="shared" si="1634"/>
        <v>Utökning</v>
      </c>
      <c r="AQ1242" s="7" t="str">
        <f t="shared" si="1635"/>
        <v>Konsumtion/Produktion</v>
      </c>
      <c r="AX1242" s="31">
        <f ca="1" t="shared" si="1636"/>
        <v>44278.5580724311</v>
      </c>
      <c r="AZ1242" s="31" t="str">
        <f ca="1">IF(SUM(IF({"4.Projekteringsavtal","5.Anslutningsavtal","6.Nätavtal"}=Q1242,1,0))&gt;0,EDATE(AX1242,RANDBETWEEN(0,6)),"")</f>
        <v/>
      </c>
      <c r="BB1242" s="21" t="str">
        <f ca="1">IF(SUM(IF({"5.Anslutningsavtal","6.Nätavtal"}=Q1242,1,0))&gt;0,EDATE(AZ1242,RANDBETWEEN(0,3)),"")</f>
        <v/>
      </c>
      <c r="BD1242" s="21" t="str">
        <f ca="1" t="shared" si="1637"/>
        <v/>
      </c>
    </row>
    <row r="1243" spans="1:56">
      <c r="A1243" s="33" t="s">
        <v>65</v>
      </c>
      <c r="B1243" s="31">
        <f ca="1" t="shared" si="1638"/>
        <v>44761</v>
      </c>
      <c r="C1243" s="32">
        <f ca="1" t="shared" si="1612"/>
        <v>44987</v>
      </c>
      <c r="D1243" s="30" t="str">
        <f t="shared" si="1613"/>
        <v>Project 41243</v>
      </c>
      <c r="E1243" s="30" t="str">
        <f t="shared" si="1614"/>
        <v>Company AB 51243</v>
      </c>
      <c r="F1243" s="30" t="str">
        <f ca="1" t="shared" si="1639"/>
        <v>Litslunda</v>
      </c>
      <c r="G1243" s="37">
        <f ca="1" t="shared" si="1640"/>
        <v>38</v>
      </c>
      <c r="H1243" s="38" t="str">
        <f ca="1" t="shared" si="1641"/>
        <v/>
      </c>
      <c r="I1243" s="30" t="str">
        <f ca="1" t="shared" si="1642"/>
        <v>Nyanslutning</v>
      </c>
      <c r="J1243" s="30" t="s">
        <v>69</v>
      </c>
      <c r="K1243" s="41">
        <f ca="1" t="shared" si="1643"/>
        <v>170</v>
      </c>
      <c r="L1243" s="41">
        <f ca="1" t="shared" si="1620"/>
        <v>84</v>
      </c>
      <c r="N1243" s="30" t="str">
        <f ca="1" t="shared" si="1621"/>
        <v>Lars Johnson 1243</v>
      </c>
      <c r="O1243" s="30" t="str">
        <f ca="1" t="shared" si="1622"/>
        <v>Sarah Anderson 1243</v>
      </c>
      <c r="P1243" s="30" t="str">
        <f ca="1" t="shared" si="1623"/>
        <v>Sarah Anderson 1243</v>
      </c>
      <c r="Q1243" s="30" t="str">
        <f ca="1" t="shared" si="1644"/>
        <v>5.Anslutningsavtal</v>
      </c>
      <c r="R1243" s="45" t="str">
        <f ca="1" t="shared" si="1645"/>
        <v>nej</v>
      </c>
      <c r="S1243" s="45" t="str">
        <f ca="1" t="shared" si="1646"/>
        <v/>
      </c>
      <c r="T1243" s="45" t="str">
        <f ca="1" t="shared" si="1647"/>
        <v/>
      </c>
      <c r="V1243" s="33"/>
      <c r="W1243" s="49" t="str">
        <f ca="1" t="shared" si="1648"/>
        <v/>
      </c>
      <c r="X1243" s="50" t="str">
        <f ca="1" t="shared" si="1649"/>
        <v>Nej</v>
      </c>
      <c r="Y1243" s="63" t="str">
        <f ca="1" t="shared" si="1630"/>
        <v/>
      </c>
      <c r="Z1243" s="63" t="str">
        <f ca="1" t="shared" si="1631"/>
        <v/>
      </c>
      <c r="AA1243" s="67"/>
      <c r="AB1243" s="64" t="str">
        <f ca="1" t="shared" si="1632"/>
        <v/>
      </c>
      <c r="AC1243" s="73">
        <f ca="1">INDEX(Anslutningspunkt!$A$2:$A$108,RANDBETWEEN(2,108),1)</f>
        <v>31</v>
      </c>
      <c r="AD1243" s="30"/>
      <c r="AE1243" s="30" t="str">
        <f ca="1" t="shared" si="1650"/>
        <v>Stamnät</v>
      </c>
      <c r="AF1243" s="79"/>
      <c r="AG1243" s="122"/>
      <c r="AH1243" s="123"/>
      <c r="AI1243" s="127"/>
      <c r="AL1243" s="7"/>
      <c r="AM1243" s="7">
        <f ca="1">VLOOKUP(AC1243,Anslutningspunkt!A:B,2,0)+RANDBETWEEN(-10000,10000)</f>
        <v>6027108.672</v>
      </c>
      <c r="AN1243" s="7">
        <f ca="1">VLOOKUP(AC1243,Anslutningspunkt!A:C,3,0)+RANDBETWEEN(-10000,10000)</f>
        <v>268668.438</v>
      </c>
      <c r="AP1243" s="7" t="str">
        <f ca="1" t="shared" si="1634"/>
        <v>Nyanslutning</v>
      </c>
      <c r="AQ1243" s="7" t="str">
        <f t="shared" si="1635"/>
        <v>Konsumtion/Produktion</v>
      </c>
      <c r="AX1243" s="31">
        <f ca="1" t="shared" si="1636"/>
        <v>44780.6589143456</v>
      </c>
      <c r="AZ1243" s="31">
        <f ca="1">IF(SUM(IF({"4.Projekteringsavtal","5.Anslutningsavtal","6.Nätavtal"}=Q1243,1,0))&gt;0,EDATE(AX1243,RANDBETWEEN(0,6)),"")</f>
        <v>44780</v>
      </c>
      <c r="BB1243" s="21">
        <f ca="1">IF(SUM(IF({"5.Anslutningsavtal","6.Nätavtal"}=Q1243,1,0))&gt;0,EDATE(AZ1243,RANDBETWEEN(0,3)),"")</f>
        <v>44872</v>
      </c>
      <c r="BD1243" s="21" t="str">
        <f ca="1" t="shared" si="1637"/>
        <v/>
      </c>
    </row>
    <row r="1244" spans="1:56">
      <c r="A1244" s="33" t="s">
        <v>65</v>
      </c>
      <c r="B1244" s="31">
        <f ca="1" t="shared" si="1638"/>
        <v>44734</v>
      </c>
      <c r="C1244" s="32">
        <f ca="1" t="shared" si="1612"/>
        <v>45200</v>
      </c>
      <c r="D1244" s="30" t="str">
        <f t="shared" si="1613"/>
        <v>Project 41244</v>
      </c>
      <c r="E1244" s="30" t="str">
        <f t="shared" si="1614"/>
        <v>Company AB 51244</v>
      </c>
      <c r="F1244" s="30" t="str">
        <f ca="1" t="shared" si="1639"/>
        <v>Älvkarleby</v>
      </c>
      <c r="G1244" s="37">
        <f ca="1" t="shared" si="1640"/>
        <v>38</v>
      </c>
      <c r="H1244" s="38" t="str">
        <f ca="1" t="shared" si="1641"/>
        <v>Ja</v>
      </c>
      <c r="I1244" s="30" t="str">
        <f ca="1" t="shared" si="1642"/>
        <v>Flytt</v>
      </c>
      <c r="J1244" s="30" t="s">
        <v>69</v>
      </c>
      <c r="K1244" s="41">
        <f ca="1" t="shared" si="1643"/>
        <v>220</v>
      </c>
      <c r="L1244" s="41">
        <f ca="1" t="shared" si="1620"/>
        <v>219</v>
      </c>
      <c r="N1244" s="30" t="str">
        <f ca="1" t="shared" si="1621"/>
        <v>Sarah Anderson 1244</v>
      </c>
      <c r="O1244" s="30" t="str">
        <f ca="1" t="shared" si="1622"/>
        <v>Anders Erikson 1244</v>
      </c>
      <c r="P1244" s="30" t="str">
        <f ca="1" t="shared" si="1623"/>
        <v>Lars Johnson 1244</v>
      </c>
      <c r="Q1244" s="30" t="str">
        <f ca="1" t="shared" si="1644"/>
        <v>2.Reservationsavtal</v>
      </c>
      <c r="R1244" s="45" t="str">
        <f ca="1" t="shared" si="1645"/>
        <v>nej</v>
      </c>
      <c r="S1244" s="45" t="str">
        <f ca="1" t="shared" si="1646"/>
        <v/>
      </c>
      <c r="T1244" s="45" t="str">
        <f ca="1" t="shared" si="1647"/>
        <v/>
      </c>
      <c r="V1244" s="33"/>
      <c r="W1244" s="49" t="str">
        <f ca="1" t="shared" si="1648"/>
        <v>Reservationsavtal ska tecknas</v>
      </c>
      <c r="X1244" s="50" t="str">
        <f ca="1" t="shared" si="1649"/>
        <v>Ja</v>
      </c>
      <c r="Y1244" s="63">
        <f ca="1" t="shared" si="1630"/>
        <v>45416</v>
      </c>
      <c r="Z1244" s="63">
        <f ca="1" t="shared" si="1631"/>
        <v>45273</v>
      </c>
      <c r="AA1244" s="67"/>
      <c r="AB1244" s="64" t="str">
        <f ca="1" t="shared" si="1632"/>
        <v/>
      </c>
      <c r="AC1244" s="73">
        <f ca="1">INDEX(Anslutningspunkt!$A$2:$A$108,RANDBETWEEN(2,108),1)</f>
        <v>41</v>
      </c>
      <c r="AD1244" s="30"/>
      <c r="AE1244" s="30" t="str">
        <f ca="1" t="shared" si="1650"/>
        <v>Regionnät</v>
      </c>
      <c r="AF1244" s="79"/>
      <c r="AG1244" s="122"/>
      <c r="AH1244" s="123"/>
      <c r="AI1244" s="127"/>
      <c r="AL1244" s="7"/>
      <c r="AM1244" s="7">
        <f ca="1">VLOOKUP(AC1244,Anslutningspunkt!A:B,2,0)+RANDBETWEEN(-10000,10000)</f>
        <v>6129315.672</v>
      </c>
      <c r="AN1244" s="7">
        <f ca="1">VLOOKUP(AC1244,Anslutningspunkt!A:C,3,0)+RANDBETWEEN(-10000,10000)</f>
        <v>355029.438</v>
      </c>
      <c r="AP1244" s="7" t="str">
        <f ca="1" t="shared" si="1634"/>
        <v>Flytt</v>
      </c>
      <c r="AQ1244" s="7" t="str">
        <f t="shared" si="1635"/>
        <v>Konsumtion/Produktion</v>
      </c>
      <c r="AX1244" s="31">
        <f ca="1" t="shared" si="1636"/>
        <v>44784.2421933002</v>
      </c>
      <c r="AZ1244" s="31" t="str">
        <f ca="1">IF(SUM(IF({"4.Projekteringsavtal","5.Anslutningsavtal","6.Nätavtal"}=Q1244,1,0))&gt;0,EDATE(AX1244,RANDBETWEEN(0,6)),"")</f>
        <v/>
      </c>
      <c r="BB1244" s="21" t="str">
        <f ca="1">IF(SUM(IF({"5.Anslutningsavtal","6.Nätavtal"}=Q1244,1,0))&gt;0,EDATE(AZ1244,RANDBETWEEN(0,3)),"")</f>
        <v/>
      </c>
      <c r="BD1244" s="21" t="str">
        <f ca="1" t="shared" si="1637"/>
        <v/>
      </c>
    </row>
    <row r="1245" spans="1:56">
      <c r="A1245" s="33" t="s">
        <v>65</v>
      </c>
      <c r="B1245" s="31">
        <f ca="1" t="shared" si="1638"/>
        <v>43184</v>
      </c>
      <c r="C1245" s="32">
        <f ca="1" t="shared" si="1612"/>
        <v>44052</v>
      </c>
      <c r="D1245" s="30" t="str">
        <f t="shared" si="1613"/>
        <v>Project 41245</v>
      </c>
      <c r="E1245" s="30" t="str">
        <f t="shared" si="1614"/>
        <v>Company AB 51245</v>
      </c>
      <c r="F1245" s="30" t="str">
        <f ca="1" t="shared" si="1639"/>
        <v>Botkyrka</v>
      </c>
      <c r="G1245" s="37">
        <f ca="1" t="shared" si="1640"/>
        <v>31</v>
      </c>
      <c r="H1245" s="38" t="str">
        <f ca="1" t="shared" si="1641"/>
        <v/>
      </c>
      <c r="I1245" s="30" t="str">
        <f ca="1" t="shared" si="1642"/>
        <v>Flytt</v>
      </c>
      <c r="J1245" s="30" t="s">
        <v>69</v>
      </c>
      <c r="K1245" s="41">
        <f ca="1" t="shared" si="1643"/>
        <v>600</v>
      </c>
      <c r="L1245" s="41">
        <f ca="1" t="shared" si="1620"/>
        <v>391</v>
      </c>
      <c r="N1245" s="30" t="str">
        <f ca="1" t="shared" si="1621"/>
        <v>Anders Erikson 1245</v>
      </c>
      <c r="O1245" s="30" t="str">
        <f ca="1" t="shared" si="1622"/>
        <v>Sarah Anderson 1245</v>
      </c>
      <c r="P1245" s="30" t="str">
        <f ca="1" t="shared" si="1623"/>
        <v>Anders Erikson 1245</v>
      </c>
      <c r="Q1245" s="30" t="str">
        <f ca="1" t="shared" si="1644"/>
        <v>1.Anslutningsmöjlighet</v>
      </c>
      <c r="R1245" s="45" t="str">
        <f ca="1" t="shared" si="1645"/>
        <v/>
      </c>
      <c r="S1245" s="45" t="str">
        <f ca="1" t="shared" si="1646"/>
        <v>x</v>
      </c>
      <c r="T1245" s="45" t="str">
        <f ca="1" t="shared" si="1647"/>
        <v/>
      </c>
      <c r="V1245" s="33"/>
      <c r="W1245" s="49" t="str">
        <f ca="1" t="shared" si="1648"/>
        <v>Reservationsavtal ska tecknas</v>
      </c>
      <c r="X1245" s="50" t="str">
        <f ca="1" t="shared" si="1649"/>
        <v>Nej</v>
      </c>
      <c r="Y1245" s="63" t="str">
        <f ca="1" t="shared" si="1630"/>
        <v/>
      </c>
      <c r="Z1245" s="63" t="str">
        <f ca="1" t="shared" si="1631"/>
        <v/>
      </c>
      <c r="AA1245" s="67"/>
      <c r="AB1245" s="64" t="str">
        <f ca="1" t="shared" si="1632"/>
        <v/>
      </c>
      <c r="AC1245" s="73">
        <f ca="1">INDEX(Anslutningspunkt!$A$2:$A$108,RANDBETWEEN(2,108),1)</f>
        <v>105</v>
      </c>
      <c r="AD1245" s="30"/>
      <c r="AE1245" s="30" t="str">
        <f ca="1" t="shared" si="1650"/>
        <v/>
      </c>
      <c r="AF1245" s="79"/>
      <c r="AG1245" s="122"/>
      <c r="AH1245" s="123"/>
      <c r="AI1245" s="127"/>
      <c r="AL1245" s="7"/>
      <c r="AM1245" s="7">
        <f ca="1">VLOOKUP(AC1245,Anslutningspunkt!A:B,2,0)+RANDBETWEEN(-10000,10000)</f>
        <v>6088549.672</v>
      </c>
      <c r="AN1245" s="7">
        <f ca="1">VLOOKUP(AC1245,Anslutningspunkt!A:C,3,0)+RANDBETWEEN(-10000,10000)</f>
        <v>428116.438</v>
      </c>
      <c r="AP1245" s="7" t="str">
        <f ca="1" t="shared" si="1634"/>
        <v>Flytt</v>
      </c>
      <c r="AQ1245" s="7" t="str">
        <f t="shared" si="1635"/>
        <v>Konsumtion/Produktion</v>
      </c>
      <c r="AX1245" s="31" t="str">
        <f ca="1" t="shared" si="1636"/>
        <v/>
      </c>
      <c r="AZ1245" s="31" t="str">
        <f ca="1">IF(SUM(IF({"4.Projekteringsavtal","5.Anslutningsavtal","6.Nätavtal"}=Q1245,1,0))&gt;0,EDATE(AX1245,RANDBETWEEN(0,6)),"")</f>
        <v/>
      </c>
      <c r="BB1245" s="21" t="str">
        <f ca="1">IF(SUM(IF({"5.Anslutningsavtal","6.Nätavtal"}=Q1245,1,0))&gt;0,EDATE(AZ1245,RANDBETWEEN(0,3)),"")</f>
        <v/>
      </c>
      <c r="BD1245" s="21" t="str">
        <f ca="1" t="shared" si="1637"/>
        <v/>
      </c>
    </row>
    <row r="1246" spans="1:56">
      <c r="A1246" s="33" t="s">
        <v>65</v>
      </c>
      <c r="B1246" s="31">
        <f ca="1" t="shared" si="1638"/>
        <v>44072</v>
      </c>
      <c r="C1246" s="32">
        <f ca="1" t="shared" si="1612"/>
        <v>44625</v>
      </c>
      <c r="D1246" s="30" t="str">
        <f t="shared" si="1613"/>
        <v>Project 41246</v>
      </c>
      <c r="E1246" s="30" t="str">
        <f t="shared" si="1614"/>
        <v>Company AB 51246</v>
      </c>
      <c r="F1246" s="30" t="str">
        <f ca="1" t="shared" si="1639"/>
        <v>Upplands Bro</v>
      </c>
      <c r="G1246" s="37">
        <f ca="1" t="shared" si="1640"/>
        <v>33</v>
      </c>
      <c r="H1246" s="38" t="str">
        <f ca="1" t="shared" si="1641"/>
        <v>Nej</v>
      </c>
      <c r="I1246" s="30" t="str">
        <f ca="1" t="shared" si="1642"/>
        <v>Flytt</v>
      </c>
      <c r="J1246" s="30" t="s">
        <v>69</v>
      </c>
      <c r="K1246" s="41">
        <f ca="1" t="shared" si="1643"/>
        <v>380</v>
      </c>
      <c r="L1246" s="41">
        <f ca="1" t="shared" si="1620"/>
        <v>75</v>
      </c>
      <c r="N1246" s="30" t="str">
        <f ca="1" t="shared" si="1621"/>
        <v>Anders Erikson 1246</v>
      </c>
      <c r="O1246" s="30" t="str">
        <f ca="1" t="shared" si="1622"/>
        <v>Erik Johanson 1246</v>
      </c>
      <c r="P1246" s="30" t="str">
        <f ca="1" t="shared" si="1623"/>
        <v>Erik Johanson 1246</v>
      </c>
      <c r="Q1246" s="30" t="str">
        <f ca="1" t="shared" si="1644"/>
        <v>5.Anslutningsavtal</v>
      </c>
      <c r="R1246" s="45" t="str">
        <f ca="1" t="shared" si="1645"/>
        <v>nej</v>
      </c>
      <c r="S1246" s="45" t="str">
        <f ca="1" t="shared" si="1646"/>
        <v>x</v>
      </c>
      <c r="T1246" s="45" t="str">
        <f ca="1" t="shared" si="1647"/>
        <v/>
      </c>
      <c r="V1246" s="33"/>
      <c r="W1246" s="49" t="str">
        <f ca="1" t="shared" si="1648"/>
        <v>Länk</v>
      </c>
      <c r="X1246" s="50" t="str">
        <f ca="1" t="shared" si="1649"/>
        <v/>
      </c>
      <c r="Y1246" s="63" t="str">
        <f ca="1" t="shared" si="1630"/>
        <v/>
      </c>
      <c r="Z1246" s="63" t="str">
        <f ca="1" t="shared" si="1631"/>
        <v/>
      </c>
      <c r="AA1246" s="67"/>
      <c r="AB1246" s="64" t="str">
        <f ca="1" t="shared" si="1632"/>
        <v/>
      </c>
      <c r="AC1246" s="73">
        <f ca="1">INDEX(Anslutningspunkt!$A$2:$A$108,RANDBETWEEN(2,108),1)</f>
        <v>68</v>
      </c>
      <c r="AD1246" s="30"/>
      <c r="AE1246" s="30" t="str">
        <f ca="1" t="shared" si="1650"/>
        <v>Regionnät</v>
      </c>
      <c r="AF1246" s="79"/>
      <c r="AG1246" s="122"/>
      <c r="AH1246" s="123"/>
      <c r="AI1246" s="127"/>
      <c r="AL1246" s="7"/>
      <c r="AM1246" s="7">
        <f ca="1">VLOOKUP(AC1246,Anslutningspunkt!A:B,2,0)+RANDBETWEEN(-10000,10000)</f>
        <v>6172274.672</v>
      </c>
      <c r="AN1246" s="7">
        <f ca="1">VLOOKUP(AC1246,Anslutningspunkt!A:C,3,0)+RANDBETWEEN(-10000,10000)</f>
        <v>430091.438</v>
      </c>
      <c r="AP1246" s="7" t="str">
        <f ca="1" t="shared" si="1634"/>
        <v>Flytt</v>
      </c>
      <c r="AQ1246" s="7" t="str">
        <f t="shared" si="1635"/>
        <v>Konsumtion/Produktion</v>
      </c>
      <c r="AX1246" s="31">
        <f ca="1" t="shared" si="1636"/>
        <v>44512.9499369968</v>
      </c>
      <c r="AZ1246" s="31">
        <f ca="1">IF(SUM(IF({"4.Projekteringsavtal","5.Anslutningsavtal","6.Nätavtal"}=Q1246,1,0))&gt;0,EDATE(AX1246,RANDBETWEEN(0,6)),"")</f>
        <v>44693</v>
      </c>
      <c r="BB1246" s="21">
        <f ca="1">IF(SUM(IF({"5.Anslutningsavtal","6.Nätavtal"}=Q1246,1,0))&gt;0,EDATE(AZ1246,RANDBETWEEN(0,3)),"")</f>
        <v>44693</v>
      </c>
      <c r="BD1246" s="21" t="str">
        <f ca="1" t="shared" si="1637"/>
        <v/>
      </c>
    </row>
    <row r="1247" spans="1:56">
      <c r="A1247" s="33" t="s">
        <v>65</v>
      </c>
      <c r="B1247" s="31">
        <f ca="1" t="shared" si="1638"/>
        <v>43114</v>
      </c>
      <c r="C1247" s="32">
        <f ca="1" t="shared" si="1612"/>
        <v>45228</v>
      </c>
      <c r="D1247" s="30" t="str">
        <f t="shared" si="1613"/>
        <v>Project 41247</v>
      </c>
      <c r="E1247" s="30" t="str">
        <f t="shared" si="1614"/>
        <v>Company AB 51247</v>
      </c>
      <c r="F1247" s="30" t="str">
        <f ca="1" t="shared" si="1639"/>
        <v>Nacka</v>
      </c>
      <c r="G1247" s="37">
        <f ca="1" t="shared" si="1640"/>
        <v>38</v>
      </c>
      <c r="H1247" s="38" t="str">
        <f ca="1" t="shared" si="1641"/>
        <v>Nej</v>
      </c>
      <c r="I1247" s="30" t="str">
        <f ca="1" t="shared" si="1642"/>
        <v>Utökning</v>
      </c>
      <c r="J1247" s="30" t="s">
        <v>69</v>
      </c>
      <c r="K1247" s="41">
        <f ca="1" t="shared" si="1643"/>
        <v>470</v>
      </c>
      <c r="L1247" s="41">
        <f ca="1" t="shared" si="1620"/>
        <v>88</v>
      </c>
      <c r="N1247" s="30" t="str">
        <f ca="1" t="shared" si="1621"/>
        <v>Anders Erikson 1247</v>
      </c>
      <c r="O1247" s="30" t="str">
        <f ca="1" t="shared" si="1622"/>
        <v>Anders Erikson 1247</v>
      </c>
      <c r="P1247" s="30" t="str">
        <f ca="1" t="shared" si="1623"/>
        <v>Anders Erikson 1247</v>
      </c>
      <c r="Q1247" s="30" t="str">
        <f ca="1" t="shared" si="1644"/>
        <v>5.Anslutningsavtal</v>
      </c>
      <c r="R1247" s="45" t="str">
        <f ca="1" t="shared" si="1645"/>
        <v>Ja</v>
      </c>
      <c r="S1247" s="45" t="str">
        <f ca="1" t="shared" si="1646"/>
        <v/>
      </c>
      <c r="T1247" s="45" t="str">
        <f ca="1" t="shared" si="1647"/>
        <v/>
      </c>
      <c r="V1247" s="33"/>
      <c r="W1247" s="49" t="str">
        <f ca="1" t="shared" si="1648"/>
        <v/>
      </c>
      <c r="X1247" s="50" t="str">
        <f ca="1" t="shared" si="1649"/>
        <v>Nej</v>
      </c>
      <c r="Y1247" s="63" t="str">
        <f ca="1" t="shared" si="1630"/>
        <v/>
      </c>
      <c r="Z1247" s="63" t="str">
        <f ca="1" t="shared" si="1631"/>
        <v/>
      </c>
      <c r="AA1247" s="67"/>
      <c r="AB1247" s="64" t="str">
        <f ca="1" t="shared" si="1632"/>
        <v/>
      </c>
      <c r="AC1247" s="73">
        <f ca="1">INDEX(Anslutningspunkt!$A$2:$A$108,RANDBETWEEN(2,108),1)</f>
        <v>43</v>
      </c>
      <c r="AD1247" s="30"/>
      <c r="AE1247" s="30" t="str">
        <f ca="1" t="shared" si="1650"/>
        <v>Regionnät</v>
      </c>
      <c r="AF1247" s="79"/>
      <c r="AG1247" s="122"/>
      <c r="AH1247" s="123"/>
      <c r="AI1247" s="127"/>
      <c r="AL1247" s="7"/>
      <c r="AM1247" s="7">
        <f ca="1">VLOOKUP(AC1247,Anslutningspunkt!A:B,2,0)+RANDBETWEEN(-10000,10000)</f>
        <v>6122672.672</v>
      </c>
      <c r="AN1247" s="7">
        <f ca="1">VLOOKUP(AC1247,Anslutningspunkt!A:C,3,0)+RANDBETWEEN(-10000,10000)</f>
        <v>347171.438</v>
      </c>
      <c r="AP1247" s="7" t="str">
        <f ca="1" t="shared" si="1634"/>
        <v>Utökning</v>
      </c>
      <c r="AQ1247" s="7" t="str">
        <f t="shared" si="1635"/>
        <v>Konsumtion/Produktion</v>
      </c>
      <c r="AX1247" s="31">
        <f ca="1" t="shared" si="1636"/>
        <v>43118.3278542801</v>
      </c>
      <c r="AZ1247" s="31">
        <f ca="1">IF(SUM(IF({"4.Projekteringsavtal","5.Anslutningsavtal","6.Nätavtal"}=Q1247,1,0))&gt;0,EDATE(AX1247,RANDBETWEEN(0,6)),"")</f>
        <v>43118</v>
      </c>
      <c r="BB1247" s="21">
        <f ca="1">IF(SUM(IF({"5.Anslutningsavtal","6.Nätavtal"}=Q1247,1,0))&gt;0,EDATE(AZ1247,RANDBETWEEN(0,3)),"")</f>
        <v>43208</v>
      </c>
      <c r="BD1247" s="21" t="str">
        <f ca="1" t="shared" si="1637"/>
        <v/>
      </c>
    </row>
    <row r="1248" spans="1:56">
      <c r="A1248" s="33" t="s">
        <v>65</v>
      </c>
      <c r="B1248" s="31">
        <f ca="1" t="shared" si="1638"/>
        <v>44683</v>
      </c>
      <c r="C1248" s="32">
        <f ca="1" t="shared" si="1612"/>
        <v>45585</v>
      </c>
      <c r="D1248" s="30" t="str">
        <f t="shared" si="1613"/>
        <v>Project 41248</v>
      </c>
      <c r="E1248" s="30" t="str">
        <f t="shared" si="1614"/>
        <v>Company AB 51248</v>
      </c>
      <c r="F1248" s="30" t="str">
        <f ca="1" t="shared" si="1639"/>
        <v>Norberg</v>
      </c>
      <c r="G1248" s="37">
        <f ca="1" t="shared" si="1640"/>
        <v>34</v>
      </c>
      <c r="H1248" s="38" t="str">
        <f ca="1" t="shared" si="1641"/>
        <v>Nej</v>
      </c>
      <c r="I1248" s="30" t="str">
        <f ca="1" t="shared" si="1642"/>
        <v>Nyanslutning</v>
      </c>
      <c r="J1248" s="30" t="s">
        <v>69</v>
      </c>
      <c r="K1248" s="41">
        <f ca="1" t="shared" si="1643"/>
        <v>530</v>
      </c>
      <c r="L1248" s="41">
        <f ca="1" t="shared" si="1620"/>
        <v>18</v>
      </c>
      <c r="N1248" s="30" t="str">
        <f ca="1" t="shared" si="1621"/>
        <v>Sarah Anderson 1248</v>
      </c>
      <c r="O1248" s="30" t="str">
        <f ca="1" t="shared" si="1622"/>
        <v>Anders Erikson 1248</v>
      </c>
      <c r="P1248" s="30" t="str">
        <f ca="1" t="shared" si="1623"/>
        <v>Sarah Anderson 1248</v>
      </c>
      <c r="Q1248" s="30" t="str">
        <f ca="1" t="shared" si="1644"/>
        <v>2.Reservationsavtal</v>
      </c>
      <c r="R1248" s="45" t="str">
        <f ca="1" t="shared" si="1645"/>
        <v>Ja</v>
      </c>
      <c r="S1248" s="45" t="str">
        <f ca="1" t="shared" si="1646"/>
        <v/>
      </c>
      <c r="T1248" s="45" t="str">
        <f ca="1" t="shared" si="1647"/>
        <v/>
      </c>
      <c r="V1248" s="33"/>
      <c r="W1248" s="49" t="str">
        <f ca="1" t="shared" si="1648"/>
        <v>Reservationsavtal ska tecknas</v>
      </c>
      <c r="X1248" s="50" t="str">
        <f ca="1" t="shared" si="1649"/>
        <v>Ja</v>
      </c>
      <c r="Y1248" s="63">
        <f ca="1" t="shared" si="1630"/>
        <v>45585</v>
      </c>
      <c r="Z1248" s="63">
        <f ca="1" t="shared" si="1631"/>
        <v>45585</v>
      </c>
      <c r="AA1248" s="67"/>
      <c r="AB1248" s="64" t="str">
        <f ca="1" t="shared" si="1632"/>
        <v/>
      </c>
      <c r="AC1248" s="73">
        <f ca="1">INDEX(Anslutningspunkt!$A$2:$A$108,RANDBETWEEN(2,108),1)</f>
        <v>11</v>
      </c>
      <c r="AD1248" s="30"/>
      <c r="AE1248" s="30" t="str">
        <f ca="1" t="shared" si="1650"/>
        <v/>
      </c>
      <c r="AF1248" s="79"/>
      <c r="AG1248" s="122"/>
      <c r="AH1248" s="123"/>
      <c r="AI1248" s="127"/>
      <c r="AL1248" s="7"/>
      <c r="AM1248" s="7">
        <f ca="1">VLOOKUP(AC1248,Anslutningspunkt!A:B,2,0)+RANDBETWEEN(-10000,10000)</f>
        <v>6016133.672</v>
      </c>
      <c r="AN1248" s="7">
        <f ca="1">VLOOKUP(AC1248,Anslutningspunkt!A:C,3,0)+RANDBETWEEN(-10000,10000)</f>
        <v>255183.438</v>
      </c>
      <c r="AP1248" s="7" t="str">
        <f ca="1" t="shared" si="1634"/>
        <v>Nyanslutning</v>
      </c>
      <c r="AQ1248" s="7" t="str">
        <f t="shared" si="1635"/>
        <v>Konsumtion/Produktion</v>
      </c>
      <c r="AX1248" s="31">
        <f ca="1" t="shared" si="1636"/>
        <v>45101.965559854</v>
      </c>
      <c r="AZ1248" s="31" t="str">
        <f ca="1">IF(SUM(IF({"4.Projekteringsavtal","5.Anslutningsavtal","6.Nätavtal"}=Q1248,1,0))&gt;0,EDATE(AX1248,RANDBETWEEN(0,6)),"")</f>
        <v/>
      </c>
      <c r="BB1248" s="21" t="str">
        <f ca="1">IF(SUM(IF({"5.Anslutningsavtal","6.Nätavtal"}=Q1248,1,0))&gt;0,EDATE(AZ1248,RANDBETWEEN(0,3)),"")</f>
        <v/>
      </c>
      <c r="BD1248" s="21" t="str">
        <f ca="1" t="shared" si="1637"/>
        <v/>
      </c>
    </row>
    <row r="1249" spans="1:56">
      <c r="A1249" s="33" t="s">
        <v>65</v>
      </c>
      <c r="B1249" s="31">
        <f ca="1" t="shared" si="1638"/>
        <v>44291</v>
      </c>
      <c r="C1249" s="32">
        <f ca="1" t="shared" si="1612"/>
        <v>44963</v>
      </c>
      <c r="D1249" s="30" t="str">
        <f t="shared" si="1613"/>
        <v>Project 41249</v>
      </c>
      <c r="E1249" s="30" t="str">
        <f t="shared" si="1614"/>
        <v>Company AB 51249</v>
      </c>
      <c r="F1249" s="30" t="str">
        <f ca="1" t="shared" si="1639"/>
        <v>Långshyttan</v>
      </c>
      <c r="G1249" s="37">
        <f ca="1" t="shared" si="1640"/>
        <v>32</v>
      </c>
      <c r="H1249" s="38" t="str">
        <f ca="1" t="shared" si="1641"/>
        <v>Ja</v>
      </c>
      <c r="I1249" s="30" t="str">
        <f ca="1" t="shared" si="1642"/>
        <v>Nyanslutning</v>
      </c>
      <c r="J1249" s="30" t="s">
        <v>69</v>
      </c>
      <c r="K1249" s="41">
        <f ca="1" t="shared" si="1643"/>
        <v>550</v>
      </c>
      <c r="L1249" s="41">
        <f ca="1" t="shared" si="1620"/>
        <v>74</v>
      </c>
      <c r="N1249" s="30" t="str">
        <f ca="1" t="shared" si="1621"/>
        <v>Anders Erikson 1249</v>
      </c>
      <c r="O1249" s="30" t="str">
        <f ca="1" t="shared" si="1622"/>
        <v>Erik Johanson 1249</v>
      </c>
      <c r="P1249" s="30" t="str">
        <f ca="1" t="shared" si="1623"/>
        <v>Anders Erikson 1249</v>
      </c>
      <c r="Q1249" s="30" t="str">
        <f ca="1" t="shared" si="1644"/>
        <v>1.Anslutningsmöjlighet</v>
      </c>
      <c r="R1249" s="45" t="str">
        <f ca="1" t="shared" si="1645"/>
        <v>Ja</v>
      </c>
      <c r="S1249" s="45" t="str">
        <f ca="1" t="shared" si="1646"/>
        <v>x</v>
      </c>
      <c r="T1249" s="45" t="str">
        <f ca="1" t="shared" si="1647"/>
        <v/>
      </c>
      <c r="V1249" s="33"/>
      <c r="W1249" s="49" t="str">
        <f ca="1" t="shared" si="1648"/>
        <v/>
      </c>
      <c r="X1249" s="50" t="str">
        <f ca="1" t="shared" si="1649"/>
        <v>Nej</v>
      </c>
      <c r="Y1249" s="63" t="str">
        <f ca="1" t="shared" si="1630"/>
        <v/>
      </c>
      <c r="Z1249" s="63" t="str">
        <f ca="1" t="shared" si="1631"/>
        <v/>
      </c>
      <c r="AA1249" s="67"/>
      <c r="AB1249" s="64" t="str">
        <f ca="1" t="shared" si="1632"/>
        <v/>
      </c>
      <c r="AC1249" s="73">
        <f ca="1">INDEX(Anslutningspunkt!$A$2:$A$108,RANDBETWEEN(2,108),1)</f>
        <v>58</v>
      </c>
      <c r="AD1249" s="30"/>
      <c r="AE1249" s="30" t="str">
        <f ca="1" t="shared" si="1650"/>
        <v>Stamnät</v>
      </c>
      <c r="AF1249" s="79"/>
      <c r="AG1249" s="122"/>
      <c r="AH1249" s="123"/>
      <c r="AI1249" s="127"/>
      <c r="AL1249" s="7"/>
      <c r="AM1249" s="7">
        <f ca="1">VLOOKUP(AC1249,Anslutningspunkt!A:B,2,0)+RANDBETWEEN(-10000,10000)</f>
        <v>6086498.672</v>
      </c>
      <c r="AN1249" s="7">
        <f ca="1">VLOOKUP(AC1249,Anslutningspunkt!A:C,3,0)+RANDBETWEEN(-10000,10000)</f>
        <v>336746.438</v>
      </c>
      <c r="AP1249" s="7" t="str">
        <f ca="1" t="shared" si="1634"/>
        <v>Nyanslutning</v>
      </c>
      <c r="AQ1249" s="7" t="str">
        <f t="shared" si="1635"/>
        <v>Konsumtion/Produktion</v>
      </c>
      <c r="AX1249" s="31" t="str">
        <f ca="1" t="shared" si="1636"/>
        <v/>
      </c>
      <c r="AZ1249" s="31" t="str">
        <f ca="1">IF(SUM(IF({"4.Projekteringsavtal","5.Anslutningsavtal","6.Nätavtal"}=Q1249,1,0))&gt;0,EDATE(AX1249,RANDBETWEEN(0,6)),"")</f>
        <v/>
      </c>
      <c r="BB1249" s="21" t="str">
        <f ca="1">IF(SUM(IF({"5.Anslutningsavtal","6.Nätavtal"}=Q1249,1,0))&gt;0,EDATE(AZ1249,RANDBETWEEN(0,3)),"")</f>
        <v/>
      </c>
      <c r="BD1249" s="21" t="str">
        <f ca="1" t="shared" si="1637"/>
        <v/>
      </c>
    </row>
    <row r="1250" spans="1:56">
      <c r="A1250" s="33" t="s">
        <v>65</v>
      </c>
      <c r="B1250" s="31">
        <f ca="1" t="shared" si="1638"/>
        <v>43512</v>
      </c>
      <c r="C1250" s="32">
        <f ca="1" t="shared" si="1612"/>
        <v>44636</v>
      </c>
      <c r="D1250" s="30" t="str">
        <f t="shared" si="1613"/>
        <v>Project 41250</v>
      </c>
      <c r="E1250" s="30" t="str">
        <f t="shared" si="1614"/>
        <v>Company AB 51250</v>
      </c>
      <c r="F1250" s="30" t="str">
        <f ca="1" t="shared" si="1639"/>
        <v>Österåker</v>
      </c>
      <c r="G1250" s="37">
        <f ca="1" t="shared" si="1640"/>
        <v>32</v>
      </c>
      <c r="H1250" s="38" t="str">
        <f ca="1" t="shared" si="1641"/>
        <v>Ja</v>
      </c>
      <c r="I1250" s="30" t="str">
        <f ca="1" t="shared" si="1642"/>
        <v>Flytt</v>
      </c>
      <c r="J1250" s="30" t="s">
        <v>69</v>
      </c>
      <c r="K1250" s="41">
        <f ca="1" t="shared" si="1643"/>
        <v>590</v>
      </c>
      <c r="L1250" s="41">
        <f ca="1" t="shared" si="1620"/>
        <v>302</v>
      </c>
      <c r="N1250" s="30" t="str">
        <f ca="1" t="shared" si="1621"/>
        <v>Sarah Anderson 1250</v>
      </c>
      <c r="O1250" s="30" t="str">
        <f ca="1" t="shared" si="1622"/>
        <v>Erik Johanson 1250</v>
      </c>
      <c r="P1250" s="30" t="str">
        <f ca="1" t="shared" si="1623"/>
        <v>Sarah Anderson 1250</v>
      </c>
      <c r="Q1250" s="30" t="str">
        <f ca="1" t="shared" si="1644"/>
        <v>2.Reservationsavtal</v>
      </c>
      <c r="R1250" s="45" t="str">
        <f ca="1" t="shared" si="1645"/>
        <v>Ja</v>
      </c>
      <c r="S1250" s="45" t="str">
        <f ca="1" t="shared" si="1646"/>
        <v>x</v>
      </c>
      <c r="T1250" s="45" t="str">
        <f ca="1" t="shared" si="1647"/>
        <v/>
      </c>
      <c r="V1250" s="33"/>
      <c r="W1250" s="49" t="str">
        <f ca="1" t="shared" si="1648"/>
        <v/>
      </c>
      <c r="X1250" s="50" t="str">
        <f ca="1" t="shared" si="1649"/>
        <v/>
      </c>
      <c r="Y1250" s="63" t="str">
        <f ca="1" t="shared" si="1630"/>
        <v/>
      </c>
      <c r="Z1250" s="63" t="str">
        <f ca="1" t="shared" si="1631"/>
        <v/>
      </c>
      <c r="AA1250" s="67"/>
      <c r="AB1250" s="64" t="str">
        <f ca="1" t="shared" si="1632"/>
        <v/>
      </c>
      <c r="AC1250" s="73">
        <f ca="1">INDEX(Anslutningspunkt!$A$2:$A$108,RANDBETWEEN(2,108),1)</f>
        <v>14</v>
      </c>
      <c r="AD1250" s="30"/>
      <c r="AE1250" s="30" t="str">
        <f ca="1" t="shared" si="1650"/>
        <v>Stamnät</v>
      </c>
      <c r="AF1250" s="79"/>
      <c r="AG1250" s="122"/>
      <c r="AH1250" s="123"/>
      <c r="AI1250" s="127"/>
      <c r="AL1250" s="7"/>
      <c r="AM1250" s="7">
        <f ca="1">VLOOKUP(AC1250,Anslutningspunkt!A:B,2,0)+RANDBETWEEN(-10000,10000)</f>
        <v>6043771.672</v>
      </c>
      <c r="AN1250" s="7">
        <f ca="1">VLOOKUP(AC1250,Anslutningspunkt!A:C,3,0)+RANDBETWEEN(-10000,10000)</f>
        <v>311923.438</v>
      </c>
      <c r="AP1250" s="7" t="str">
        <f ca="1" t="shared" si="1634"/>
        <v>Flytt</v>
      </c>
      <c r="AQ1250" s="7" t="str">
        <f t="shared" si="1635"/>
        <v>Konsumtion/Produktion</v>
      </c>
      <c r="AX1250" s="31">
        <f ca="1" t="shared" si="1636"/>
        <v>44224.6924986668</v>
      </c>
      <c r="AZ1250" s="31" t="str">
        <f ca="1">IF(SUM(IF({"4.Projekteringsavtal","5.Anslutningsavtal","6.Nätavtal"}=Q1250,1,0))&gt;0,EDATE(AX1250,RANDBETWEEN(0,6)),"")</f>
        <v/>
      </c>
      <c r="BB1250" s="21" t="str">
        <f ca="1">IF(SUM(IF({"5.Anslutningsavtal","6.Nätavtal"}=Q1250,1,0))&gt;0,EDATE(AZ1250,RANDBETWEEN(0,3)),"")</f>
        <v/>
      </c>
      <c r="BD1250" s="21" t="str">
        <f ca="1" t="shared" si="1637"/>
        <v/>
      </c>
    </row>
    <row r="1251" spans="1:56">
      <c r="A1251" s="33" t="s">
        <v>65</v>
      </c>
      <c r="B1251" s="31">
        <f ca="1" t="shared" ref="B1251:B1260" si="1651">RANDBETWEEN(DATE(2018,1,1),DATE(2022,10,20))</f>
        <v>43657</v>
      </c>
      <c r="C1251" s="32">
        <f ca="1" t="shared" si="1612"/>
        <v>43735</v>
      </c>
      <c r="D1251" s="30" t="str">
        <f t="shared" si="1613"/>
        <v>Project 41251</v>
      </c>
      <c r="E1251" s="30" t="str">
        <f t="shared" si="1614"/>
        <v>Company AB 51251</v>
      </c>
      <c r="F1251" s="30" t="str">
        <f ca="1" t="shared" ref="F1251:F1260" si="1652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Långshyttan</v>
      </c>
      <c r="G1251" s="37">
        <f ca="1" t="shared" ref="G1251:G1260" si="1653">RANDBETWEEN(30,38)</f>
        <v>36</v>
      </c>
      <c r="H1251" s="38" t="str">
        <f ca="1" t="shared" ref="H1251:H1260" si="1654">CHOOSE(RANDBETWEEN(1,3),"Ja","Nej","")</f>
        <v>Nej</v>
      </c>
      <c r="I1251" s="30" t="str">
        <f ca="1" t="shared" ref="I1251:I1260" si="1655">CHOOSE(RANDBETWEEN(1,3),"Nyanslutning","Utökning","Flytt")</f>
        <v>Flytt</v>
      </c>
      <c r="J1251" s="30" t="s">
        <v>69</v>
      </c>
      <c r="K1251" s="41">
        <f ca="1" t="shared" ref="K1251:K1260" si="1656">RANDBETWEEN(1,60)*10</f>
        <v>200</v>
      </c>
      <c r="L1251" s="41">
        <f ca="1" t="shared" si="1620"/>
        <v>9</v>
      </c>
      <c r="N1251" s="30" t="str">
        <f ca="1" t="shared" si="1621"/>
        <v>Lars Johnson 1251</v>
      </c>
      <c r="O1251" s="30" t="str">
        <f ca="1" t="shared" si="1622"/>
        <v>Erik Johanson 1251</v>
      </c>
      <c r="P1251" s="30" t="str">
        <f ca="1" t="shared" si="1623"/>
        <v>Anders Erikson 1251</v>
      </c>
      <c r="Q1251" s="30" t="str">
        <f ca="1" t="shared" ref="Q1251:Q1260" si="1657">CHOOSE(RANDBETWEEN(1,5),"5.Anslutningsavtal","4.Projekteringsavtal","6.Nätavtal","2.Reservationsavtal","1.Anslutningsmöjlighet")</f>
        <v>1.Anslutningsmöjlighet</v>
      </c>
      <c r="R1251" s="45" t="str">
        <f ca="1" t="shared" ref="R1251:R1260" si="1658">CHOOSE(RANDBETWEEN(1,8),"Ja","","","","n","nej","?","N/A")</f>
        <v>N/A</v>
      </c>
      <c r="S1251" s="45" t="str">
        <f ca="1" t="shared" ref="S1251:S1260" si="1659">CHOOSE(RANDBETWEEN(1,3),"x","","")</f>
        <v/>
      </c>
      <c r="T1251" s="45" t="str">
        <f ca="1" t="shared" ref="T1251:T1260" si="1660">CHOOSE(RANDBETWEEN(1,4),"x","","","")</f>
        <v/>
      </c>
      <c r="V1251" s="33"/>
      <c r="W1251" s="49" t="str">
        <f ca="1" t="shared" ref="W1251:W1260" si="1661">CHOOSE(RANDBETWEEN(1,7),"Länk","","","","","Ansluts till LN 20 kV","Reservationsavtal ska tecknas")</f>
        <v>Länk</v>
      </c>
      <c r="X1251" s="50" t="str">
        <f ca="1" t="shared" ref="X1251:X1260" si="1662">CHOOSE(RANDBETWEEN(1,4),"Ja","Ja","Nej","")</f>
        <v>Ja</v>
      </c>
      <c r="Y1251" s="63">
        <f ca="1" t="shared" si="1630"/>
        <v>45122</v>
      </c>
      <c r="Z1251" s="63">
        <f ca="1" t="shared" si="1631"/>
        <v>44489</v>
      </c>
      <c r="AA1251" s="67"/>
      <c r="AB1251" s="64" t="str">
        <f ca="1" t="shared" si="1632"/>
        <v/>
      </c>
      <c r="AC1251" s="73">
        <f ca="1">INDEX(Anslutningspunkt!$A$2:$A$108,RANDBETWEEN(2,108),1)</f>
        <v>80</v>
      </c>
      <c r="AD1251" s="30"/>
      <c r="AE1251" s="30" t="str">
        <f ca="1" t="shared" ref="AE1251:AE1260" si="1663">CHOOSE(RANDBETWEEN(1,4),"Regionnät","Stamnät Regionnät","Stamnät","")</f>
        <v>Regionnät</v>
      </c>
      <c r="AF1251" s="79"/>
      <c r="AG1251" s="122"/>
      <c r="AH1251" s="123"/>
      <c r="AI1251" s="127"/>
      <c r="AL1251" s="7"/>
      <c r="AM1251" s="7">
        <f ca="1">VLOOKUP(AC1251,Anslutningspunkt!A:B,2,0)+RANDBETWEEN(-10000,10000)</f>
        <v>6066960.672</v>
      </c>
      <c r="AN1251" s="7">
        <f ca="1">VLOOKUP(AC1251,Anslutningspunkt!A:C,3,0)+RANDBETWEEN(-10000,10000)</f>
        <v>326833.438</v>
      </c>
      <c r="AP1251" s="7" t="str">
        <f ca="1" t="shared" si="1634"/>
        <v>Flytt</v>
      </c>
      <c r="AQ1251" s="7" t="str">
        <f t="shared" si="1635"/>
        <v>Konsumtion/Produktion</v>
      </c>
      <c r="AX1251" s="31" t="str">
        <f ca="1" t="shared" si="1636"/>
        <v/>
      </c>
      <c r="AZ1251" s="31" t="str">
        <f ca="1">IF(SUM(IF({"4.Projekteringsavtal","5.Anslutningsavtal","6.Nätavtal"}=Q1251,1,0))&gt;0,EDATE(AX1251,RANDBETWEEN(0,6)),"")</f>
        <v/>
      </c>
      <c r="BB1251" s="21" t="str">
        <f ca="1">IF(SUM(IF({"5.Anslutningsavtal","6.Nätavtal"}=Q1251,1,0))&gt;0,EDATE(AZ1251,RANDBETWEEN(0,3)),"")</f>
        <v/>
      </c>
      <c r="BD1251" s="21" t="str">
        <f ca="1" t="shared" si="1637"/>
        <v/>
      </c>
    </row>
    <row r="1252" spans="1:56">
      <c r="A1252" s="33" t="s">
        <v>65</v>
      </c>
      <c r="B1252" s="31">
        <f ca="1" t="shared" si="1651"/>
        <v>43371</v>
      </c>
      <c r="C1252" s="32">
        <f ca="1" t="shared" si="1612"/>
        <v>44237</v>
      </c>
      <c r="D1252" s="30" t="str">
        <f t="shared" si="1613"/>
        <v>Project 41252</v>
      </c>
      <c r="E1252" s="30" t="str">
        <f t="shared" si="1614"/>
        <v>Company AB 51252</v>
      </c>
      <c r="F1252" s="30" t="str">
        <f ca="1" t="shared" si="1652"/>
        <v>Södertälje</v>
      </c>
      <c r="G1252" s="37">
        <f ca="1" t="shared" si="1653"/>
        <v>35</v>
      </c>
      <c r="H1252" s="38" t="str">
        <f ca="1" t="shared" si="1654"/>
        <v>Nej</v>
      </c>
      <c r="I1252" s="30" t="str">
        <f ca="1" t="shared" si="1655"/>
        <v>Nyanslutning</v>
      </c>
      <c r="J1252" s="30" t="s">
        <v>69</v>
      </c>
      <c r="K1252" s="41">
        <f ca="1" t="shared" si="1656"/>
        <v>40</v>
      </c>
      <c r="L1252" s="41">
        <f ca="1" t="shared" si="1620"/>
        <v>24</v>
      </c>
      <c r="N1252" s="30" t="str">
        <f ca="1" t="shared" si="1621"/>
        <v>Lars Johnson 1252</v>
      </c>
      <c r="O1252" s="30" t="str">
        <f ca="1" t="shared" si="1622"/>
        <v>Anders Erikson 1252</v>
      </c>
      <c r="P1252" s="30" t="str">
        <f ca="1" t="shared" si="1623"/>
        <v>Lars Johnson 1252</v>
      </c>
      <c r="Q1252" s="30" t="str">
        <f ca="1" t="shared" si="1657"/>
        <v>1.Anslutningsmöjlighet</v>
      </c>
      <c r="R1252" s="45" t="str">
        <f ca="1" t="shared" si="1658"/>
        <v/>
      </c>
      <c r="S1252" s="45" t="str">
        <f ca="1" t="shared" si="1659"/>
        <v/>
      </c>
      <c r="T1252" s="45" t="str">
        <f ca="1" t="shared" si="1660"/>
        <v/>
      </c>
      <c r="V1252" s="33"/>
      <c r="W1252" s="49" t="str">
        <f ca="1" t="shared" si="1661"/>
        <v/>
      </c>
      <c r="X1252" s="50" t="str">
        <f ca="1" t="shared" si="1662"/>
        <v>Ja</v>
      </c>
      <c r="Y1252" s="63">
        <f ca="1" t="shared" si="1630"/>
        <v>45516</v>
      </c>
      <c r="Z1252" s="63">
        <f ca="1" t="shared" si="1631"/>
        <v>45369</v>
      </c>
      <c r="AA1252" s="67"/>
      <c r="AB1252" s="64" t="str">
        <f ca="1" t="shared" si="1632"/>
        <v/>
      </c>
      <c r="AC1252" s="73">
        <f ca="1">INDEX(Anslutningspunkt!$A$2:$A$108,RANDBETWEEN(2,108),1)</f>
        <v>58</v>
      </c>
      <c r="AD1252" s="30"/>
      <c r="AE1252" s="30" t="str">
        <f ca="1" t="shared" si="1663"/>
        <v/>
      </c>
      <c r="AF1252" s="79"/>
      <c r="AG1252" s="122"/>
      <c r="AH1252" s="123"/>
      <c r="AI1252" s="127"/>
      <c r="AL1252" s="7"/>
      <c r="AM1252" s="7">
        <f ca="1">VLOOKUP(AC1252,Anslutningspunkt!A:B,2,0)+RANDBETWEEN(-10000,10000)</f>
        <v>6088480.672</v>
      </c>
      <c r="AN1252" s="7">
        <f ca="1">VLOOKUP(AC1252,Anslutningspunkt!A:C,3,0)+RANDBETWEEN(-10000,10000)</f>
        <v>337273.438</v>
      </c>
      <c r="AP1252" s="7" t="str">
        <f ca="1" t="shared" si="1634"/>
        <v>Nyanslutning</v>
      </c>
      <c r="AQ1252" s="7" t="str">
        <f t="shared" si="1635"/>
        <v>Konsumtion/Produktion</v>
      </c>
      <c r="AX1252" s="31" t="str">
        <f ca="1" t="shared" si="1636"/>
        <v/>
      </c>
      <c r="AZ1252" s="31" t="str">
        <f ca="1">IF(SUM(IF({"4.Projekteringsavtal","5.Anslutningsavtal","6.Nätavtal"}=Q1252,1,0))&gt;0,EDATE(AX1252,RANDBETWEEN(0,6)),"")</f>
        <v/>
      </c>
      <c r="BB1252" s="21" t="str">
        <f ca="1">IF(SUM(IF({"5.Anslutningsavtal","6.Nätavtal"}=Q1252,1,0))&gt;0,EDATE(AZ1252,RANDBETWEEN(0,3)),"")</f>
        <v/>
      </c>
      <c r="BD1252" s="21" t="str">
        <f ca="1" t="shared" si="1637"/>
        <v/>
      </c>
    </row>
    <row r="1253" spans="1:56">
      <c r="A1253" s="33" t="s">
        <v>65</v>
      </c>
      <c r="B1253" s="31">
        <f ca="1" t="shared" si="1651"/>
        <v>43880</v>
      </c>
      <c r="C1253" s="32">
        <f ca="1" t="shared" si="1612"/>
        <v>44843</v>
      </c>
      <c r="D1253" s="30" t="str">
        <f t="shared" si="1613"/>
        <v>Project 41253</v>
      </c>
      <c r="E1253" s="30" t="str">
        <f t="shared" si="1614"/>
        <v>Company AB 51253</v>
      </c>
      <c r="F1253" s="30" t="str">
        <f ca="1" t="shared" si="1652"/>
        <v>Surahamar</v>
      </c>
      <c r="G1253" s="37">
        <f ca="1" t="shared" si="1653"/>
        <v>34</v>
      </c>
      <c r="H1253" s="38" t="str">
        <f ca="1" t="shared" si="1654"/>
        <v>Nej</v>
      </c>
      <c r="I1253" s="30" t="str">
        <f ca="1" t="shared" si="1655"/>
        <v>Utökning</v>
      </c>
      <c r="J1253" s="30" t="s">
        <v>69</v>
      </c>
      <c r="K1253" s="41">
        <f ca="1" t="shared" si="1656"/>
        <v>350</v>
      </c>
      <c r="L1253" s="41">
        <f ca="1" t="shared" si="1620"/>
        <v>167</v>
      </c>
      <c r="N1253" s="30" t="str">
        <f ca="1" t="shared" si="1621"/>
        <v>Sarah Anderson 1253</v>
      </c>
      <c r="O1253" s="30" t="str">
        <f ca="1" t="shared" si="1622"/>
        <v>Anders Erikson 1253</v>
      </c>
      <c r="P1253" s="30" t="str">
        <f ca="1" t="shared" si="1623"/>
        <v>Sarah Anderson 1253</v>
      </c>
      <c r="Q1253" s="30" t="str">
        <f ca="1" t="shared" si="1657"/>
        <v>4.Projekteringsavtal</v>
      </c>
      <c r="R1253" s="45" t="str">
        <f ca="1" t="shared" si="1658"/>
        <v/>
      </c>
      <c r="S1253" s="45" t="str">
        <f ca="1" t="shared" si="1659"/>
        <v/>
      </c>
      <c r="T1253" s="45" t="str">
        <f ca="1" t="shared" si="1660"/>
        <v/>
      </c>
      <c r="V1253" s="33"/>
      <c r="W1253" s="49" t="str">
        <f ca="1" t="shared" si="1661"/>
        <v/>
      </c>
      <c r="X1253" s="50" t="str">
        <f ca="1" t="shared" si="1662"/>
        <v>Ja</v>
      </c>
      <c r="Y1253" s="63">
        <f ca="1" t="shared" si="1630"/>
        <v>45583</v>
      </c>
      <c r="Z1253" s="63">
        <f ca="1" t="shared" si="1631"/>
        <v>45531</v>
      </c>
      <c r="AA1253" s="67"/>
      <c r="AB1253" s="64" t="str">
        <f ca="1" t="shared" si="1632"/>
        <v/>
      </c>
      <c r="AC1253" s="73">
        <f ca="1">INDEX(Anslutningspunkt!$A$2:$A$108,RANDBETWEEN(2,108),1)</f>
        <v>83</v>
      </c>
      <c r="AD1253" s="30"/>
      <c r="AE1253" s="30" t="str">
        <f ca="1" t="shared" si="1663"/>
        <v>Stamnät Regionnät</v>
      </c>
      <c r="AF1253" s="79"/>
      <c r="AG1253" s="122"/>
      <c r="AH1253" s="123"/>
      <c r="AI1253" s="127"/>
      <c r="AL1253" s="7"/>
      <c r="AM1253" s="7">
        <f ca="1">VLOOKUP(AC1253,Anslutningspunkt!A:B,2,0)+RANDBETWEEN(-10000,10000)</f>
        <v>6129381.672</v>
      </c>
      <c r="AN1253" s="7">
        <f ca="1">VLOOKUP(AC1253,Anslutningspunkt!A:C,3,0)+RANDBETWEEN(-10000,10000)</f>
        <v>414158.438</v>
      </c>
      <c r="AP1253" s="7" t="str">
        <f ca="1" t="shared" si="1634"/>
        <v>Utökning</v>
      </c>
      <c r="AQ1253" s="7" t="str">
        <f t="shared" si="1635"/>
        <v>Konsumtion/Produktion</v>
      </c>
      <c r="AX1253" s="31">
        <f ca="1" t="shared" si="1636"/>
        <v>44390.6843356346</v>
      </c>
      <c r="AZ1253" s="31">
        <f ca="1">IF(SUM(IF({"4.Projekteringsavtal","5.Anslutningsavtal","6.Nätavtal"}=Q1253,1,0))&gt;0,EDATE(AX1253,RANDBETWEEN(0,6)),"")</f>
        <v>44513</v>
      </c>
      <c r="BB1253" s="21" t="str">
        <f ca="1">IF(SUM(IF({"5.Anslutningsavtal","6.Nätavtal"}=Q1253,1,0))&gt;0,EDATE(AZ1253,RANDBETWEEN(0,3)),"")</f>
        <v/>
      </c>
      <c r="BD1253" s="21" t="str">
        <f ca="1" t="shared" si="1637"/>
        <v/>
      </c>
    </row>
    <row r="1254" spans="1:56">
      <c r="A1254" s="33" t="s">
        <v>65</v>
      </c>
      <c r="B1254" s="31">
        <f ca="1" t="shared" si="1651"/>
        <v>43453</v>
      </c>
      <c r="C1254" s="32">
        <f ca="1" t="shared" si="1612"/>
        <v>45195</v>
      </c>
      <c r="D1254" s="30" t="str">
        <f t="shared" si="1613"/>
        <v>Project 41254</v>
      </c>
      <c r="E1254" s="30" t="str">
        <f t="shared" si="1614"/>
        <v>Company AB 51254</v>
      </c>
      <c r="F1254" s="30" t="str">
        <f ca="1" t="shared" si="1652"/>
        <v>Litslunda</v>
      </c>
      <c r="G1254" s="37">
        <f ca="1" t="shared" si="1653"/>
        <v>37</v>
      </c>
      <c r="H1254" s="38" t="str">
        <f ca="1" t="shared" si="1654"/>
        <v>Ja</v>
      </c>
      <c r="I1254" s="30" t="str">
        <f ca="1" t="shared" si="1655"/>
        <v>Nyanslutning</v>
      </c>
      <c r="J1254" s="30" t="s">
        <v>69</v>
      </c>
      <c r="K1254" s="41">
        <f ca="1" t="shared" si="1656"/>
        <v>350</v>
      </c>
      <c r="L1254" s="41">
        <f ca="1" t="shared" si="1620"/>
        <v>73</v>
      </c>
      <c r="N1254" s="30" t="str">
        <f ca="1" t="shared" si="1621"/>
        <v>Lars Johnson 1254</v>
      </c>
      <c r="O1254" s="30" t="str">
        <f ca="1" t="shared" si="1622"/>
        <v>Sarah Anderson 1254</v>
      </c>
      <c r="P1254" s="30" t="str">
        <f ca="1" t="shared" si="1623"/>
        <v>Lars Johnson 1254</v>
      </c>
      <c r="Q1254" s="30" t="str">
        <f ca="1" t="shared" si="1657"/>
        <v>4.Projekteringsavtal</v>
      </c>
      <c r="R1254" s="45" t="str">
        <f ca="1" t="shared" si="1658"/>
        <v>?</v>
      </c>
      <c r="S1254" s="45" t="str">
        <f ca="1" t="shared" si="1659"/>
        <v>x</v>
      </c>
      <c r="T1254" s="45" t="str">
        <f ca="1" t="shared" si="1660"/>
        <v/>
      </c>
      <c r="V1254" s="33"/>
      <c r="W1254" s="49" t="str">
        <f ca="1" t="shared" si="1661"/>
        <v/>
      </c>
      <c r="X1254" s="50" t="str">
        <f ca="1" t="shared" si="1662"/>
        <v/>
      </c>
      <c r="Y1254" s="63" t="str">
        <f ca="1" t="shared" si="1630"/>
        <v/>
      </c>
      <c r="Z1254" s="63" t="str">
        <f ca="1" t="shared" si="1631"/>
        <v/>
      </c>
      <c r="AA1254" s="67"/>
      <c r="AB1254" s="64" t="str">
        <f ca="1" t="shared" si="1632"/>
        <v/>
      </c>
      <c r="AC1254" s="73">
        <f ca="1">INDEX(Anslutningspunkt!$A$2:$A$108,RANDBETWEEN(2,108),1)</f>
        <v>65</v>
      </c>
      <c r="AD1254" s="30"/>
      <c r="AE1254" s="30" t="str">
        <f ca="1" t="shared" si="1663"/>
        <v>Stamnät Regionnät</v>
      </c>
      <c r="AF1254" s="79"/>
      <c r="AG1254" s="122"/>
      <c r="AH1254" s="123"/>
      <c r="AI1254" s="127"/>
      <c r="AL1254" s="7"/>
      <c r="AM1254" s="7">
        <f ca="1">VLOOKUP(AC1254,Anslutningspunkt!A:B,2,0)+RANDBETWEEN(-10000,10000)</f>
        <v>6146946.672</v>
      </c>
      <c r="AN1254" s="7">
        <f ca="1">VLOOKUP(AC1254,Anslutningspunkt!A:C,3,0)+RANDBETWEEN(-10000,10000)</f>
        <v>351143.438</v>
      </c>
      <c r="AP1254" s="7" t="str">
        <f ca="1" t="shared" si="1634"/>
        <v>Nyanslutning</v>
      </c>
      <c r="AQ1254" s="7" t="str">
        <f t="shared" si="1635"/>
        <v>Konsumtion/Produktion</v>
      </c>
      <c r="AX1254" s="31">
        <f ca="1" t="shared" si="1636"/>
        <v>45222.2703882474</v>
      </c>
      <c r="AZ1254" s="31">
        <f ca="1">IF(SUM(IF({"4.Projekteringsavtal","5.Anslutningsavtal","6.Nätavtal"}=Q1254,1,0))&gt;0,EDATE(AX1254,RANDBETWEEN(0,6)),"")</f>
        <v>45314</v>
      </c>
      <c r="BB1254" s="21" t="str">
        <f ca="1">IF(SUM(IF({"5.Anslutningsavtal","6.Nätavtal"}=Q1254,1,0))&gt;0,EDATE(AZ1254,RANDBETWEEN(0,3)),"")</f>
        <v/>
      </c>
      <c r="BD1254" s="21" t="str">
        <f ca="1" t="shared" si="1637"/>
        <v/>
      </c>
    </row>
    <row r="1255" spans="1:56">
      <c r="A1255" s="33" t="s">
        <v>65</v>
      </c>
      <c r="B1255" s="31">
        <f ca="1" t="shared" si="1651"/>
        <v>43192</v>
      </c>
      <c r="C1255" s="32">
        <f ca="1" t="shared" si="1612"/>
        <v>44999</v>
      </c>
      <c r="D1255" s="30" t="str">
        <f t="shared" si="1613"/>
        <v>Project 41255</v>
      </c>
      <c r="E1255" s="30" t="str">
        <f t="shared" si="1614"/>
        <v>Company AB 51255</v>
      </c>
      <c r="F1255" s="30" t="str">
        <f ca="1" t="shared" si="1652"/>
        <v>Hofors</v>
      </c>
      <c r="G1255" s="37">
        <f ca="1" t="shared" si="1653"/>
        <v>33</v>
      </c>
      <c r="H1255" s="38" t="str">
        <f ca="1" t="shared" si="1654"/>
        <v/>
      </c>
      <c r="I1255" s="30" t="str">
        <f ca="1" t="shared" si="1655"/>
        <v>Nyanslutning</v>
      </c>
      <c r="J1255" s="30" t="s">
        <v>69</v>
      </c>
      <c r="K1255" s="41">
        <f ca="1" t="shared" si="1656"/>
        <v>590</v>
      </c>
      <c r="L1255" s="41">
        <f ca="1" t="shared" si="1620"/>
        <v>262</v>
      </c>
      <c r="N1255" s="30" t="str">
        <f ca="1" t="shared" si="1621"/>
        <v>Anders Erikson 1255</v>
      </c>
      <c r="O1255" s="30" t="str">
        <f ca="1" t="shared" si="1622"/>
        <v>Lars Johnson 1255</v>
      </c>
      <c r="P1255" s="30" t="str">
        <f ca="1" t="shared" si="1623"/>
        <v>Sarah Anderson 1255</v>
      </c>
      <c r="Q1255" s="30" t="str">
        <f ca="1" t="shared" si="1657"/>
        <v>1.Anslutningsmöjlighet</v>
      </c>
      <c r="R1255" s="45" t="str">
        <f ca="1" t="shared" si="1658"/>
        <v>N/A</v>
      </c>
      <c r="S1255" s="45" t="str">
        <f ca="1" t="shared" si="1659"/>
        <v>x</v>
      </c>
      <c r="T1255" s="45" t="str">
        <f ca="1" t="shared" si="1660"/>
        <v/>
      </c>
      <c r="V1255" s="33"/>
      <c r="W1255" s="49" t="str">
        <f ca="1" t="shared" si="1661"/>
        <v/>
      </c>
      <c r="X1255" s="50" t="str">
        <f ca="1" t="shared" si="1662"/>
        <v>Nej</v>
      </c>
      <c r="Y1255" s="63" t="str">
        <f ca="1" t="shared" si="1630"/>
        <v/>
      </c>
      <c r="Z1255" s="63" t="str">
        <f ca="1" t="shared" si="1631"/>
        <v/>
      </c>
      <c r="AA1255" s="67"/>
      <c r="AB1255" s="64" t="str">
        <f ca="1" t="shared" si="1632"/>
        <v/>
      </c>
      <c r="AC1255" s="73">
        <f ca="1">INDEX(Anslutningspunkt!$A$2:$A$108,RANDBETWEEN(2,108),1)</f>
        <v>11</v>
      </c>
      <c r="AD1255" s="30"/>
      <c r="AE1255" s="30" t="str">
        <f ca="1" t="shared" si="1663"/>
        <v>Stamnät</v>
      </c>
      <c r="AF1255" s="79"/>
      <c r="AG1255" s="122"/>
      <c r="AH1255" s="123"/>
      <c r="AI1255" s="127"/>
      <c r="AL1255" s="7"/>
      <c r="AM1255" s="7">
        <f ca="1">VLOOKUP(AC1255,Anslutningspunkt!A:B,2,0)+RANDBETWEEN(-10000,10000)</f>
        <v>6013106.672</v>
      </c>
      <c r="AN1255" s="7">
        <f ca="1">VLOOKUP(AC1255,Anslutningspunkt!A:C,3,0)+RANDBETWEEN(-10000,10000)</f>
        <v>255866.438</v>
      </c>
      <c r="AP1255" s="7" t="str">
        <f ca="1" t="shared" si="1634"/>
        <v>Nyanslutning</v>
      </c>
      <c r="AQ1255" s="7" t="str">
        <f t="shared" si="1635"/>
        <v>Konsumtion/Produktion</v>
      </c>
      <c r="AX1255" s="31" t="str">
        <f ca="1" t="shared" si="1636"/>
        <v/>
      </c>
      <c r="AZ1255" s="31" t="str">
        <f ca="1">IF(SUM(IF({"4.Projekteringsavtal","5.Anslutningsavtal","6.Nätavtal"}=Q1255,1,0))&gt;0,EDATE(AX1255,RANDBETWEEN(0,6)),"")</f>
        <v/>
      </c>
      <c r="BB1255" s="21" t="str">
        <f ca="1">IF(SUM(IF({"5.Anslutningsavtal","6.Nätavtal"}=Q1255,1,0))&gt;0,EDATE(AZ1255,RANDBETWEEN(0,3)),"")</f>
        <v/>
      </c>
      <c r="BD1255" s="21" t="str">
        <f ca="1" t="shared" si="1637"/>
        <v/>
      </c>
    </row>
    <row r="1256" spans="1:56">
      <c r="A1256" s="33" t="s">
        <v>65</v>
      </c>
      <c r="B1256" s="31">
        <f ca="1" t="shared" si="1651"/>
        <v>43139</v>
      </c>
      <c r="C1256" s="32">
        <f ca="1" t="shared" si="1612"/>
        <v>44292</v>
      </c>
      <c r="D1256" s="30" t="str">
        <f t="shared" si="1613"/>
        <v>Project 41256</v>
      </c>
      <c r="E1256" s="30" t="str">
        <f t="shared" si="1614"/>
        <v>Company AB 51256</v>
      </c>
      <c r="F1256" s="30" t="str">
        <f ca="1" t="shared" si="1652"/>
        <v>Kungsör</v>
      </c>
      <c r="G1256" s="37">
        <f ca="1" t="shared" si="1653"/>
        <v>37</v>
      </c>
      <c r="H1256" s="38" t="str">
        <f ca="1" t="shared" si="1654"/>
        <v>Nej</v>
      </c>
      <c r="I1256" s="30" t="str">
        <f ca="1" t="shared" si="1655"/>
        <v>Nyanslutning</v>
      </c>
      <c r="J1256" s="30" t="s">
        <v>69</v>
      </c>
      <c r="K1256" s="41">
        <f ca="1" t="shared" si="1656"/>
        <v>250</v>
      </c>
      <c r="L1256" s="41">
        <f ca="1" t="shared" si="1620"/>
        <v>247</v>
      </c>
      <c r="N1256" s="30" t="str">
        <f ca="1" t="shared" si="1621"/>
        <v>Lars Johnson 1256</v>
      </c>
      <c r="O1256" s="30" t="str">
        <f ca="1" t="shared" si="1622"/>
        <v>Sarah Anderson 1256</v>
      </c>
      <c r="P1256" s="30" t="str">
        <f ca="1" t="shared" si="1623"/>
        <v>Sarah Anderson 1256</v>
      </c>
      <c r="Q1256" s="30" t="str">
        <f ca="1" t="shared" si="1657"/>
        <v>6.Nätavtal</v>
      </c>
      <c r="R1256" s="45" t="str">
        <f ca="1" t="shared" si="1658"/>
        <v>N/A</v>
      </c>
      <c r="S1256" s="45" t="str">
        <f ca="1" t="shared" si="1659"/>
        <v>x</v>
      </c>
      <c r="T1256" s="45" t="str">
        <f ca="1" t="shared" si="1660"/>
        <v/>
      </c>
      <c r="V1256" s="33"/>
      <c r="W1256" s="49" t="str">
        <f ca="1" t="shared" si="1661"/>
        <v/>
      </c>
      <c r="X1256" s="50" t="str">
        <f ca="1" t="shared" si="1662"/>
        <v>Nej</v>
      </c>
      <c r="Y1256" s="63" t="str">
        <f ca="1" t="shared" si="1630"/>
        <v/>
      </c>
      <c r="Z1256" s="63" t="str">
        <f ca="1" t="shared" si="1631"/>
        <v/>
      </c>
      <c r="AA1256" s="67"/>
      <c r="AB1256" s="64" t="str">
        <f ca="1" t="shared" si="1632"/>
        <v/>
      </c>
      <c r="AC1256" s="73">
        <f ca="1">INDEX(Anslutningspunkt!$A$2:$A$108,RANDBETWEEN(2,108),1)</f>
        <v>0</v>
      </c>
      <c r="AD1256" s="30"/>
      <c r="AE1256" s="30" t="str">
        <f ca="1" t="shared" si="1663"/>
        <v/>
      </c>
      <c r="AF1256" s="79"/>
      <c r="AG1256" s="122"/>
      <c r="AH1256" s="123"/>
      <c r="AI1256" s="127"/>
      <c r="AL1256" s="7"/>
      <c r="AM1256" s="7">
        <f ca="1">VLOOKUP(AC1256,Anslutningspunkt!A:B,2,0)+RANDBETWEEN(-10000,10000)</f>
        <v>6074172.672</v>
      </c>
      <c r="AN1256" s="7">
        <f ca="1">VLOOKUP(AC1256,Anslutningspunkt!A:C,3,0)+RANDBETWEEN(-10000,10000)</f>
        <v>407141.438</v>
      </c>
      <c r="AP1256" s="7" t="str">
        <f ca="1" t="shared" si="1634"/>
        <v>Nyanslutning</v>
      </c>
      <c r="AQ1256" s="7" t="str">
        <f t="shared" si="1635"/>
        <v>Konsumtion/Produktion</v>
      </c>
      <c r="AX1256" s="31">
        <f ca="1" t="shared" si="1636"/>
        <v>43715.468988423</v>
      </c>
      <c r="AZ1256" s="31">
        <f ca="1">IF(SUM(IF({"4.Projekteringsavtal","5.Anslutningsavtal","6.Nätavtal"}=Q1256,1,0))&gt;0,EDATE(AX1256,RANDBETWEEN(0,6)),"")</f>
        <v>43715</v>
      </c>
      <c r="BB1256" s="21">
        <f ca="1">IF(SUM(IF({"5.Anslutningsavtal","6.Nätavtal"}=Q1256,1,0))&gt;0,EDATE(AZ1256,RANDBETWEEN(0,3)),"")</f>
        <v>43806</v>
      </c>
      <c r="BD1256" s="21">
        <f ca="1" t="shared" si="1637"/>
        <v>43806</v>
      </c>
    </row>
    <row r="1257" spans="1:56">
      <c r="A1257" s="33" t="s">
        <v>65</v>
      </c>
      <c r="B1257" s="31">
        <f ca="1" t="shared" si="1651"/>
        <v>44781</v>
      </c>
      <c r="C1257" s="32">
        <f ca="1" t="shared" si="1612"/>
        <v>44971</v>
      </c>
      <c r="D1257" s="30" t="str">
        <f t="shared" si="1613"/>
        <v>Project 41257</v>
      </c>
      <c r="E1257" s="30" t="str">
        <f t="shared" si="1614"/>
        <v>Company AB 51257</v>
      </c>
      <c r="F1257" s="30" t="str">
        <f ca="1" t="shared" si="1652"/>
        <v>Täby</v>
      </c>
      <c r="G1257" s="37">
        <f ca="1" t="shared" si="1653"/>
        <v>31</v>
      </c>
      <c r="H1257" s="38" t="str">
        <f ca="1" t="shared" si="1654"/>
        <v>Ja</v>
      </c>
      <c r="I1257" s="30" t="str">
        <f ca="1" t="shared" si="1655"/>
        <v>Nyanslutning</v>
      </c>
      <c r="J1257" s="30" t="s">
        <v>69</v>
      </c>
      <c r="K1257" s="41">
        <f ca="1" t="shared" si="1656"/>
        <v>360</v>
      </c>
      <c r="L1257" s="41">
        <f ca="1" t="shared" si="1620"/>
        <v>321</v>
      </c>
      <c r="N1257" s="30" t="str">
        <f ca="1" t="shared" si="1621"/>
        <v>Sarah Anderson 1257</v>
      </c>
      <c r="O1257" s="30" t="str">
        <f ca="1" t="shared" si="1622"/>
        <v>Lars Johnson 1257</v>
      </c>
      <c r="P1257" s="30" t="str">
        <f ca="1" t="shared" si="1623"/>
        <v>Lars Johnson 1257</v>
      </c>
      <c r="Q1257" s="30" t="str">
        <f ca="1" t="shared" si="1657"/>
        <v>2.Reservationsavtal</v>
      </c>
      <c r="R1257" s="45" t="str">
        <f ca="1" t="shared" si="1658"/>
        <v/>
      </c>
      <c r="S1257" s="45" t="str">
        <f ca="1" t="shared" si="1659"/>
        <v/>
      </c>
      <c r="T1257" s="45" t="str">
        <f ca="1" t="shared" si="1660"/>
        <v/>
      </c>
      <c r="V1257" s="33"/>
      <c r="W1257" s="49" t="str">
        <f ca="1" t="shared" si="1661"/>
        <v/>
      </c>
      <c r="X1257" s="50" t="str">
        <f ca="1" t="shared" si="1662"/>
        <v>Ja</v>
      </c>
      <c r="Y1257" s="63">
        <f ca="1" t="shared" si="1630"/>
        <v>45450</v>
      </c>
      <c r="Z1257" s="63">
        <f ca="1" t="shared" si="1631"/>
        <v>45229</v>
      </c>
      <c r="AA1257" s="67"/>
      <c r="AB1257" s="64" t="str">
        <f ca="1" t="shared" si="1632"/>
        <v/>
      </c>
      <c r="AC1257" s="73">
        <f ca="1">INDEX(Anslutningspunkt!$A$2:$A$108,RANDBETWEEN(2,108),1)</f>
        <v>47</v>
      </c>
      <c r="AD1257" s="30"/>
      <c r="AE1257" s="30" t="str">
        <f ca="1" t="shared" si="1663"/>
        <v/>
      </c>
      <c r="AF1257" s="79"/>
      <c r="AG1257" s="122"/>
      <c r="AH1257" s="123"/>
      <c r="AI1257" s="127"/>
      <c r="AL1257" s="7"/>
      <c r="AM1257" s="7">
        <f ca="1">VLOOKUP(AC1257,Anslutningspunkt!A:B,2,0)+RANDBETWEEN(-10000,10000)</f>
        <v>6032970.672</v>
      </c>
      <c r="AN1257" s="7">
        <f ca="1">VLOOKUP(AC1257,Anslutningspunkt!A:C,3,0)+RANDBETWEEN(-10000,10000)</f>
        <v>436664.438</v>
      </c>
      <c r="AP1257" s="7" t="str">
        <f ca="1" t="shared" si="1634"/>
        <v>Nyanslutning</v>
      </c>
      <c r="AQ1257" s="7" t="str">
        <f t="shared" si="1635"/>
        <v>Konsumtion/Produktion</v>
      </c>
      <c r="AX1257" s="31">
        <f ca="1" t="shared" si="1636"/>
        <v>44869.8082671092</v>
      </c>
      <c r="AZ1257" s="31" t="str">
        <f ca="1">IF(SUM(IF({"4.Projekteringsavtal","5.Anslutningsavtal","6.Nätavtal"}=Q1257,1,0))&gt;0,EDATE(AX1257,RANDBETWEEN(0,6)),"")</f>
        <v/>
      </c>
      <c r="BB1257" s="21" t="str">
        <f ca="1">IF(SUM(IF({"5.Anslutningsavtal","6.Nätavtal"}=Q1257,1,0))&gt;0,EDATE(AZ1257,RANDBETWEEN(0,3)),"")</f>
        <v/>
      </c>
      <c r="BD1257" s="21" t="str">
        <f ca="1" t="shared" si="1637"/>
        <v/>
      </c>
    </row>
    <row r="1258" spans="1:56">
      <c r="A1258" s="33" t="s">
        <v>65</v>
      </c>
      <c r="B1258" s="31">
        <f ca="1" t="shared" si="1651"/>
        <v>44002</v>
      </c>
      <c r="C1258" s="32">
        <f ca="1" t="shared" si="1612"/>
        <v>45583</v>
      </c>
      <c r="D1258" s="30" t="str">
        <f t="shared" si="1613"/>
        <v>Project 41258</v>
      </c>
      <c r="E1258" s="30" t="str">
        <f t="shared" si="1614"/>
        <v>Company AB 51258</v>
      </c>
      <c r="F1258" s="30" t="str">
        <f ca="1" t="shared" si="1652"/>
        <v>Heby</v>
      </c>
      <c r="G1258" s="37">
        <f ca="1" t="shared" si="1653"/>
        <v>38</v>
      </c>
      <c r="H1258" s="38" t="str">
        <f ca="1" t="shared" si="1654"/>
        <v>Ja</v>
      </c>
      <c r="I1258" s="30" t="str">
        <f ca="1" t="shared" si="1655"/>
        <v>Flytt</v>
      </c>
      <c r="J1258" s="30" t="s">
        <v>69</v>
      </c>
      <c r="K1258" s="41">
        <f ca="1" t="shared" si="1656"/>
        <v>60</v>
      </c>
      <c r="L1258" s="41">
        <f ca="1" t="shared" si="1620"/>
        <v>20</v>
      </c>
      <c r="N1258" s="30" t="str">
        <f ca="1" t="shared" si="1621"/>
        <v>Anders Erikson 1258</v>
      </c>
      <c r="O1258" s="30" t="str">
        <f ca="1" t="shared" si="1622"/>
        <v>Anders Erikson 1258</v>
      </c>
      <c r="P1258" s="30" t="str">
        <f ca="1" t="shared" si="1623"/>
        <v>Lars Johnson 1258</v>
      </c>
      <c r="Q1258" s="30" t="str">
        <f ca="1" t="shared" si="1657"/>
        <v>1.Anslutningsmöjlighet</v>
      </c>
      <c r="R1258" s="45" t="str">
        <f ca="1" t="shared" si="1658"/>
        <v>nej</v>
      </c>
      <c r="S1258" s="45" t="str">
        <f ca="1" t="shared" si="1659"/>
        <v/>
      </c>
      <c r="T1258" s="45" t="str">
        <f ca="1" t="shared" si="1660"/>
        <v>x</v>
      </c>
      <c r="V1258" s="33"/>
      <c r="W1258" s="49" t="str">
        <f ca="1" t="shared" si="1661"/>
        <v/>
      </c>
      <c r="X1258" s="50" t="str">
        <f ca="1" t="shared" si="1662"/>
        <v>Ja</v>
      </c>
      <c r="Y1258" s="63">
        <f ca="1" t="shared" si="1630"/>
        <v>45585</v>
      </c>
      <c r="Z1258" s="63">
        <f ca="1" t="shared" si="1631"/>
        <v>45584</v>
      </c>
      <c r="AA1258" s="67"/>
      <c r="AB1258" s="64">
        <f ca="1" t="shared" si="1632"/>
        <v>45432.7809983449</v>
      </c>
      <c r="AC1258" s="73">
        <f ca="1">INDEX(Anslutningspunkt!$A$2:$A$108,RANDBETWEEN(2,108),1)</f>
        <v>84</v>
      </c>
      <c r="AD1258" s="30"/>
      <c r="AE1258" s="30" t="str">
        <f ca="1" t="shared" si="1663"/>
        <v>Stamnät Regionnät</v>
      </c>
      <c r="AF1258" s="79"/>
      <c r="AG1258" s="122"/>
      <c r="AH1258" s="123"/>
      <c r="AI1258" s="127"/>
      <c r="AL1258" s="7"/>
      <c r="AM1258" s="7">
        <f ca="1">VLOOKUP(AC1258,Anslutningspunkt!A:B,2,0)+RANDBETWEEN(-10000,10000)</f>
        <v>6047359.672</v>
      </c>
      <c r="AN1258" s="7">
        <f ca="1">VLOOKUP(AC1258,Anslutningspunkt!A:C,3,0)+RANDBETWEEN(-10000,10000)</f>
        <v>443100.438</v>
      </c>
      <c r="AP1258" s="7" t="str">
        <f ca="1" t="shared" si="1634"/>
        <v>Flytt</v>
      </c>
      <c r="AQ1258" s="7" t="str">
        <f t="shared" si="1635"/>
        <v>Konsumtion/Produktion</v>
      </c>
      <c r="AX1258" s="31" t="str">
        <f ca="1" t="shared" si="1636"/>
        <v/>
      </c>
      <c r="AZ1258" s="31" t="str">
        <f ca="1">IF(SUM(IF({"4.Projekteringsavtal","5.Anslutningsavtal","6.Nätavtal"}=Q1258,1,0))&gt;0,EDATE(AX1258,RANDBETWEEN(0,6)),"")</f>
        <v/>
      </c>
      <c r="BB1258" s="21" t="str">
        <f ca="1">IF(SUM(IF({"5.Anslutningsavtal","6.Nätavtal"}=Q1258,1,0))&gt;0,EDATE(AZ1258,RANDBETWEEN(0,3)),"")</f>
        <v/>
      </c>
      <c r="BD1258" s="21" t="str">
        <f ca="1" t="shared" si="1637"/>
        <v/>
      </c>
    </row>
    <row r="1259" spans="1:56">
      <c r="A1259" s="33" t="s">
        <v>65</v>
      </c>
      <c r="B1259" s="31">
        <f ca="1" t="shared" si="1651"/>
        <v>43989</v>
      </c>
      <c r="C1259" s="32">
        <f ca="1" t="shared" si="1612"/>
        <v>45393</v>
      </c>
      <c r="D1259" s="30" t="str">
        <f t="shared" si="1613"/>
        <v>Project 41259</v>
      </c>
      <c r="E1259" s="30" t="str">
        <f t="shared" si="1614"/>
        <v>Company AB 51259</v>
      </c>
      <c r="F1259" s="30" t="str">
        <f ca="1" t="shared" si="1652"/>
        <v>Solna</v>
      </c>
      <c r="G1259" s="37">
        <f ca="1" t="shared" si="1653"/>
        <v>37</v>
      </c>
      <c r="H1259" s="38" t="str">
        <f ca="1" t="shared" si="1654"/>
        <v/>
      </c>
      <c r="I1259" s="30" t="str">
        <f ca="1" t="shared" si="1655"/>
        <v>Flytt</v>
      </c>
      <c r="J1259" s="30" t="s">
        <v>69</v>
      </c>
      <c r="K1259" s="41">
        <f ca="1" t="shared" si="1656"/>
        <v>20</v>
      </c>
      <c r="L1259" s="41">
        <f ca="1" t="shared" si="1620"/>
        <v>12</v>
      </c>
      <c r="N1259" s="30" t="str">
        <f ca="1" t="shared" si="1621"/>
        <v>Lars Johnson 1259</v>
      </c>
      <c r="O1259" s="30" t="str">
        <f ca="1" t="shared" si="1622"/>
        <v>Sarah Anderson 1259</v>
      </c>
      <c r="P1259" s="30" t="str">
        <f ca="1" t="shared" si="1623"/>
        <v>Erik Johanson 1259</v>
      </c>
      <c r="Q1259" s="30" t="str">
        <f ca="1" t="shared" si="1657"/>
        <v>2.Reservationsavtal</v>
      </c>
      <c r="R1259" s="45" t="str">
        <f ca="1" t="shared" si="1658"/>
        <v/>
      </c>
      <c r="S1259" s="45" t="str">
        <f ca="1" t="shared" si="1659"/>
        <v>x</v>
      </c>
      <c r="T1259" s="45" t="str">
        <f ca="1" t="shared" si="1660"/>
        <v/>
      </c>
      <c r="V1259" s="33"/>
      <c r="W1259" s="49" t="str">
        <f ca="1" t="shared" si="1661"/>
        <v/>
      </c>
      <c r="X1259" s="50" t="str">
        <f ca="1" t="shared" si="1662"/>
        <v>Ja</v>
      </c>
      <c r="Y1259" s="63">
        <f ca="1" t="shared" si="1630"/>
        <v>45541</v>
      </c>
      <c r="Z1259" s="63">
        <f ca="1" t="shared" si="1631"/>
        <v>45403</v>
      </c>
      <c r="AA1259" s="67"/>
      <c r="AB1259" s="64" t="str">
        <f ca="1" t="shared" si="1632"/>
        <v/>
      </c>
      <c r="AC1259" s="73">
        <f ca="1">INDEX(Anslutningspunkt!$A$2:$A$108,RANDBETWEEN(2,108),1)</f>
        <v>97</v>
      </c>
      <c r="AD1259" s="30"/>
      <c r="AE1259" s="30" t="str">
        <f ca="1" t="shared" si="1663"/>
        <v>Regionnät</v>
      </c>
      <c r="AF1259" s="79"/>
      <c r="AG1259" s="122"/>
      <c r="AH1259" s="123"/>
      <c r="AI1259" s="127"/>
      <c r="AL1259" s="7"/>
      <c r="AM1259" s="7">
        <f ca="1">VLOOKUP(AC1259,Anslutningspunkt!A:B,2,0)+RANDBETWEEN(-10000,10000)</f>
        <v>6179831.672</v>
      </c>
      <c r="AN1259" s="7">
        <f ca="1">VLOOKUP(AC1259,Anslutningspunkt!A:C,3,0)+RANDBETWEEN(-10000,10000)</f>
        <v>293703.438</v>
      </c>
      <c r="AP1259" s="7" t="str">
        <f ca="1" t="shared" si="1634"/>
        <v>Flytt</v>
      </c>
      <c r="AQ1259" s="7" t="str">
        <f t="shared" si="1635"/>
        <v>Konsumtion/Produktion</v>
      </c>
      <c r="AX1259" s="31">
        <f ca="1" t="shared" si="1636"/>
        <v>45317.5045840527</v>
      </c>
      <c r="AZ1259" s="31" t="str">
        <f ca="1">IF(SUM(IF({"4.Projekteringsavtal","5.Anslutningsavtal","6.Nätavtal"}=Q1259,1,0))&gt;0,EDATE(AX1259,RANDBETWEEN(0,6)),"")</f>
        <v/>
      </c>
      <c r="BB1259" s="21" t="str">
        <f ca="1">IF(SUM(IF({"5.Anslutningsavtal","6.Nätavtal"}=Q1259,1,0))&gt;0,EDATE(AZ1259,RANDBETWEEN(0,3)),"")</f>
        <v/>
      </c>
      <c r="BD1259" s="21" t="str">
        <f ca="1" t="shared" si="1637"/>
        <v/>
      </c>
    </row>
    <row r="1260" spans="1:56">
      <c r="A1260" s="33" t="s">
        <v>65</v>
      </c>
      <c r="B1260" s="31">
        <f ca="1" t="shared" si="1651"/>
        <v>43370</v>
      </c>
      <c r="C1260" s="32">
        <f ca="1" t="shared" si="1612"/>
        <v>44557</v>
      </c>
      <c r="D1260" s="30" t="str">
        <f t="shared" si="1613"/>
        <v>Project 41260</v>
      </c>
      <c r="E1260" s="30" t="str">
        <f t="shared" si="1614"/>
        <v>Company AB 51260</v>
      </c>
      <c r="F1260" s="30" t="str">
        <f ca="1" t="shared" si="1652"/>
        <v>Sigtuna</v>
      </c>
      <c r="G1260" s="37">
        <f ca="1" t="shared" si="1653"/>
        <v>31</v>
      </c>
      <c r="H1260" s="38" t="str">
        <f ca="1" t="shared" si="1654"/>
        <v>Ja</v>
      </c>
      <c r="I1260" s="30" t="str">
        <f ca="1" t="shared" si="1655"/>
        <v>Utökning</v>
      </c>
      <c r="J1260" s="30" t="s">
        <v>69</v>
      </c>
      <c r="K1260" s="41">
        <f ca="1" t="shared" si="1656"/>
        <v>210</v>
      </c>
      <c r="L1260" s="41">
        <f ca="1" t="shared" si="1620"/>
        <v>77</v>
      </c>
      <c r="N1260" s="30" t="str">
        <f ca="1" t="shared" si="1621"/>
        <v>Lars Johnson 1260</v>
      </c>
      <c r="O1260" s="30" t="str">
        <f ca="1" t="shared" si="1622"/>
        <v>Sarah Anderson 1260</v>
      </c>
      <c r="P1260" s="30" t="str">
        <f ca="1" t="shared" si="1623"/>
        <v>Lars Johnson 1260</v>
      </c>
      <c r="Q1260" s="30" t="str">
        <f ca="1" t="shared" si="1657"/>
        <v>2.Reservationsavtal</v>
      </c>
      <c r="R1260" s="45" t="str">
        <f ca="1" t="shared" si="1658"/>
        <v>nej</v>
      </c>
      <c r="S1260" s="45" t="str">
        <f ca="1" t="shared" si="1659"/>
        <v/>
      </c>
      <c r="T1260" s="45" t="str">
        <f ca="1" t="shared" si="1660"/>
        <v/>
      </c>
      <c r="V1260" s="33"/>
      <c r="W1260" s="49" t="str">
        <f ca="1" t="shared" si="1661"/>
        <v/>
      </c>
      <c r="X1260" s="50" t="str">
        <f ca="1" t="shared" si="1662"/>
        <v>Ja</v>
      </c>
      <c r="Y1260" s="63">
        <f ca="1" t="shared" si="1630"/>
        <v>45363</v>
      </c>
      <c r="Z1260" s="63">
        <f ca="1" t="shared" si="1631"/>
        <v>44660</v>
      </c>
      <c r="AA1260" s="67"/>
      <c r="AB1260" s="64" t="str">
        <f ca="1" t="shared" si="1632"/>
        <v/>
      </c>
      <c r="AC1260" s="73">
        <f ca="1">INDEX(Anslutningspunkt!$A$2:$A$108,RANDBETWEEN(2,108),1)</f>
        <v>57</v>
      </c>
      <c r="AD1260" s="30"/>
      <c r="AE1260" s="30" t="str">
        <f ca="1" t="shared" si="1663"/>
        <v>Stamnät Regionnät</v>
      </c>
      <c r="AF1260" s="79"/>
      <c r="AG1260" s="122"/>
      <c r="AH1260" s="123"/>
      <c r="AI1260" s="127"/>
      <c r="AL1260" s="7"/>
      <c r="AM1260" s="7">
        <f ca="1">VLOOKUP(AC1260,Anslutningspunkt!A:B,2,0)+RANDBETWEEN(-10000,10000)</f>
        <v>6020195.672</v>
      </c>
      <c r="AN1260" s="7">
        <f ca="1">VLOOKUP(AC1260,Anslutningspunkt!A:C,3,0)+RANDBETWEEN(-10000,10000)</f>
        <v>258209.438</v>
      </c>
      <c r="AP1260" s="7" t="str">
        <f ca="1" t="shared" si="1634"/>
        <v>Utökning</v>
      </c>
      <c r="AQ1260" s="7" t="str">
        <f t="shared" si="1635"/>
        <v>Konsumtion/Produktion</v>
      </c>
      <c r="AX1260" s="31">
        <f ca="1" t="shared" si="1636"/>
        <v>44293.2662051109</v>
      </c>
      <c r="AZ1260" s="31" t="str">
        <f ca="1">IF(SUM(IF({"4.Projekteringsavtal","5.Anslutningsavtal","6.Nätavtal"}=Q1260,1,0))&gt;0,EDATE(AX1260,RANDBETWEEN(0,6)),"")</f>
        <v/>
      </c>
      <c r="BB1260" s="21" t="str">
        <f ca="1">IF(SUM(IF({"5.Anslutningsavtal","6.Nätavtal"}=Q1260,1,0))&gt;0,EDATE(AZ1260,RANDBETWEEN(0,3)),"")</f>
        <v/>
      </c>
      <c r="BD1260" s="21" t="str">
        <f ca="1" t="shared" si="1637"/>
        <v/>
      </c>
    </row>
    <row r="1261" spans="1:56">
      <c r="A1261" s="33" t="s">
        <v>65</v>
      </c>
      <c r="B1261" s="31">
        <f ca="1" t="shared" ref="B1261:B1270" si="1664">RANDBETWEEN(DATE(2018,1,1),DATE(2022,10,20))</f>
        <v>43905</v>
      </c>
      <c r="C1261" s="32">
        <f ca="1" t="shared" si="1612"/>
        <v>44383</v>
      </c>
      <c r="D1261" s="30" t="str">
        <f t="shared" si="1613"/>
        <v>Project 41261</v>
      </c>
      <c r="E1261" s="30" t="str">
        <f t="shared" si="1614"/>
        <v>Company AB 51261</v>
      </c>
      <c r="F1261" s="30" t="str">
        <f ca="1" t="shared" ref="F1261:F1270" si="1665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Gävle/Sandviken</v>
      </c>
      <c r="G1261" s="37">
        <f ca="1" t="shared" ref="G1261:G1270" si="1666">RANDBETWEEN(30,38)</f>
        <v>35</v>
      </c>
      <c r="H1261" s="38" t="str">
        <f ca="1" t="shared" ref="H1261:H1270" si="1667">CHOOSE(RANDBETWEEN(1,3),"Ja","Nej","")</f>
        <v>Nej</v>
      </c>
      <c r="I1261" s="30" t="str">
        <f ca="1" t="shared" ref="I1261:I1270" si="1668">CHOOSE(RANDBETWEEN(1,3),"Nyanslutning","Utökning","Flytt")</f>
        <v>Nyanslutning</v>
      </c>
      <c r="J1261" s="30" t="s">
        <v>69</v>
      </c>
      <c r="K1261" s="41">
        <f ca="1" t="shared" ref="K1261:K1270" si="1669">RANDBETWEEN(1,60)*10</f>
        <v>550</v>
      </c>
      <c r="L1261" s="41">
        <f ca="1" t="shared" si="1620"/>
        <v>288</v>
      </c>
      <c r="N1261" s="30" t="str">
        <f ca="1" t="shared" si="1621"/>
        <v>Erik Johanson 1261</v>
      </c>
      <c r="O1261" s="30" t="str">
        <f ca="1" t="shared" si="1622"/>
        <v>Erik Johanson 1261</v>
      </c>
      <c r="P1261" s="30" t="str">
        <f ca="1" t="shared" si="1623"/>
        <v>Erik Johanson 1261</v>
      </c>
      <c r="Q1261" s="30" t="str">
        <f ca="1" t="shared" ref="Q1261:Q1270" si="1670">CHOOSE(RANDBETWEEN(1,5),"5.Anslutningsavtal","4.Projekteringsavtal","6.Nätavtal","2.Reservationsavtal","1.Anslutningsmöjlighet")</f>
        <v>2.Reservationsavtal</v>
      </c>
      <c r="R1261" s="45" t="str">
        <f ca="1" t="shared" ref="R1261:R1270" si="1671">CHOOSE(RANDBETWEEN(1,8),"Ja","","","","n","nej","?","N/A")</f>
        <v>Ja</v>
      </c>
      <c r="S1261" s="45" t="str">
        <f ca="1" t="shared" ref="S1261:S1270" si="1672">CHOOSE(RANDBETWEEN(1,3),"x","","")</f>
        <v/>
      </c>
      <c r="T1261" s="45" t="str">
        <f ca="1" t="shared" ref="T1261:T1270" si="1673">CHOOSE(RANDBETWEEN(1,4),"x","","","")</f>
        <v/>
      </c>
      <c r="V1261" s="33"/>
      <c r="W1261" s="49" t="str">
        <f ca="1" t="shared" ref="W1261:W1270" si="1674">CHOOSE(RANDBETWEEN(1,7),"Länk","","","","","Ansluts till LN 20 kV","Reservationsavtal ska tecknas")</f>
        <v>Länk</v>
      </c>
      <c r="X1261" s="50" t="str">
        <f ca="1" t="shared" ref="X1261:X1270" si="1675">CHOOSE(RANDBETWEEN(1,4),"Ja","Ja","Nej","")</f>
        <v/>
      </c>
      <c r="Y1261" s="63" t="str">
        <f ca="1" t="shared" si="1630"/>
        <v/>
      </c>
      <c r="Z1261" s="63" t="str">
        <f ca="1" t="shared" si="1631"/>
        <v/>
      </c>
      <c r="AA1261" s="67"/>
      <c r="AB1261" s="64" t="str">
        <f ca="1" t="shared" si="1632"/>
        <v/>
      </c>
      <c r="AC1261" s="73">
        <f ca="1">INDEX(Anslutningspunkt!$A$2:$A$108,RANDBETWEEN(2,108),1)</f>
        <v>52</v>
      </c>
      <c r="AD1261" s="30"/>
      <c r="AE1261" s="30" t="str">
        <f ca="1" t="shared" ref="AE1261:AE1270" si="1676">CHOOSE(RANDBETWEEN(1,4),"Regionnät","Stamnät Regionnät","Stamnät","")</f>
        <v>Stamnät Regionnät</v>
      </c>
      <c r="AF1261" s="79"/>
      <c r="AG1261" s="122"/>
      <c r="AH1261" s="123"/>
      <c r="AI1261" s="127"/>
      <c r="AL1261" s="7"/>
      <c r="AM1261" s="7">
        <f ca="1">VLOOKUP(AC1261,Anslutningspunkt!A:B,2,0)+RANDBETWEEN(-10000,10000)</f>
        <v>6035585.672</v>
      </c>
      <c r="AN1261" s="7">
        <f ca="1">VLOOKUP(AC1261,Anslutningspunkt!A:C,3,0)+RANDBETWEEN(-10000,10000)</f>
        <v>382715.438</v>
      </c>
      <c r="AP1261" s="7" t="str">
        <f ca="1" t="shared" si="1634"/>
        <v>Nyanslutning</v>
      </c>
      <c r="AQ1261" s="7" t="str">
        <f t="shared" si="1635"/>
        <v>Konsumtion/Produktion</v>
      </c>
      <c r="AX1261" s="31">
        <f ca="1" t="shared" si="1636"/>
        <v>44364.3771666197</v>
      </c>
      <c r="AZ1261" s="31" t="str">
        <f ca="1">IF(SUM(IF({"4.Projekteringsavtal","5.Anslutningsavtal","6.Nätavtal"}=Q1261,1,0))&gt;0,EDATE(AX1261,RANDBETWEEN(0,6)),"")</f>
        <v/>
      </c>
      <c r="BB1261" s="21" t="str">
        <f ca="1">IF(SUM(IF({"5.Anslutningsavtal","6.Nätavtal"}=Q1261,1,0))&gt;0,EDATE(AZ1261,RANDBETWEEN(0,3)),"")</f>
        <v/>
      </c>
      <c r="BD1261" s="21" t="str">
        <f ca="1" t="shared" si="1637"/>
        <v/>
      </c>
    </row>
    <row r="1262" spans="1:56">
      <c r="A1262" s="33" t="s">
        <v>65</v>
      </c>
      <c r="B1262" s="31">
        <f ca="1" t="shared" si="1664"/>
        <v>44502</v>
      </c>
      <c r="C1262" s="32">
        <f ca="1" t="shared" si="1612"/>
        <v>45531</v>
      </c>
      <c r="D1262" s="30" t="str">
        <f t="shared" si="1613"/>
        <v>Project 41262</v>
      </c>
      <c r="E1262" s="30" t="str">
        <f t="shared" si="1614"/>
        <v>Company AB 51262</v>
      </c>
      <c r="F1262" s="30" t="str">
        <f ca="1" t="shared" si="1665"/>
        <v>Vallentuna</v>
      </c>
      <c r="G1262" s="37">
        <f ca="1" t="shared" si="1666"/>
        <v>37</v>
      </c>
      <c r="H1262" s="38" t="str">
        <f ca="1" t="shared" si="1667"/>
        <v>Nej</v>
      </c>
      <c r="I1262" s="30" t="str">
        <f ca="1" t="shared" si="1668"/>
        <v>Flytt</v>
      </c>
      <c r="J1262" s="30" t="s">
        <v>69</v>
      </c>
      <c r="K1262" s="41">
        <f ca="1" t="shared" si="1669"/>
        <v>160</v>
      </c>
      <c r="L1262" s="41">
        <f ca="1" t="shared" si="1620"/>
        <v>25</v>
      </c>
      <c r="N1262" s="30" t="str">
        <f ca="1" t="shared" si="1621"/>
        <v>Lars Johnson 1262</v>
      </c>
      <c r="O1262" s="30" t="str">
        <f ca="1" t="shared" si="1622"/>
        <v>Sarah Anderson 1262</v>
      </c>
      <c r="P1262" s="30" t="str">
        <f ca="1" t="shared" si="1623"/>
        <v>Erik Johanson 1262</v>
      </c>
      <c r="Q1262" s="30" t="str">
        <f ca="1" t="shared" si="1670"/>
        <v>5.Anslutningsavtal</v>
      </c>
      <c r="R1262" s="45" t="str">
        <f ca="1" t="shared" si="1671"/>
        <v>nej</v>
      </c>
      <c r="S1262" s="45" t="str">
        <f ca="1" t="shared" si="1672"/>
        <v/>
      </c>
      <c r="T1262" s="45" t="str">
        <f ca="1" t="shared" si="1673"/>
        <v/>
      </c>
      <c r="V1262" s="33"/>
      <c r="W1262" s="49" t="str">
        <f ca="1" t="shared" si="1674"/>
        <v/>
      </c>
      <c r="X1262" s="50" t="str">
        <f ca="1" t="shared" si="1675"/>
        <v>Nej</v>
      </c>
      <c r="Y1262" s="63" t="str">
        <f ca="1" t="shared" si="1630"/>
        <v/>
      </c>
      <c r="Z1262" s="63" t="str">
        <f ca="1" t="shared" si="1631"/>
        <v/>
      </c>
      <c r="AA1262" s="67"/>
      <c r="AB1262" s="64" t="str">
        <f ca="1" t="shared" si="1632"/>
        <v/>
      </c>
      <c r="AC1262" s="73">
        <f ca="1">INDEX(Anslutningspunkt!$A$2:$A$108,RANDBETWEEN(2,108),1)</f>
        <v>44</v>
      </c>
      <c r="AD1262" s="30"/>
      <c r="AE1262" s="30" t="str">
        <f ca="1" t="shared" si="1676"/>
        <v>Stamnät Regionnät</v>
      </c>
      <c r="AF1262" s="79"/>
      <c r="AG1262" s="122"/>
      <c r="AH1262" s="123"/>
      <c r="AI1262" s="127"/>
      <c r="AL1262" s="7"/>
      <c r="AM1262" s="7">
        <f ca="1">VLOOKUP(AC1262,Anslutningspunkt!A:B,2,0)+RANDBETWEEN(-10000,10000)</f>
        <v>6168817.672</v>
      </c>
      <c r="AN1262" s="7">
        <f ca="1">VLOOKUP(AC1262,Anslutningspunkt!A:C,3,0)+RANDBETWEEN(-10000,10000)</f>
        <v>350906.438</v>
      </c>
      <c r="AP1262" s="7" t="str">
        <f ca="1" t="shared" si="1634"/>
        <v>Flytt</v>
      </c>
      <c r="AQ1262" s="7" t="str">
        <f t="shared" si="1635"/>
        <v>Konsumtion/Produktion</v>
      </c>
      <c r="AX1262" s="31">
        <f ca="1" t="shared" si="1636"/>
        <v>45414.6276593045</v>
      </c>
      <c r="AZ1262" s="31">
        <f ca="1">IF(SUM(IF({"4.Projekteringsavtal","5.Anslutningsavtal","6.Nätavtal"}=Q1262,1,0))&gt;0,EDATE(AX1262,RANDBETWEEN(0,6)),"")</f>
        <v>45414</v>
      </c>
      <c r="BB1262" s="21">
        <f ca="1">IF(SUM(IF({"5.Anslutningsavtal","6.Nätavtal"}=Q1262,1,0))&gt;0,EDATE(AZ1262,RANDBETWEEN(0,3)),"")</f>
        <v>45475</v>
      </c>
      <c r="BD1262" s="21" t="str">
        <f ca="1" t="shared" si="1637"/>
        <v/>
      </c>
    </row>
    <row r="1263" spans="1:56">
      <c r="A1263" s="33" t="s">
        <v>65</v>
      </c>
      <c r="B1263" s="31">
        <f ca="1" t="shared" si="1664"/>
        <v>43878</v>
      </c>
      <c r="C1263" s="32">
        <f ca="1" t="shared" si="1612"/>
        <v>44736</v>
      </c>
      <c r="D1263" s="30" t="str">
        <f t="shared" si="1613"/>
        <v>Project 41263</v>
      </c>
      <c r="E1263" s="30" t="str">
        <f t="shared" si="1614"/>
        <v>Company AB 51263</v>
      </c>
      <c r="F1263" s="30" t="str">
        <f ca="1" t="shared" si="1665"/>
        <v>Upplands Väsby</v>
      </c>
      <c r="G1263" s="37">
        <f ca="1" t="shared" si="1666"/>
        <v>34</v>
      </c>
      <c r="H1263" s="38" t="str">
        <f ca="1" t="shared" si="1667"/>
        <v>Ja</v>
      </c>
      <c r="I1263" s="30" t="str">
        <f ca="1" t="shared" si="1668"/>
        <v>Utökning</v>
      </c>
      <c r="J1263" s="30" t="s">
        <v>69</v>
      </c>
      <c r="K1263" s="41">
        <f ca="1" t="shared" si="1669"/>
        <v>80</v>
      </c>
      <c r="L1263" s="41">
        <f ca="1" t="shared" si="1620"/>
        <v>14</v>
      </c>
      <c r="N1263" s="30" t="str">
        <f ca="1" t="shared" si="1621"/>
        <v>Anders Erikson 1263</v>
      </c>
      <c r="O1263" s="30" t="str">
        <f ca="1" t="shared" si="1622"/>
        <v>Lars Johnson 1263</v>
      </c>
      <c r="P1263" s="30" t="str">
        <f ca="1" t="shared" si="1623"/>
        <v>Lars Johnson 1263</v>
      </c>
      <c r="Q1263" s="30" t="str">
        <f ca="1" t="shared" si="1670"/>
        <v>4.Projekteringsavtal</v>
      </c>
      <c r="R1263" s="45" t="str">
        <f ca="1" t="shared" si="1671"/>
        <v>N/A</v>
      </c>
      <c r="S1263" s="45" t="str">
        <f ca="1" t="shared" si="1672"/>
        <v>x</v>
      </c>
      <c r="T1263" s="45" t="str">
        <f ca="1" t="shared" si="1673"/>
        <v>x</v>
      </c>
      <c r="V1263" s="33"/>
      <c r="W1263" s="49" t="str">
        <f ca="1" t="shared" si="1674"/>
        <v>Länk</v>
      </c>
      <c r="X1263" s="50" t="str">
        <f ca="1" t="shared" si="1675"/>
        <v>Ja</v>
      </c>
      <c r="Y1263" s="63">
        <f ca="1" t="shared" si="1630"/>
        <v>45171</v>
      </c>
      <c r="Z1263" s="63">
        <f ca="1" t="shared" si="1631"/>
        <v>45072</v>
      </c>
      <c r="AA1263" s="67"/>
      <c r="AB1263" s="64" t="str">
        <f ca="1" t="shared" si="1632"/>
        <v/>
      </c>
      <c r="AC1263" s="73">
        <f ca="1">INDEX(Anslutningspunkt!$A$2:$A$108,RANDBETWEEN(2,108),1)</f>
        <v>79</v>
      </c>
      <c r="AD1263" s="30"/>
      <c r="AE1263" s="30" t="str">
        <f ca="1" t="shared" si="1676"/>
        <v>Stamnät Regionnät</v>
      </c>
      <c r="AF1263" s="79"/>
      <c r="AG1263" s="122"/>
      <c r="AH1263" s="123"/>
      <c r="AI1263" s="127"/>
      <c r="AL1263" s="7"/>
      <c r="AM1263" s="7">
        <f ca="1">VLOOKUP(AC1263,Anslutningspunkt!A:B,2,0)+RANDBETWEEN(-10000,10000)</f>
        <v>6079605.672</v>
      </c>
      <c r="AN1263" s="7">
        <f ca="1">VLOOKUP(AC1263,Anslutningspunkt!A:C,3,0)+RANDBETWEEN(-10000,10000)</f>
        <v>273380.438</v>
      </c>
      <c r="AP1263" s="7" t="str">
        <f ca="1" t="shared" si="1634"/>
        <v>Utökning</v>
      </c>
      <c r="AQ1263" s="7" t="str">
        <f t="shared" si="1635"/>
        <v>Konsumtion/Produktion</v>
      </c>
      <c r="AX1263" s="31">
        <f ca="1" t="shared" si="1636"/>
        <v>44713.1170768874</v>
      </c>
      <c r="AZ1263" s="31">
        <f ca="1">IF(SUM(IF({"4.Projekteringsavtal","5.Anslutningsavtal","6.Nätavtal"}=Q1263,1,0))&gt;0,EDATE(AX1263,RANDBETWEEN(0,6)),"")</f>
        <v>44743</v>
      </c>
      <c r="BB1263" s="21" t="str">
        <f ca="1">IF(SUM(IF({"5.Anslutningsavtal","6.Nätavtal"}=Q1263,1,0))&gt;0,EDATE(AZ1263,RANDBETWEEN(0,3)),"")</f>
        <v/>
      </c>
      <c r="BD1263" s="21" t="str">
        <f ca="1" t="shared" si="1637"/>
        <v/>
      </c>
    </row>
    <row r="1264" spans="1:56">
      <c r="A1264" s="33" t="s">
        <v>65</v>
      </c>
      <c r="B1264" s="31">
        <f ca="1" t="shared" si="1664"/>
        <v>44300</v>
      </c>
      <c r="C1264" s="32">
        <f ca="1" t="shared" si="1612"/>
        <v>45435</v>
      </c>
      <c r="D1264" s="30" t="str">
        <f t="shared" si="1613"/>
        <v>Project 41264</v>
      </c>
      <c r="E1264" s="30" t="str">
        <f t="shared" si="1614"/>
        <v>Company AB 51264</v>
      </c>
      <c r="F1264" s="30" t="str">
        <f ca="1" t="shared" si="1665"/>
        <v>Nacka</v>
      </c>
      <c r="G1264" s="37">
        <f ca="1" t="shared" si="1666"/>
        <v>36</v>
      </c>
      <c r="H1264" s="38" t="str">
        <f ca="1" t="shared" si="1667"/>
        <v>Ja</v>
      </c>
      <c r="I1264" s="30" t="str">
        <f ca="1" t="shared" si="1668"/>
        <v>Utökning</v>
      </c>
      <c r="J1264" s="30" t="s">
        <v>69</v>
      </c>
      <c r="K1264" s="41">
        <f ca="1" t="shared" si="1669"/>
        <v>350</v>
      </c>
      <c r="L1264" s="41">
        <f ca="1" t="shared" si="1620"/>
        <v>219</v>
      </c>
      <c r="N1264" s="30" t="str">
        <f ca="1" t="shared" si="1621"/>
        <v>Lars Johnson 1264</v>
      </c>
      <c r="O1264" s="30" t="str">
        <f ca="1" t="shared" si="1622"/>
        <v>Lars Johnson 1264</v>
      </c>
      <c r="P1264" s="30" t="str">
        <f ca="1" t="shared" si="1623"/>
        <v>Erik Johanson 1264</v>
      </c>
      <c r="Q1264" s="30" t="str">
        <f ca="1" t="shared" si="1670"/>
        <v>2.Reservationsavtal</v>
      </c>
      <c r="R1264" s="45" t="str">
        <f ca="1" t="shared" si="1671"/>
        <v/>
      </c>
      <c r="S1264" s="45" t="str">
        <f ca="1" t="shared" si="1672"/>
        <v>x</v>
      </c>
      <c r="T1264" s="45" t="str">
        <f ca="1" t="shared" si="1673"/>
        <v/>
      </c>
      <c r="V1264" s="33"/>
      <c r="W1264" s="49" t="str">
        <f ca="1" t="shared" si="1674"/>
        <v/>
      </c>
      <c r="X1264" s="50" t="str">
        <f ca="1" t="shared" si="1675"/>
        <v>Ja</v>
      </c>
      <c r="Y1264" s="63">
        <f ca="1" t="shared" si="1630"/>
        <v>45578</v>
      </c>
      <c r="Z1264" s="63">
        <f ca="1" t="shared" si="1631"/>
        <v>45558</v>
      </c>
      <c r="AA1264" s="67"/>
      <c r="AB1264" s="64" t="str">
        <f ca="1" t="shared" si="1632"/>
        <v/>
      </c>
      <c r="AC1264" s="73">
        <f ca="1">INDEX(Anslutningspunkt!$A$2:$A$108,RANDBETWEEN(2,108),1)</f>
        <v>35</v>
      </c>
      <c r="AD1264" s="30"/>
      <c r="AE1264" s="30" t="str">
        <f ca="1" t="shared" si="1676"/>
        <v/>
      </c>
      <c r="AF1264" s="79"/>
      <c r="AG1264" s="122"/>
      <c r="AH1264" s="123"/>
      <c r="AI1264" s="127"/>
      <c r="AL1264" s="7"/>
      <c r="AM1264" s="7">
        <f ca="1">VLOOKUP(AC1264,Anslutningspunkt!A:B,2,0)+RANDBETWEEN(-10000,10000)</f>
        <v>6039854.672</v>
      </c>
      <c r="AN1264" s="7">
        <f ca="1">VLOOKUP(AC1264,Anslutningspunkt!A:C,3,0)+RANDBETWEEN(-10000,10000)</f>
        <v>352125.438</v>
      </c>
      <c r="AP1264" s="7" t="str">
        <f ca="1" t="shared" si="1634"/>
        <v>Utökning</v>
      </c>
      <c r="AQ1264" s="7" t="str">
        <f t="shared" si="1635"/>
        <v>Konsumtion/Produktion</v>
      </c>
      <c r="AX1264" s="31">
        <f ca="1" t="shared" si="1636"/>
        <v>44652.0759645154</v>
      </c>
      <c r="AZ1264" s="31" t="str">
        <f ca="1">IF(SUM(IF({"4.Projekteringsavtal","5.Anslutningsavtal","6.Nätavtal"}=Q1264,1,0))&gt;0,EDATE(AX1264,RANDBETWEEN(0,6)),"")</f>
        <v/>
      </c>
      <c r="BB1264" s="21" t="str">
        <f ca="1">IF(SUM(IF({"5.Anslutningsavtal","6.Nätavtal"}=Q1264,1,0))&gt;0,EDATE(AZ1264,RANDBETWEEN(0,3)),"")</f>
        <v/>
      </c>
      <c r="BD1264" s="21" t="str">
        <f ca="1" t="shared" si="1637"/>
        <v/>
      </c>
    </row>
    <row r="1265" spans="1:56">
      <c r="A1265" s="33" t="s">
        <v>65</v>
      </c>
      <c r="B1265" s="31">
        <f ca="1" t="shared" si="1664"/>
        <v>43527</v>
      </c>
      <c r="C1265" s="32">
        <f ca="1" t="shared" si="1612"/>
        <v>45110</v>
      </c>
      <c r="D1265" s="30" t="str">
        <f t="shared" si="1613"/>
        <v>Project 41265</v>
      </c>
      <c r="E1265" s="30" t="str">
        <f t="shared" si="1614"/>
        <v>Company AB 51265</v>
      </c>
      <c r="F1265" s="30" t="str">
        <f ca="1" t="shared" si="1665"/>
        <v>Arboga</v>
      </c>
      <c r="G1265" s="37">
        <f ca="1" t="shared" si="1666"/>
        <v>33</v>
      </c>
      <c r="H1265" s="38" t="str">
        <f ca="1" t="shared" si="1667"/>
        <v/>
      </c>
      <c r="I1265" s="30" t="str">
        <f ca="1" t="shared" si="1668"/>
        <v>Utökning</v>
      </c>
      <c r="J1265" s="30" t="s">
        <v>69</v>
      </c>
      <c r="K1265" s="41">
        <f ca="1" t="shared" si="1669"/>
        <v>10</v>
      </c>
      <c r="L1265" s="41">
        <f ca="1" t="shared" si="1620"/>
        <v>2</v>
      </c>
      <c r="N1265" s="30" t="str">
        <f ca="1" t="shared" si="1621"/>
        <v>Sarah Anderson 1265</v>
      </c>
      <c r="O1265" s="30" t="str">
        <f ca="1" t="shared" si="1622"/>
        <v>Erik Johanson 1265</v>
      </c>
      <c r="P1265" s="30" t="str">
        <f ca="1" t="shared" si="1623"/>
        <v>Lars Johnson 1265</v>
      </c>
      <c r="Q1265" s="30" t="str">
        <f ca="1" t="shared" si="1670"/>
        <v>6.Nätavtal</v>
      </c>
      <c r="R1265" s="45" t="str">
        <f ca="1" t="shared" si="1671"/>
        <v>N/A</v>
      </c>
      <c r="S1265" s="45" t="str">
        <f ca="1" t="shared" si="1672"/>
        <v/>
      </c>
      <c r="T1265" s="45" t="str">
        <f ca="1" t="shared" si="1673"/>
        <v/>
      </c>
      <c r="V1265" s="33"/>
      <c r="W1265" s="49" t="str">
        <f ca="1" t="shared" si="1674"/>
        <v/>
      </c>
      <c r="X1265" s="50" t="str">
        <f ca="1" t="shared" si="1675"/>
        <v/>
      </c>
      <c r="Y1265" s="63" t="str">
        <f ca="1" t="shared" si="1630"/>
        <v/>
      </c>
      <c r="Z1265" s="63" t="str">
        <f ca="1" t="shared" si="1631"/>
        <v/>
      </c>
      <c r="AA1265" s="67"/>
      <c r="AB1265" s="64" t="str">
        <f ca="1" t="shared" si="1632"/>
        <v/>
      </c>
      <c r="AC1265" s="73">
        <f ca="1">INDEX(Anslutningspunkt!$A$2:$A$108,RANDBETWEEN(2,108),1)</f>
        <v>71</v>
      </c>
      <c r="AD1265" s="30"/>
      <c r="AE1265" s="30" t="str">
        <f ca="1" t="shared" si="1676"/>
        <v>Stamnät</v>
      </c>
      <c r="AF1265" s="79"/>
      <c r="AG1265" s="122"/>
      <c r="AH1265" s="123"/>
      <c r="AI1265" s="127"/>
      <c r="AL1265" s="7"/>
      <c r="AM1265" s="7">
        <f ca="1">VLOOKUP(AC1265,Anslutningspunkt!A:B,2,0)+RANDBETWEEN(-10000,10000)</f>
        <v>6069501.672</v>
      </c>
      <c r="AN1265" s="7">
        <f ca="1">VLOOKUP(AC1265,Anslutningspunkt!A:C,3,0)+RANDBETWEEN(-10000,10000)</f>
        <v>394651.438</v>
      </c>
      <c r="AP1265" s="7" t="str">
        <f ca="1" t="shared" si="1634"/>
        <v>Utökning</v>
      </c>
      <c r="AQ1265" s="7" t="str">
        <f t="shared" si="1635"/>
        <v>Konsumtion/Produktion</v>
      </c>
      <c r="AX1265" s="31">
        <f ca="1" t="shared" si="1636"/>
        <v>44926.5113807157</v>
      </c>
      <c r="AZ1265" s="31">
        <f ca="1">IF(SUM(IF({"4.Projekteringsavtal","5.Anslutningsavtal","6.Nätavtal"}=Q1265,1,0))&gt;0,EDATE(AX1265,RANDBETWEEN(0,6)),"")</f>
        <v>45107</v>
      </c>
      <c r="BB1265" s="21">
        <f ca="1">IF(SUM(IF({"5.Anslutningsavtal","6.Nätavtal"}=Q1265,1,0))&gt;0,EDATE(AZ1265,RANDBETWEEN(0,3)),"")</f>
        <v>45168</v>
      </c>
      <c r="BD1265" s="21">
        <f ca="1" t="shared" si="1637"/>
        <v>45199</v>
      </c>
    </row>
    <row r="1266" spans="1:56">
      <c r="A1266" s="33" t="s">
        <v>65</v>
      </c>
      <c r="B1266" s="31">
        <f ca="1" t="shared" si="1664"/>
        <v>44778</v>
      </c>
      <c r="C1266" s="32">
        <f ca="1" t="shared" si="1612"/>
        <v>44888</v>
      </c>
      <c r="D1266" s="30" t="str">
        <f t="shared" si="1613"/>
        <v>Project 41266</v>
      </c>
      <c r="E1266" s="30" t="str">
        <f t="shared" si="1614"/>
        <v>Company AB 51266</v>
      </c>
      <c r="F1266" s="30" t="str">
        <f ca="1" t="shared" si="1665"/>
        <v>Norrtälje</v>
      </c>
      <c r="G1266" s="37">
        <f ca="1" t="shared" si="1666"/>
        <v>35</v>
      </c>
      <c r="H1266" s="38" t="str">
        <f ca="1" t="shared" si="1667"/>
        <v/>
      </c>
      <c r="I1266" s="30" t="str">
        <f ca="1" t="shared" si="1668"/>
        <v>Utökning</v>
      </c>
      <c r="J1266" s="30" t="s">
        <v>69</v>
      </c>
      <c r="K1266" s="41">
        <f ca="1" t="shared" si="1669"/>
        <v>270</v>
      </c>
      <c r="L1266" s="41">
        <f ca="1" t="shared" si="1620"/>
        <v>152</v>
      </c>
      <c r="N1266" s="30" t="str">
        <f ca="1" t="shared" si="1621"/>
        <v>Sarah Anderson 1266</v>
      </c>
      <c r="O1266" s="30" t="str">
        <f ca="1" t="shared" si="1622"/>
        <v>Anders Erikson 1266</v>
      </c>
      <c r="P1266" s="30" t="str">
        <f ca="1" t="shared" si="1623"/>
        <v>Sarah Anderson 1266</v>
      </c>
      <c r="Q1266" s="30" t="str">
        <f ca="1" t="shared" si="1670"/>
        <v>1.Anslutningsmöjlighet</v>
      </c>
      <c r="R1266" s="45" t="str">
        <f ca="1" t="shared" si="1671"/>
        <v/>
      </c>
      <c r="S1266" s="45" t="str">
        <f ca="1" t="shared" si="1672"/>
        <v/>
      </c>
      <c r="T1266" s="45" t="str">
        <f ca="1" t="shared" si="1673"/>
        <v/>
      </c>
      <c r="V1266" s="33"/>
      <c r="W1266" s="49" t="str">
        <f ca="1" t="shared" si="1674"/>
        <v>Länk</v>
      </c>
      <c r="X1266" s="50" t="str">
        <f ca="1" t="shared" si="1675"/>
        <v>Nej</v>
      </c>
      <c r="Y1266" s="63" t="str">
        <f ca="1" t="shared" si="1630"/>
        <v/>
      </c>
      <c r="Z1266" s="63" t="str">
        <f ca="1" t="shared" si="1631"/>
        <v/>
      </c>
      <c r="AA1266" s="67"/>
      <c r="AB1266" s="64" t="str">
        <f ca="1" t="shared" si="1632"/>
        <v/>
      </c>
      <c r="AC1266" s="73">
        <f ca="1">INDEX(Anslutningspunkt!$A$2:$A$108,RANDBETWEEN(2,108),1)</f>
        <v>42</v>
      </c>
      <c r="AD1266" s="30"/>
      <c r="AE1266" s="30" t="str">
        <f ca="1" t="shared" si="1676"/>
        <v>Stamnät</v>
      </c>
      <c r="AF1266" s="79"/>
      <c r="AG1266" s="122"/>
      <c r="AH1266" s="123"/>
      <c r="AI1266" s="127"/>
      <c r="AL1266" s="7"/>
      <c r="AM1266" s="7">
        <f ca="1">VLOOKUP(AC1266,Anslutningspunkt!A:B,2,0)+RANDBETWEEN(-10000,10000)</f>
        <v>6013977.672</v>
      </c>
      <c r="AN1266" s="7">
        <f ca="1">VLOOKUP(AC1266,Anslutningspunkt!A:C,3,0)+RANDBETWEEN(-10000,10000)</f>
        <v>288957.438</v>
      </c>
      <c r="AP1266" s="7" t="str">
        <f ca="1" t="shared" si="1634"/>
        <v>Utökning</v>
      </c>
      <c r="AQ1266" s="7" t="str">
        <f t="shared" si="1635"/>
        <v>Konsumtion/Produktion</v>
      </c>
      <c r="AX1266" s="31" t="str">
        <f ca="1" t="shared" si="1636"/>
        <v/>
      </c>
      <c r="AZ1266" s="31" t="str">
        <f ca="1">IF(SUM(IF({"4.Projekteringsavtal","5.Anslutningsavtal","6.Nätavtal"}=Q1266,1,0))&gt;0,EDATE(AX1266,RANDBETWEEN(0,6)),"")</f>
        <v/>
      </c>
      <c r="BB1266" s="21" t="str">
        <f ca="1">IF(SUM(IF({"5.Anslutningsavtal","6.Nätavtal"}=Q1266,1,0))&gt;0,EDATE(AZ1266,RANDBETWEEN(0,3)),"")</f>
        <v/>
      </c>
      <c r="BD1266" s="21" t="str">
        <f ca="1" t="shared" si="1637"/>
        <v/>
      </c>
    </row>
    <row r="1267" spans="1:56">
      <c r="A1267" s="33" t="s">
        <v>65</v>
      </c>
      <c r="B1267" s="31">
        <f ca="1" t="shared" si="1664"/>
        <v>44074</v>
      </c>
      <c r="C1267" s="32">
        <f ca="1" t="shared" si="1612"/>
        <v>45496</v>
      </c>
      <c r="D1267" s="30" t="str">
        <f t="shared" si="1613"/>
        <v>Project 41267</v>
      </c>
      <c r="E1267" s="30" t="str">
        <f t="shared" si="1614"/>
        <v>Company AB 51267</v>
      </c>
      <c r="F1267" s="30" t="str">
        <f ca="1" t="shared" si="1665"/>
        <v>Nynäshamn</v>
      </c>
      <c r="G1267" s="37">
        <f ca="1" t="shared" si="1666"/>
        <v>37</v>
      </c>
      <c r="H1267" s="38" t="str">
        <f ca="1" t="shared" si="1667"/>
        <v>Nej</v>
      </c>
      <c r="I1267" s="30" t="str">
        <f ca="1" t="shared" si="1668"/>
        <v>Nyanslutning</v>
      </c>
      <c r="J1267" s="30" t="s">
        <v>69</v>
      </c>
      <c r="K1267" s="41">
        <f ca="1" t="shared" si="1669"/>
        <v>590</v>
      </c>
      <c r="L1267" s="41">
        <f ca="1" t="shared" si="1620"/>
        <v>143</v>
      </c>
      <c r="N1267" s="30" t="str">
        <f ca="1" t="shared" si="1621"/>
        <v>Sarah Anderson 1267</v>
      </c>
      <c r="O1267" s="30" t="str">
        <f ca="1" t="shared" si="1622"/>
        <v>Erik Johanson 1267</v>
      </c>
      <c r="P1267" s="30" t="str">
        <f ca="1" t="shared" si="1623"/>
        <v>Lars Johnson 1267</v>
      </c>
      <c r="Q1267" s="30" t="str">
        <f ca="1" t="shared" si="1670"/>
        <v>4.Projekteringsavtal</v>
      </c>
      <c r="R1267" s="45" t="str">
        <f ca="1" t="shared" si="1671"/>
        <v/>
      </c>
      <c r="S1267" s="45" t="str">
        <f ca="1" t="shared" si="1672"/>
        <v/>
      </c>
      <c r="T1267" s="45" t="str">
        <f ca="1" t="shared" si="1673"/>
        <v/>
      </c>
      <c r="V1267" s="33"/>
      <c r="W1267" s="49" t="str">
        <f ca="1" t="shared" si="1674"/>
        <v/>
      </c>
      <c r="X1267" s="50" t="str">
        <f ca="1" t="shared" si="1675"/>
        <v/>
      </c>
      <c r="Y1267" s="63" t="str">
        <f ca="1" t="shared" si="1630"/>
        <v/>
      </c>
      <c r="Z1267" s="63" t="str">
        <f ca="1" t="shared" si="1631"/>
        <v/>
      </c>
      <c r="AA1267" s="67"/>
      <c r="AB1267" s="64" t="str">
        <f ca="1" t="shared" si="1632"/>
        <v/>
      </c>
      <c r="AC1267" s="73">
        <f ca="1">INDEX(Anslutningspunkt!$A$2:$A$108,RANDBETWEEN(2,108),1)</f>
        <v>68</v>
      </c>
      <c r="AD1267" s="30"/>
      <c r="AE1267" s="30" t="str">
        <f ca="1" t="shared" si="1676"/>
        <v>Stamnät Regionnät</v>
      </c>
      <c r="AF1267" s="79"/>
      <c r="AG1267" s="122"/>
      <c r="AH1267" s="123"/>
      <c r="AI1267" s="127"/>
      <c r="AL1267" s="7"/>
      <c r="AM1267" s="7">
        <f ca="1">VLOOKUP(AC1267,Anslutningspunkt!A:B,2,0)+RANDBETWEEN(-10000,10000)</f>
        <v>6166567.672</v>
      </c>
      <c r="AN1267" s="7">
        <f ca="1">VLOOKUP(AC1267,Anslutningspunkt!A:C,3,0)+RANDBETWEEN(-10000,10000)</f>
        <v>430342.438</v>
      </c>
      <c r="AP1267" s="7" t="str">
        <f ca="1" t="shared" si="1634"/>
        <v>Nyanslutning</v>
      </c>
      <c r="AQ1267" s="7" t="str">
        <f t="shared" si="1635"/>
        <v>Konsumtion/Produktion</v>
      </c>
      <c r="AX1267" s="31">
        <f ca="1" t="shared" si="1636"/>
        <v>44189.4811417079</v>
      </c>
      <c r="AZ1267" s="31">
        <f ca="1">IF(SUM(IF({"4.Projekteringsavtal","5.Anslutningsavtal","6.Nätavtal"}=Q1267,1,0))&gt;0,EDATE(AX1267,RANDBETWEEN(0,6)),"")</f>
        <v>44340</v>
      </c>
      <c r="BB1267" s="21" t="str">
        <f ca="1">IF(SUM(IF({"5.Anslutningsavtal","6.Nätavtal"}=Q1267,1,0))&gt;0,EDATE(AZ1267,RANDBETWEEN(0,3)),"")</f>
        <v/>
      </c>
      <c r="BD1267" s="21" t="str">
        <f ca="1" t="shared" si="1637"/>
        <v/>
      </c>
    </row>
    <row r="1268" spans="1:56">
      <c r="A1268" s="33" t="s">
        <v>65</v>
      </c>
      <c r="B1268" s="31">
        <f ca="1" t="shared" si="1664"/>
        <v>43198</v>
      </c>
      <c r="C1268" s="32">
        <f ca="1" t="shared" si="1612"/>
        <v>44425</v>
      </c>
      <c r="D1268" s="30" t="str">
        <f t="shared" si="1613"/>
        <v>Project 41268</v>
      </c>
      <c r="E1268" s="30" t="str">
        <f t="shared" si="1614"/>
        <v>Company AB 51268</v>
      </c>
      <c r="F1268" s="30" t="str">
        <f ca="1" t="shared" si="1665"/>
        <v>Huddinge</v>
      </c>
      <c r="G1268" s="37">
        <f ca="1" t="shared" si="1666"/>
        <v>32</v>
      </c>
      <c r="H1268" s="38" t="str">
        <f ca="1" t="shared" si="1667"/>
        <v>Ja</v>
      </c>
      <c r="I1268" s="30" t="str">
        <f ca="1" t="shared" si="1668"/>
        <v>Flytt</v>
      </c>
      <c r="J1268" s="30" t="s">
        <v>69</v>
      </c>
      <c r="K1268" s="41">
        <f ca="1" t="shared" si="1669"/>
        <v>140</v>
      </c>
      <c r="L1268" s="41">
        <f ca="1" t="shared" si="1620"/>
        <v>109</v>
      </c>
      <c r="N1268" s="30" t="str">
        <f ca="1" t="shared" si="1621"/>
        <v>Erik Johanson 1268</v>
      </c>
      <c r="O1268" s="30" t="str">
        <f ca="1" t="shared" si="1622"/>
        <v>Erik Johanson 1268</v>
      </c>
      <c r="P1268" s="30" t="str">
        <f ca="1" t="shared" si="1623"/>
        <v>Erik Johanson 1268</v>
      </c>
      <c r="Q1268" s="30" t="str">
        <f ca="1" t="shared" si="1670"/>
        <v>2.Reservationsavtal</v>
      </c>
      <c r="R1268" s="45" t="str">
        <f ca="1" t="shared" si="1671"/>
        <v>?</v>
      </c>
      <c r="S1268" s="45" t="str">
        <f ca="1" t="shared" si="1672"/>
        <v/>
      </c>
      <c r="T1268" s="45" t="str">
        <f ca="1" t="shared" si="1673"/>
        <v/>
      </c>
      <c r="V1268" s="33"/>
      <c r="W1268" s="49" t="str">
        <f ca="1" t="shared" si="1674"/>
        <v/>
      </c>
      <c r="X1268" s="50" t="str">
        <f ca="1" t="shared" si="1675"/>
        <v>Nej</v>
      </c>
      <c r="Y1268" s="63" t="str">
        <f ca="1" t="shared" si="1630"/>
        <v/>
      </c>
      <c r="Z1268" s="63" t="str">
        <f ca="1" t="shared" si="1631"/>
        <v/>
      </c>
      <c r="AA1268" s="67"/>
      <c r="AB1268" s="64" t="str">
        <f ca="1" t="shared" si="1632"/>
        <v/>
      </c>
      <c r="AC1268" s="73">
        <f ca="1">INDEX(Anslutningspunkt!$A$2:$A$108,RANDBETWEEN(2,108),1)</f>
        <v>97</v>
      </c>
      <c r="AD1268" s="30"/>
      <c r="AE1268" s="30" t="str">
        <f ca="1" t="shared" si="1676"/>
        <v/>
      </c>
      <c r="AF1268" s="79"/>
      <c r="AG1268" s="122"/>
      <c r="AH1268" s="123"/>
      <c r="AI1268" s="127"/>
      <c r="AL1268" s="7"/>
      <c r="AM1268" s="7">
        <f ca="1">VLOOKUP(AC1268,Anslutningspunkt!A:B,2,0)+RANDBETWEEN(-10000,10000)</f>
        <v>6192429.672</v>
      </c>
      <c r="AN1268" s="7">
        <f ca="1">VLOOKUP(AC1268,Anslutningspunkt!A:C,3,0)+RANDBETWEEN(-10000,10000)</f>
        <v>308382.438</v>
      </c>
      <c r="AP1268" s="7" t="str">
        <f ca="1" t="shared" si="1634"/>
        <v>Flytt</v>
      </c>
      <c r="AQ1268" s="7" t="str">
        <f t="shared" si="1635"/>
        <v>Konsumtion/Produktion</v>
      </c>
      <c r="AX1268" s="31">
        <f ca="1" t="shared" si="1636"/>
        <v>44200.3901431406</v>
      </c>
      <c r="AZ1268" s="31" t="str">
        <f ca="1">IF(SUM(IF({"4.Projekteringsavtal","5.Anslutningsavtal","6.Nätavtal"}=Q1268,1,0))&gt;0,EDATE(AX1268,RANDBETWEEN(0,6)),"")</f>
        <v/>
      </c>
      <c r="BB1268" s="21" t="str">
        <f ca="1">IF(SUM(IF({"5.Anslutningsavtal","6.Nätavtal"}=Q1268,1,0))&gt;0,EDATE(AZ1268,RANDBETWEEN(0,3)),"")</f>
        <v/>
      </c>
      <c r="BD1268" s="21" t="str">
        <f ca="1" t="shared" si="1637"/>
        <v/>
      </c>
    </row>
    <row r="1269" spans="1:56">
      <c r="A1269" s="33" t="s">
        <v>65</v>
      </c>
      <c r="B1269" s="31">
        <f ca="1" t="shared" si="1664"/>
        <v>43527</v>
      </c>
      <c r="C1269" s="32">
        <f ca="1" t="shared" si="1612"/>
        <v>43632</v>
      </c>
      <c r="D1269" s="30" t="str">
        <f t="shared" si="1613"/>
        <v>Project 41269</v>
      </c>
      <c r="E1269" s="30" t="str">
        <f t="shared" si="1614"/>
        <v>Company AB 51269</v>
      </c>
      <c r="F1269" s="30" t="str">
        <f ca="1" t="shared" si="1665"/>
        <v>Hallstahammar</v>
      </c>
      <c r="G1269" s="37">
        <f ca="1" t="shared" si="1666"/>
        <v>31</v>
      </c>
      <c r="H1269" s="38" t="str">
        <f ca="1" t="shared" si="1667"/>
        <v>Ja</v>
      </c>
      <c r="I1269" s="30" t="str">
        <f ca="1" t="shared" si="1668"/>
        <v>Flytt</v>
      </c>
      <c r="J1269" s="30" t="s">
        <v>69</v>
      </c>
      <c r="K1269" s="41">
        <f ca="1" t="shared" si="1669"/>
        <v>380</v>
      </c>
      <c r="L1269" s="41">
        <f ca="1" t="shared" si="1620"/>
        <v>17</v>
      </c>
      <c r="N1269" s="30" t="str">
        <f ca="1" t="shared" si="1621"/>
        <v>Erik Johanson 1269</v>
      </c>
      <c r="O1269" s="30" t="str">
        <f ca="1" t="shared" si="1622"/>
        <v>Anders Erikson 1269</v>
      </c>
      <c r="P1269" s="30" t="str">
        <f ca="1" t="shared" si="1623"/>
        <v>Lars Johnson 1269</v>
      </c>
      <c r="Q1269" s="30" t="str">
        <f ca="1" t="shared" si="1670"/>
        <v>2.Reservationsavtal</v>
      </c>
      <c r="R1269" s="45" t="str">
        <f ca="1" t="shared" si="1671"/>
        <v>?</v>
      </c>
      <c r="S1269" s="45" t="str">
        <f ca="1" t="shared" si="1672"/>
        <v/>
      </c>
      <c r="T1269" s="45" t="str">
        <f ca="1" t="shared" si="1673"/>
        <v/>
      </c>
      <c r="V1269" s="33"/>
      <c r="W1269" s="49" t="str">
        <f ca="1" t="shared" si="1674"/>
        <v/>
      </c>
      <c r="X1269" s="50" t="str">
        <f ca="1" t="shared" si="1675"/>
        <v>Ja</v>
      </c>
      <c r="Y1269" s="63">
        <f ca="1" t="shared" si="1630"/>
        <v>45562</v>
      </c>
      <c r="Z1269" s="63">
        <f ca="1" t="shared" si="1631"/>
        <v>45556</v>
      </c>
      <c r="AA1269" s="67"/>
      <c r="AB1269" s="64" t="str">
        <f ca="1" t="shared" si="1632"/>
        <v/>
      </c>
      <c r="AC1269" s="73">
        <f ca="1">INDEX(Anslutningspunkt!$A$2:$A$108,RANDBETWEEN(2,108),1)</f>
        <v>36</v>
      </c>
      <c r="AD1269" s="30"/>
      <c r="AE1269" s="30" t="str">
        <f ca="1" t="shared" si="1676"/>
        <v>Stamnät</v>
      </c>
      <c r="AF1269" s="79"/>
      <c r="AG1269" s="122"/>
      <c r="AH1269" s="123"/>
      <c r="AI1269" s="127"/>
      <c r="AL1269" s="7"/>
      <c r="AM1269" s="7">
        <f ca="1">VLOOKUP(AC1269,Anslutningspunkt!A:B,2,0)+RANDBETWEEN(-10000,10000)</f>
        <v>6091596.672</v>
      </c>
      <c r="AN1269" s="7">
        <f ca="1">VLOOKUP(AC1269,Anslutningspunkt!A:C,3,0)+RANDBETWEEN(-10000,10000)</f>
        <v>346633.438</v>
      </c>
      <c r="AP1269" s="7" t="str">
        <f ca="1" t="shared" si="1634"/>
        <v>Flytt</v>
      </c>
      <c r="AQ1269" s="7" t="str">
        <f t="shared" si="1635"/>
        <v>Konsumtion/Produktion</v>
      </c>
      <c r="AX1269" s="31">
        <f ca="1" t="shared" si="1636"/>
        <v>43569.0532150796</v>
      </c>
      <c r="AZ1269" s="31" t="str">
        <f ca="1">IF(SUM(IF({"4.Projekteringsavtal","5.Anslutningsavtal","6.Nätavtal"}=Q1269,1,0))&gt;0,EDATE(AX1269,RANDBETWEEN(0,6)),"")</f>
        <v/>
      </c>
      <c r="BB1269" s="21" t="str">
        <f ca="1">IF(SUM(IF({"5.Anslutningsavtal","6.Nätavtal"}=Q1269,1,0))&gt;0,EDATE(AZ1269,RANDBETWEEN(0,3)),"")</f>
        <v/>
      </c>
      <c r="BD1269" s="21" t="str">
        <f ca="1" t="shared" si="1637"/>
        <v/>
      </c>
    </row>
    <row r="1270" spans="1:56">
      <c r="A1270" s="33" t="s">
        <v>65</v>
      </c>
      <c r="B1270" s="31">
        <f ca="1" t="shared" si="1664"/>
        <v>43554</v>
      </c>
      <c r="C1270" s="32">
        <f ca="1" t="shared" si="1612"/>
        <v>43723</v>
      </c>
      <c r="D1270" s="30" t="str">
        <f t="shared" si="1613"/>
        <v>Project 41270</v>
      </c>
      <c r="E1270" s="30" t="str">
        <f t="shared" si="1614"/>
        <v>Company AB 51270</v>
      </c>
      <c r="F1270" s="30" t="str">
        <f ca="1" t="shared" si="1665"/>
        <v>Sala</v>
      </c>
      <c r="G1270" s="37">
        <f ca="1" t="shared" si="1666"/>
        <v>37</v>
      </c>
      <c r="H1270" s="38" t="str">
        <f ca="1" t="shared" si="1667"/>
        <v/>
      </c>
      <c r="I1270" s="30" t="str">
        <f ca="1" t="shared" si="1668"/>
        <v>Flytt</v>
      </c>
      <c r="J1270" s="30" t="s">
        <v>69</v>
      </c>
      <c r="K1270" s="41">
        <f ca="1" t="shared" si="1669"/>
        <v>10</v>
      </c>
      <c r="L1270" s="41">
        <f ca="1" t="shared" si="1620"/>
        <v>7</v>
      </c>
      <c r="N1270" s="30" t="str">
        <f ca="1" t="shared" si="1621"/>
        <v>Erik Johanson 1270</v>
      </c>
      <c r="O1270" s="30" t="str">
        <f ca="1" t="shared" si="1622"/>
        <v>Anders Erikson 1270</v>
      </c>
      <c r="P1270" s="30" t="str">
        <f ca="1" t="shared" si="1623"/>
        <v>Sarah Anderson 1270</v>
      </c>
      <c r="Q1270" s="30" t="str">
        <f ca="1" t="shared" si="1670"/>
        <v>4.Projekteringsavtal</v>
      </c>
      <c r="R1270" s="45" t="str">
        <f ca="1" t="shared" si="1671"/>
        <v>nej</v>
      </c>
      <c r="S1270" s="45" t="str">
        <f ca="1" t="shared" si="1672"/>
        <v/>
      </c>
      <c r="T1270" s="45" t="str">
        <f ca="1" t="shared" si="1673"/>
        <v>x</v>
      </c>
      <c r="V1270" s="33"/>
      <c r="W1270" s="49" t="str">
        <f ca="1" t="shared" si="1674"/>
        <v/>
      </c>
      <c r="X1270" s="50" t="str">
        <f ca="1" t="shared" si="1675"/>
        <v/>
      </c>
      <c r="Y1270" s="63" t="str">
        <f ca="1" t="shared" si="1630"/>
        <v/>
      </c>
      <c r="Z1270" s="63" t="str">
        <f ca="1" t="shared" si="1631"/>
        <v/>
      </c>
      <c r="AA1270" s="67"/>
      <c r="AB1270" s="64" t="str">
        <f ca="1" t="shared" si="1632"/>
        <v/>
      </c>
      <c r="AC1270" s="73">
        <f ca="1">INDEX(Anslutningspunkt!$A$2:$A$108,RANDBETWEEN(2,108),1)</f>
        <v>8</v>
      </c>
      <c r="AD1270" s="30"/>
      <c r="AE1270" s="30" t="str">
        <f ca="1" t="shared" si="1676"/>
        <v>Stamnät</v>
      </c>
      <c r="AF1270" s="79"/>
      <c r="AG1270" s="122"/>
      <c r="AH1270" s="123"/>
      <c r="AI1270" s="127"/>
      <c r="AL1270" s="7"/>
      <c r="AM1270" s="7">
        <f ca="1">VLOOKUP(AC1270,Anslutningspunkt!A:B,2,0)+RANDBETWEEN(-10000,10000)</f>
        <v>6034517.672</v>
      </c>
      <c r="AN1270" s="7">
        <f ca="1">VLOOKUP(AC1270,Anslutningspunkt!A:C,3,0)+RANDBETWEEN(-10000,10000)</f>
        <v>380213.438</v>
      </c>
      <c r="AP1270" s="7" t="str">
        <f ca="1" t="shared" si="1634"/>
        <v>Flytt</v>
      </c>
      <c r="AQ1270" s="7" t="str">
        <f t="shared" si="1635"/>
        <v>Konsumtion/Produktion</v>
      </c>
      <c r="AX1270" s="31">
        <f ca="1" t="shared" si="1636"/>
        <v>43614.676718816</v>
      </c>
      <c r="AZ1270" s="31">
        <f ca="1">IF(SUM(IF({"4.Projekteringsavtal","5.Anslutningsavtal","6.Nätavtal"}=Q1270,1,0))&gt;0,EDATE(AX1270,RANDBETWEEN(0,6)),"")</f>
        <v>43767</v>
      </c>
      <c r="BB1270" s="21" t="str">
        <f ca="1">IF(SUM(IF({"5.Anslutningsavtal","6.Nätavtal"}=Q1270,1,0))&gt;0,EDATE(AZ1270,RANDBETWEEN(0,3)),"")</f>
        <v/>
      </c>
      <c r="BD1270" s="21" t="str">
        <f ca="1" t="shared" si="1637"/>
        <v/>
      </c>
    </row>
    <row r="1271" spans="1:56">
      <c r="A1271" s="33" t="s">
        <v>65</v>
      </c>
      <c r="B1271" s="31">
        <f ca="1" t="shared" ref="B1271:B1280" si="1677">RANDBETWEEN(DATE(2018,1,1),DATE(2022,10,20))</f>
        <v>44666</v>
      </c>
      <c r="C1271" s="32">
        <f ca="1" t="shared" si="1612"/>
        <v>45163</v>
      </c>
      <c r="D1271" s="30" t="str">
        <f t="shared" si="1613"/>
        <v>Project 41271</v>
      </c>
      <c r="E1271" s="30" t="str">
        <f t="shared" si="1614"/>
        <v>Company AB 51271</v>
      </c>
      <c r="F1271" s="30" t="str">
        <f ca="1" t="shared" ref="F1271:F1280" si="1678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Sala</v>
      </c>
      <c r="G1271" s="37">
        <f ca="1" t="shared" ref="G1271:G1280" si="1679">RANDBETWEEN(30,38)</f>
        <v>30</v>
      </c>
      <c r="H1271" s="38" t="str">
        <f ca="1" t="shared" ref="H1271:H1280" si="1680">CHOOSE(RANDBETWEEN(1,3),"Ja","Nej","")</f>
        <v/>
      </c>
      <c r="I1271" s="30" t="str">
        <f ca="1" t="shared" ref="I1271:I1280" si="1681">CHOOSE(RANDBETWEEN(1,3),"Nyanslutning","Utökning","Flytt")</f>
        <v>Flytt</v>
      </c>
      <c r="J1271" s="30" t="s">
        <v>69</v>
      </c>
      <c r="K1271" s="41">
        <f ca="1" t="shared" ref="K1271:K1280" si="1682">RANDBETWEEN(1,60)*10</f>
        <v>100</v>
      </c>
      <c r="L1271" s="41">
        <f ca="1" t="shared" si="1620"/>
        <v>17</v>
      </c>
      <c r="N1271" s="30" t="str">
        <f ca="1" t="shared" si="1621"/>
        <v>Lars Johnson 1271</v>
      </c>
      <c r="O1271" s="30" t="str">
        <f ca="1" t="shared" si="1622"/>
        <v>Anders Erikson 1271</v>
      </c>
      <c r="P1271" s="30" t="str">
        <f ca="1" t="shared" si="1623"/>
        <v>Sarah Anderson 1271</v>
      </c>
      <c r="Q1271" s="30" t="str">
        <f ca="1" t="shared" ref="Q1271:Q1280" si="1683">CHOOSE(RANDBETWEEN(1,5),"5.Anslutningsavtal","4.Projekteringsavtal","6.Nätavtal","2.Reservationsavtal","1.Anslutningsmöjlighet")</f>
        <v>6.Nätavtal</v>
      </c>
      <c r="R1271" s="45" t="str">
        <f ca="1" t="shared" ref="R1271:R1280" si="1684">CHOOSE(RANDBETWEEN(1,8),"Ja","","","","n","nej","?","N/A")</f>
        <v/>
      </c>
      <c r="S1271" s="45" t="str">
        <f ca="1" t="shared" ref="S1271:S1280" si="1685">CHOOSE(RANDBETWEEN(1,3),"x","","")</f>
        <v/>
      </c>
      <c r="T1271" s="45" t="str">
        <f ca="1" t="shared" ref="T1271:T1280" si="1686">CHOOSE(RANDBETWEEN(1,4),"x","","","")</f>
        <v/>
      </c>
      <c r="V1271" s="33"/>
      <c r="W1271" s="49" t="str">
        <f ca="1" t="shared" ref="W1271:W1280" si="1687">CHOOSE(RANDBETWEEN(1,7),"Länk","","","","","Ansluts till LN 20 kV","Reservationsavtal ska tecknas")</f>
        <v>Länk</v>
      </c>
      <c r="X1271" s="50" t="str">
        <f ca="1" t="shared" ref="X1271:X1280" si="1688">CHOOSE(RANDBETWEEN(1,4),"Ja","Ja","Nej","")</f>
        <v/>
      </c>
      <c r="Y1271" s="63" t="str">
        <f ca="1" t="shared" si="1630"/>
        <v/>
      </c>
      <c r="Z1271" s="63" t="str">
        <f ca="1" t="shared" si="1631"/>
        <v/>
      </c>
      <c r="AA1271" s="67"/>
      <c r="AB1271" s="64" t="str">
        <f ca="1" t="shared" si="1632"/>
        <v/>
      </c>
      <c r="AC1271" s="73">
        <f ca="1">INDEX(Anslutningspunkt!$A$2:$A$108,RANDBETWEEN(2,108),1)</f>
        <v>31</v>
      </c>
      <c r="AD1271" s="30"/>
      <c r="AE1271" s="30" t="str">
        <f ca="1" t="shared" ref="AE1271:AE1280" si="1689">CHOOSE(RANDBETWEEN(1,4),"Regionnät","Stamnät Regionnät","Stamnät","")</f>
        <v>Regionnät</v>
      </c>
      <c r="AF1271" s="79"/>
      <c r="AG1271" s="122"/>
      <c r="AH1271" s="123"/>
      <c r="AI1271" s="127"/>
      <c r="AL1271" s="7"/>
      <c r="AM1271" s="7">
        <f ca="1">VLOOKUP(AC1271,Anslutningspunkt!A:B,2,0)+RANDBETWEEN(-10000,10000)</f>
        <v>6040655.672</v>
      </c>
      <c r="AN1271" s="7">
        <f ca="1">VLOOKUP(AC1271,Anslutningspunkt!A:C,3,0)+RANDBETWEEN(-10000,10000)</f>
        <v>272856.438</v>
      </c>
      <c r="AP1271" s="7" t="str">
        <f ca="1" t="shared" si="1634"/>
        <v>Flytt</v>
      </c>
      <c r="AQ1271" s="7" t="str">
        <f t="shared" si="1635"/>
        <v>Konsumtion/Produktion</v>
      </c>
      <c r="AX1271" s="31">
        <f ca="1" t="shared" si="1636"/>
        <v>45134.3658247046</v>
      </c>
      <c r="AZ1271" s="31">
        <f ca="1">IF(SUM(IF({"4.Projekteringsavtal","5.Anslutningsavtal","6.Nätavtal"}=Q1271,1,0))&gt;0,EDATE(AX1271,RANDBETWEEN(0,6)),"")</f>
        <v>45134</v>
      </c>
      <c r="BB1271" s="21">
        <f ca="1">IF(SUM(IF({"5.Anslutningsavtal","6.Nätavtal"}=Q1271,1,0))&gt;0,EDATE(AZ1271,RANDBETWEEN(0,3)),"")</f>
        <v>45226</v>
      </c>
      <c r="BD1271" s="21">
        <f ca="1" t="shared" si="1637"/>
        <v>45226</v>
      </c>
    </row>
    <row r="1272" spans="1:56">
      <c r="A1272" s="33" t="s">
        <v>65</v>
      </c>
      <c r="B1272" s="31">
        <f ca="1" t="shared" si="1677"/>
        <v>43320</v>
      </c>
      <c r="C1272" s="32">
        <f ca="1" t="shared" si="1612"/>
        <v>44269</v>
      </c>
      <c r="D1272" s="30" t="str">
        <f t="shared" si="1613"/>
        <v>Project 41272</v>
      </c>
      <c r="E1272" s="30" t="str">
        <f t="shared" si="1614"/>
        <v>Company AB 51272</v>
      </c>
      <c r="F1272" s="30" t="str">
        <f ca="1" t="shared" si="1678"/>
        <v>Uppsala</v>
      </c>
      <c r="G1272" s="37">
        <f ca="1" t="shared" si="1679"/>
        <v>38</v>
      </c>
      <c r="H1272" s="38" t="str">
        <f ca="1" t="shared" si="1680"/>
        <v>Ja</v>
      </c>
      <c r="I1272" s="30" t="str">
        <f ca="1" t="shared" si="1681"/>
        <v>Nyanslutning</v>
      </c>
      <c r="J1272" s="30" t="s">
        <v>69</v>
      </c>
      <c r="K1272" s="41">
        <f ca="1" t="shared" si="1682"/>
        <v>50</v>
      </c>
      <c r="L1272" s="41">
        <f ca="1" t="shared" si="1620"/>
        <v>47</v>
      </c>
      <c r="N1272" s="30" t="str">
        <f ca="1" t="shared" si="1621"/>
        <v>Anders Erikson 1272</v>
      </c>
      <c r="O1272" s="30" t="str">
        <f ca="1" t="shared" si="1622"/>
        <v>Sarah Anderson 1272</v>
      </c>
      <c r="P1272" s="30" t="str">
        <f ca="1" t="shared" si="1623"/>
        <v>Erik Johanson 1272</v>
      </c>
      <c r="Q1272" s="30" t="str">
        <f ca="1" t="shared" si="1683"/>
        <v>2.Reservationsavtal</v>
      </c>
      <c r="R1272" s="45" t="str">
        <f ca="1" t="shared" si="1684"/>
        <v/>
      </c>
      <c r="S1272" s="45" t="str">
        <f ca="1" t="shared" si="1685"/>
        <v/>
      </c>
      <c r="T1272" s="45" t="str">
        <f ca="1" t="shared" si="1686"/>
        <v/>
      </c>
      <c r="V1272" s="33"/>
      <c r="W1272" s="49" t="str">
        <f ca="1" t="shared" si="1687"/>
        <v>Reservationsavtal ska tecknas</v>
      </c>
      <c r="X1272" s="50" t="str">
        <f ca="1" t="shared" si="1688"/>
        <v>Ja</v>
      </c>
      <c r="Y1272" s="63">
        <f ca="1" t="shared" si="1630"/>
        <v>45298</v>
      </c>
      <c r="Z1272" s="63">
        <f ca="1" t="shared" si="1631"/>
        <v>45175</v>
      </c>
      <c r="AA1272" s="67"/>
      <c r="AB1272" s="64" t="str">
        <f ca="1" t="shared" si="1632"/>
        <v/>
      </c>
      <c r="AC1272" s="73">
        <f ca="1">INDEX(Anslutningspunkt!$A$2:$A$108,RANDBETWEEN(2,108),1)</f>
        <v>18</v>
      </c>
      <c r="AD1272" s="30"/>
      <c r="AE1272" s="30" t="str">
        <f ca="1" t="shared" si="1689"/>
        <v/>
      </c>
      <c r="AF1272" s="79"/>
      <c r="AG1272" s="122"/>
      <c r="AH1272" s="123"/>
      <c r="AI1272" s="127"/>
      <c r="AL1272" s="7"/>
      <c r="AM1272" s="7">
        <f ca="1">VLOOKUP(AC1272,Anslutningspunkt!A:B,2,0)+RANDBETWEEN(-10000,10000)</f>
        <v>6157002.672</v>
      </c>
      <c r="AN1272" s="7">
        <f ca="1">VLOOKUP(AC1272,Anslutningspunkt!A:C,3,0)+RANDBETWEEN(-10000,10000)</f>
        <v>321326.438</v>
      </c>
      <c r="AP1272" s="7" t="str">
        <f ca="1" t="shared" si="1634"/>
        <v>Nyanslutning</v>
      </c>
      <c r="AQ1272" s="7" t="str">
        <f t="shared" si="1635"/>
        <v>Konsumtion/Produktion</v>
      </c>
      <c r="AX1272" s="31">
        <f ca="1" t="shared" si="1636"/>
        <v>44027.5345911075</v>
      </c>
      <c r="AZ1272" s="31" t="str">
        <f ca="1">IF(SUM(IF({"4.Projekteringsavtal","5.Anslutningsavtal","6.Nätavtal"}=Q1272,1,0))&gt;0,EDATE(AX1272,RANDBETWEEN(0,6)),"")</f>
        <v/>
      </c>
      <c r="BB1272" s="21" t="str">
        <f ca="1">IF(SUM(IF({"5.Anslutningsavtal","6.Nätavtal"}=Q1272,1,0))&gt;0,EDATE(AZ1272,RANDBETWEEN(0,3)),"")</f>
        <v/>
      </c>
      <c r="BD1272" s="21" t="str">
        <f ca="1" t="shared" si="1637"/>
        <v/>
      </c>
    </row>
    <row r="1273" spans="1:56">
      <c r="A1273" s="33" t="s">
        <v>65</v>
      </c>
      <c r="B1273" s="31">
        <f ca="1" t="shared" si="1677"/>
        <v>43377</v>
      </c>
      <c r="C1273" s="32">
        <f ca="1" t="shared" si="1612"/>
        <v>45209</v>
      </c>
      <c r="D1273" s="30" t="str">
        <f t="shared" si="1613"/>
        <v>Project 41273</v>
      </c>
      <c r="E1273" s="30" t="str">
        <f t="shared" si="1614"/>
        <v>Company AB 51273</v>
      </c>
      <c r="F1273" s="30" t="str">
        <f ca="1" t="shared" si="1678"/>
        <v>Horndal</v>
      </c>
      <c r="G1273" s="37">
        <f ca="1" t="shared" si="1679"/>
        <v>32</v>
      </c>
      <c r="H1273" s="38" t="str">
        <f ca="1" t="shared" si="1680"/>
        <v/>
      </c>
      <c r="I1273" s="30" t="str">
        <f ca="1" t="shared" si="1681"/>
        <v>Flytt</v>
      </c>
      <c r="J1273" s="30" t="s">
        <v>69</v>
      </c>
      <c r="K1273" s="41">
        <f ca="1" t="shared" si="1682"/>
        <v>550</v>
      </c>
      <c r="L1273" s="41">
        <f ca="1" t="shared" si="1620"/>
        <v>351</v>
      </c>
      <c r="N1273" s="30" t="str">
        <f ca="1" t="shared" si="1621"/>
        <v>Lars Johnson 1273</v>
      </c>
      <c r="O1273" s="30" t="str">
        <f ca="1" t="shared" si="1622"/>
        <v>Lars Johnson 1273</v>
      </c>
      <c r="P1273" s="30" t="str">
        <f ca="1" t="shared" si="1623"/>
        <v>Anders Erikson 1273</v>
      </c>
      <c r="Q1273" s="30" t="str">
        <f ca="1" t="shared" si="1683"/>
        <v>2.Reservationsavtal</v>
      </c>
      <c r="R1273" s="45" t="str">
        <f ca="1" t="shared" si="1684"/>
        <v>n</v>
      </c>
      <c r="S1273" s="45" t="str">
        <f ca="1" t="shared" si="1685"/>
        <v/>
      </c>
      <c r="T1273" s="45" t="str">
        <f ca="1" t="shared" si="1686"/>
        <v/>
      </c>
      <c r="V1273" s="33"/>
      <c r="W1273" s="49" t="str">
        <f ca="1" t="shared" si="1687"/>
        <v/>
      </c>
      <c r="X1273" s="50" t="str">
        <f ca="1" t="shared" si="1688"/>
        <v>Ja</v>
      </c>
      <c r="Y1273" s="63">
        <f ca="1" t="shared" si="1630"/>
        <v>45448</v>
      </c>
      <c r="Z1273" s="63">
        <f ca="1" t="shared" si="1631"/>
        <v>45224</v>
      </c>
      <c r="AA1273" s="67"/>
      <c r="AB1273" s="64" t="str">
        <f ca="1" t="shared" si="1632"/>
        <v/>
      </c>
      <c r="AC1273" s="73">
        <f ca="1">INDEX(Anslutningspunkt!$A$2:$A$108,RANDBETWEEN(2,108),1)</f>
        <v>31</v>
      </c>
      <c r="AD1273" s="30"/>
      <c r="AE1273" s="30" t="str">
        <f ca="1" t="shared" si="1689"/>
        <v/>
      </c>
      <c r="AF1273" s="79"/>
      <c r="AG1273" s="122"/>
      <c r="AH1273" s="123"/>
      <c r="AI1273" s="127"/>
      <c r="AL1273" s="7"/>
      <c r="AM1273" s="7">
        <f ca="1">VLOOKUP(AC1273,Anslutningspunkt!A:B,2,0)+RANDBETWEEN(-10000,10000)</f>
        <v>6036437.672</v>
      </c>
      <c r="AN1273" s="7">
        <f ca="1">VLOOKUP(AC1273,Anslutningspunkt!A:C,3,0)+RANDBETWEEN(-10000,10000)</f>
        <v>272671.438</v>
      </c>
      <c r="AP1273" s="7" t="str">
        <f ca="1" t="shared" si="1634"/>
        <v>Flytt</v>
      </c>
      <c r="AQ1273" s="7" t="str">
        <f t="shared" si="1635"/>
        <v>Konsumtion/Produktion</v>
      </c>
      <c r="AX1273" s="31">
        <f ca="1" t="shared" si="1636"/>
        <v>43990.5033517336</v>
      </c>
      <c r="AZ1273" s="31" t="str">
        <f ca="1">IF(SUM(IF({"4.Projekteringsavtal","5.Anslutningsavtal","6.Nätavtal"}=Q1273,1,0))&gt;0,EDATE(AX1273,RANDBETWEEN(0,6)),"")</f>
        <v/>
      </c>
      <c r="BB1273" s="21" t="str">
        <f ca="1">IF(SUM(IF({"5.Anslutningsavtal","6.Nätavtal"}=Q1273,1,0))&gt;0,EDATE(AZ1273,RANDBETWEEN(0,3)),"")</f>
        <v/>
      </c>
      <c r="BD1273" s="21" t="str">
        <f ca="1" t="shared" si="1637"/>
        <v/>
      </c>
    </row>
    <row r="1274" spans="1:56">
      <c r="A1274" s="33" t="s">
        <v>65</v>
      </c>
      <c r="B1274" s="31">
        <f ca="1" t="shared" si="1677"/>
        <v>44647</v>
      </c>
      <c r="C1274" s="32">
        <f ca="1" t="shared" si="1612"/>
        <v>45507</v>
      </c>
      <c r="D1274" s="30" t="str">
        <f t="shared" si="1613"/>
        <v>Project 41274</v>
      </c>
      <c r="E1274" s="30" t="str">
        <f t="shared" si="1614"/>
        <v>Company AB 51274</v>
      </c>
      <c r="F1274" s="30" t="str">
        <f ca="1" t="shared" si="1678"/>
        <v>Horndal</v>
      </c>
      <c r="G1274" s="37">
        <f ca="1" t="shared" si="1679"/>
        <v>38</v>
      </c>
      <c r="H1274" s="38" t="str">
        <f ca="1" t="shared" si="1680"/>
        <v>Nej</v>
      </c>
      <c r="I1274" s="30" t="str">
        <f ca="1" t="shared" si="1681"/>
        <v>Flytt</v>
      </c>
      <c r="J1274" s="30" t="s">
        <v>69</v>
      </c>
      <c r="K1274" s="41">
        <f ca="1" t="shared" si="1682"/>
        <v>110</v>
      </c>
      <c r="L1274" s="41">
        <f ca="1" t="shared" si="1620"/>
        <v>75</v>
      </c>
      <c r="N1274" s="30" t="str">
        <f ca="1" t="shared" si="1621"/>
        <v>Sarah Anderson 1274</v>
      </c>
      <c r="O1274" s="30" t="str">
        <f ca="1" t="shared" si="1622"/>
        <v>Sarah Anderson 1274</v>
      </c>
      <c r="P1274" s="30" t="str">
        <f ca="1" t="shared" si="1623"/>
        <v>Erik Johanson 1274</v>
      </c>
      <c r="Q1274" s="30" t="str">
        <f ca="1" t="shared" si="1683"/>
        <v>6.Nätavtal</v>
      </c>
      <c r="R1274" s="45" t="str">
        <f ca="1" t="shared" si="1684"/>
        <v/>
      </c>
      <c r="S1274" s="45" t="str">
        <f ca="1" t="shared" si="1685"/>
        <v>x</v>
      </c>
      <c r="T1274" s="45" t="str">
        <f ca="1" t="shared" si="1686"/>
        <v/>
      </c>
      <c r="V1274" s="33"/>
      <c r="W1274" s="49" t="str">
        <f ca="1" t="shared" si="1687"/>
        <v/>
      </c>
      <c r="X1274" s="50" t="str">
        <f ca="1" t="shared" si="1688"/>
        <v/>
      </c>
      <c r="Y1274" s="63" t="str">
        <f ca="1" t="shared" si="1630"/>
        <v/>
      </c>
      <c r="Z1274" s="63" t="str">
        <f ca="1" t="shared" si="1631"/>
        <v/>
      </c>
      <c r="AA1274" s="67"/>
      <c r="AB1274" s="64" t="str">
        <f ca="1" t="shared" si="1632"/>
        <v/>
      </c>
      <c r="AC1274" s="73">
        <f ca="1">INDEX(Anslutningspunkt!$A$2:$A$108,RANDBETWEEN(2,108),1)</f>
        <v>38</v>
      </c>
      <c r="AD1274" s="30"/>
      <c r="AE1274" s="30" t="str">
        <f ca="1" t="shared" si="1689"/>
        <v>Regionnät</v>
      </c>
      <c r="AF1274" s="79"/>
      <c r="AG1274" s="122"/>
      <c r="AH1274" s="123"/>
      <c r="AI1274" s="127"/>
      <c r="AL1274" s="7"/>
      <c r="AM1274" s="7">
        <f ca="1">VLOOKUP(AC1274,Anslutningspunkt!A:B,2,0)+RANDBETWEEN(-10000,10000)</f>
        <v>6161329.672</v>
      </c>
      <c r="AN1274" s="7">
        <f ca="1">VLOOKUP(AC1274,Anslutningspunkt!A:C,3,0)+RANDBETWEEN(-10000,10000)</f>
        <v>399478.438</v>
      </c>
      <c r="AP1274" s="7" t="str">
        <f ca="1" t="shared" si="1634"/>
        <v>Flytt</v>
      </c>
      <c r="AQ1274" s="7" t="str">
        <f t="shared" si="1635"/>
        <v>Konsumtion/Produktion</v>
      </c>
      <c r="AX1274" s="31">
        <f ca="1" t="shared" si="1636"/>
        <v>44757.1682412672</v>
      </c>
      <c r="AZ1274" s="31">
        <f ca="1">IF(SUM(IF({"4.Projekteringsavtal","5.Anslutningsavtal","6.Nätavtal"}=Q1274,1,0))&gt;0,EDATE(AX1274,RANDBETWEEN(0,6)),"")</f>
        <v>44788</v>
      </c>
      <c r="BB1274" s="21">
        <f ca="1">IF(SUM(IF({"5.Anslutningsavtal","6.Nätavtal"}=Q1274,1,0))&gt;0,EDATE(AZ1274,RANDBETWEEN(0,3)),"")</f>
        <v>44788</v>
      </c>
      <c r="BD1274" s="21">
        <f ca="1" t="shared" si="1637"/>
        <v>44849</v>
      </c>
    </row>
    <row r="1275" spans="1:56">
      <c r="A1275" s="33" t="s">
        <v>65</v>
      </c>
      <c r="B1275" s="31">
        <f ca="1" t="shared" si="1677"/>
        <v>43728</v>
      </c>
      <c r="C1275" s="32">
        <f ca="1" t="shared" si="1612"/>
        <v>44577</v>
      </c>
      <c r="D1275" s="30" t="str">
        <f t="shared" si="1613"/>
        <v>Project 41275</v>
      </c>
      <c r="E1275" s="30" t="str">
        <f t="shared" si="1614"/>
        <v>Company AB 51275</v>
      </c>
      <c r="F1275" s="30" t="str">
        <f ca="1" t="shared" si="1678"/>
        <v>Vingåker</v>
      </c>
      <c r="G1275" s="37">
        <f ca="1" t="shared" si="1679"/>
        <v>38</v>
      </c>
      <c r="H1275" s="38" t="str">
        <f ca="1" t="shared" si="1680"/>
        <v/>
      </c>
      <c r="I1275" s="30" t="str">
        <f ca="1" t="shared" si="1681"/>
        <v>Flytt</v>
      </c>
      <c r="J1275" s="30" t="s">
        <v>69</v>
      </c>
      <c r="K1275" s="41">
        <f ca="1" t="shared" si="1682"/>
        <v>530</v>
      </c>
      <c r="L1275" s="41">
        <f ca="1" t="shared" si="1620"/>
        <v>530</v>
      </c>
      <c r="N1275" s="30" t="str">
        <f ca="1" t="shared" si="1621"/>
        <v>Erik Johanson 1275</v>
      </c>
      <c r="O1275" s="30" t="str">
        <f ca="1" t="shared" si="1622"/>
        <v>Lars Johnson 1275</v>
      </c>
      <c r="P1275" s="30" t="str">
        <f ca="1" t="shared" si="1623"/>
        <v>Lars Johnson 1275</v>
      </c>
      <c r="Q1275" s="30" t="str">
        <f ca="1" t="shared" si="1683"/>
        <v>5.Anslutningsavtal</v>
      </c>
      <c r="R1275" s="45" t="str">
        <f ca="1" t="shared" si="1684"/>
        <v>nej</v>
      </c>
      <c r="S1275" s="45" t="str">
        <f ca="1" t="shared" si="1685"/>
        <v/>
      </c>
      <c r="T1275" s="45" t="str">
        <f ca="1" t="shared" si="1686"/>
        <v/>
      </c>
      <c r="V1275" s="33"/>
      <c r="W1275" s="49" t="str">
        <f ca="1" t="shared" si="1687"/>
        <v/>
      </c>
      <c r="X1275" s="50" t="str">
        <f ca="1" t="shared" si="1688"/>
        <v/>
      </c>
      <c r="Y1275" s="63" t="str">
        <f ca="1" t="shared" si="1630"/>
        <v/>
      </c>
      <c r="Z1275" s="63" t="str">
        <f ca="1" t="shared" si="1631"/>
        <v/>
      </c>
      <c r="AA1275" s="67"/>
      <c r="AB1275" s="64" t="str">
        <f ca="1" t="shared" si="1632"/>
        <v/>
      </c>
      <c r="AC1275" s="73">
        <f ca="1">INDEX(Anslutningspunkt!$A$2:$A$108,RANDBETWEEN(2,108),1)</f>
        <v>73</v>
      </c>
      <c r="AD1275" s="30"/>
      <c r="AE1275" s="30" t="str">
        <f ca="1" t="shared" si="1689"/>
        <v>Stamnät</v>
      </c>
      <c r="AF1275" s="79"/>
      <c r="AG1275" s="122"/>
      <c r="AH1275" s="123"/>
      <c r="AI1275" s="127"/>
      <c r="AL1275" s="7"/>
      <c r="AM1275" s="7">
        <f ca="1">VLOOKUP(AC1275,Anslutningspunkt!A:B,2,0)+RANDBETWEEN(-10000,10000)</f>
        <v>6087758.672</v>
      </c>
      <c r="AN1275" s="7">
        <f ca="1">VLOOKUP(AC1275,Anslutningspunkt!A:C,3,0)+RANDBETWEEN(-10000,10000)</f>
        <v>406495.438</v>
      </c>
      <c r="AP1275" s="7" t="str">
        <f ca="1" t="shared" si="1634"/>
        <v>Flytt</v>
      </c>
      <c r="AQ1275" s="7" t="str">
        <f t="shared" si="1635"/>
        <v>Konsumtion/Produktion</v>
      </c>
      <c r="AX1275" s="31">
        <f ca="1" t="shared" si="1636"/>
        <v>44255.7954497957</v>
      </c>
      <c r="AZ1275" s="31">
        <f ca="1">IF(SUM(IF({"4.Projekteringsavtal","5.Anslutningsavtal","6.Nätavtal"}=Q1275,1,0))&gt;0,EDATE(AX1275,RANDBETWEEN(0,6)),"")</f>
        <v>44375</v>
      </c>
      <c r="BB1275" s="21">
        <f ca="1">IF(SUM(IF({"5.Anslutningsavtal","6.Nätavtal"}=Q1275,1,0))&gt;0,EDATE(AZ1275,RANDBETWEEN(0,3)),"")</f>
        <v>44405</v>
      </c>
      <c r="BD1275" s="21" t="str">
        <f ca="1" t="shared" si="1637"/>
        <v/>
      </c>
    </row>
    <row r="1276" spans="1:56">
      <c r="A1276" s="33" t="s">
        <v>65</v>
      </c>
      <c r="B1276" s="31">
        <f ca="1" t="shared" si="1677"/>
        <v>43849</v>
      </c>
      <c r="C1276" s="32">
        <f ca="1" t="shared" si="1612"/>
        <v>44634</v>
      </c>
      <c r="D1276" s="30" t="str">
        <f t="shared" si="1613"/>
        <v>Project 41276</v>
      </c>
      <c r="E1276" s="30" t="str">
        <f t="shared" si="1614"/>
        <v>Company AB 51276</v>
      </c>
      <c r="F1276" s="30" t="str">
        <f ca="1" t="shared" si="1678"/>
        <v>Gävle/Sandviken</v>
      </c>
      <c r="G1276" s="37">
        <f ca="1" t="shared" si="1679"/>
        <v>38</v>
      </c>
      <c r="H1276" s="38" t="str">
        <f ca="1" t="shared" si="1680"/>
        <v>Ja</v>
      </c>
      <c r="I1276" s="30" t="str">
        <f ca="1" t="shared" si="1681"/>
        <v>Utökning</v>
      </c>
      <c r="J1276" s="30" t="s">
        <v>69</v>
      </c>
      <c r="K1276" s="41">
        <f ca="1" t="shared" si="1682"/>
        <v>160</v>
      </c>
      <c r="L1276" s="41">
        <f ca="1" t="shared" si="1620"/>
        <v>16</v>
      </c>
      <c r="N1276" s="30" t="str">
        <f ca="1" t="shared" si="1621"/>
        <v>Anders Erikson 1276</v>
      </c>
      <c r="O1276" s="30" t="str">
        <f ca="1" t="shared" si="1622"/>
        <v>Anders Erikson 1276</v>
      </c>
      <c r="P1276" s="30" t="str">
        <f ca="1" t="shared" si="1623"/>
        <v>Erik Johanson 1276</v>
      </c>
      <c r="Q1276" s="30" t="str">
        <f ca="1" t="shared" si="1683"/>
        <v>2.Reservationsavtal</v>
      </c>
      <c r="R1276" s="45" t="str">
        <f ca="1" t="shared" si="1684"/>
        <v>?</v>
      </c>
      <c r="S1276" s="45" t="str">
        <f ca="1" t="shared" si="1685"/>
        <v/>
      </c>
      <c r="T1276" s="45" t="str">
        <f ca="1" t="shared" si="1686"/>
        <v>x</v>
      </c>
      <c r="V1276" s="33"/>
      <c r="W1276" s="49" t="str">
        <f ca="1" t="shared" si="1687"/>
        <v>Ansluts till LN 20 kV</v>
      </c>
      <c r="X1276" s="50" t="str">
        <f ca="1" t="shared" si="1688"/>
        <v/>
      </c>
      <c r="Y1276" s="63" t="str">
        <f ca="1" t="shared" si="1630"/>
        <v/>
      </c>
      <c r="Z1276" s="63" t="str">
        <f ca="1" t="shared" si="1631"/>
        <v/>
      </c>
      <c r="AA1276" s="67"/>
      <c r="AB1276" s="64" t="str">
        <f ca="1" t="shared" si="1632"/>
        <v/>
      </c>
      <c r="AC1276" s="73">
        <f ca="1">INDEX(Anslutningspunkt!$A$2:$A$108,RANDBETWEEN(2,108),1)</f>
        <v>67</v>
      </c>
      <c r="AD1276" s="30"/>
      <c r="AE1276" s="30" t="str">
        <f ca="1" t="shared" si="1689"/>
        <v>Stamnät</v>
      </c>
      <c r="AF1276" s="79"/>
      <c r="AG1276" s="122"/>
      <c r="AH1276" s="123"/>
      <c r="AI1276" s="127"/>
      <c r="AL1276" s="7"/>
      <c r="AM1276" s="7">
        <f ca="1">VLOOKUP(AC1276,Anslutningspunkt!A:B,2,0)+RANDBETWEEN(-10000,10000)</f>
        <v>6145067.672</v>
      </c>
      <c r="AN1276" s="7">
        <f ca="1">VLOOKUP(AC1276,Anslutningspunkt!A:C,3,0)+RANDBETWEEN(-10000,10000)</f>
        <v>387820.438</v>
      </c>
      <c r="AP1276" s="7" t="str">
        <f ca="1" t="shared" si="1634"/>
        <v>Utökning</v>
      </c>
      <c r="AQ1276" s="7" t="str">
        <f t="shared" si="1635"/>
        <v>Konsumtion/Produktion</v>
      </c>
      <c r="AX1276" s="31">
        <f ca="1" t="shared" si="1636"/>
        <v>44348.4007889119</v>
      </c>
      <c r="AZ1276" s="31" t="str">
        <f ca="1">IF(SUM(IF({"4.Projekteringsavtal","5.Anslutningsavtal","6.Nätavtal"}=Q1276,1,0))&gt;0,EDATE(AX1276,RANDBETWEEN(0,6)),"")</f>
        <v/>
      </c>
      <c r="BB1276" s="21" t="str">
        <f ca="1">IF(SUM(IF({"5.Anslutningsavtal","6.Nätavtal"}=Q1276,1,0))&gt;0,EDATE(AZ1276,RANDBETWEEN(0,3)),"")</f>
        <v/>
      </c>
      <c r="BD1276" s="21" t="str">
        <f ca="1" t="shared" si="1637"/>
        <v/>
      </c>
    </row>
    <row r="1277" spans="1:56">
      <c r="A1277" s="33" t="s">
        <v>65</v>
      </c>
      <c r="B1277" s="31">
        <f ca="1" t="shared" si="1677"/>
        <v>43191</v>
      </c>
      <c r="C1277" s="32">
        <f ca="1" t="shared" si="1612"/>
        <v>45008</v>
      </c>
      <c r="D1277" s="30" t="str">
        <f t="shared" si="1613"/>
        <v>Project 41277</v>
      </c>
      <c r="E1277" s="30" t="str">
        <f t="shared" si="1614"/>
        <v>Company AB 51277</v>
      </c>
      <c r="F1277" s="30" t="str">
        <f ca="1" t="shared" si="1678"/>
        <v>Litslunda</v>
      </c>
      <c r="G1277" s="37">
        <f ca="1" t="shared" si="1679"/>
        <v>32</v>
      </c>
      <c r="H1277" s="38" t="str">
        <f ca="1" t="shared" si="1680"/>
        <v>Ja</v>
      </c>
      <c r="I1277" s="30" t="str">
        <f ca="1" t="shared" si="1681"/>
        <v>Nyanslutning</v>
      </c>
      <c r="J1277" s="30" t="s">
        <v>69</v>
      </c>
      <c r="K1277" s="41">
        <f ca="1" t="shared" si="1682"/>
        <v>380</v>
      </c>
      <c r="L1277" s="41">
        <f ca="1" t="shared" si="1620"/>
        <v>361</v>
      </c>
      <c r="N1277" s="30" t="str">
        <f ca="1" t="shared" si="1621"/>
        <v>Erik Johanson 1277</v>
      </c>
      <c r="O1277" s="30" t="str">
        <f ca="1" t="shared" si="1622"/>
        <v>Lars Johnson 1277</v>
      </c>
      <c r="P1277" s="30" t="str">
        <f ca="1" t="shared" si="1623"/>
        <v>Lars Johnson 1277</v>
      </c>
      <c r="Q1277" s="30" t="str">
        <f ca="1" t="shared" si="1683"/>
        <v>5.Anslutningsavtal</v>
      </c>
      <c r="R1277" s="45" t="str">
        <f ca="1" t="shared" si="1684"/>
        <v>Ja</v>
      </c>
      <c r="S1277" s="45" t="str">
        <f ca="1" t="shared" si="1685"/>
        <v/>
      </c>
      <c r="T1277" s="45" t="str">
        <f ca="1" t="shared" si="1686"/>
        <v/>
      </c>
      <c r="V1277" s="33"/>
      <c r="W1277" s="49" t="str">
        <f ca="1" t="shared" si="1687"/>
        <v/>
      </c>
      <c r="X1277" s="50" t="str">
        <f ca="1" t="shared" si="1688"/>
        <v>Ja</v>
      </c>
      <c r="Y1277" s="63">
        <f ca="1" t="shared" si="1630"/>
        <v>45319</v>
      </c>
      <c r="Z1277" s="63">
        <f ca="1" t="shared" si="1631"/>
        <v>45188</v>
      </c>
      <c r="AA1277" s="67"/>
      <c r="AB1277" s="64" t="str">
        <f ca="1" t="shared" si="1632"/>
        <v/>
      </c>
      <c r="AC1277" s="73">
        <f ca="1">INDEX(Anslutningspunkt!$A$2:$A$108,RANDBETWEEN(2,108),1)</f>
        <v>44</v>
      </c>
      <c r="AD1277" s="30"/>
      <c r="AE1277" s="30" t="str">
        <f ca="1" t="shared" si="1689"/>
        <v>Stamnät Regionnät</v>
      </c>
      <c r="AF1277" s="79"/>
      <c r="AG1277" s="122"/>
      <c r="AH1277" s="123"/>
      <c r="AI1277" s="127"/>
      <c r="AL1277" s="7"/>
      <c r="AM1277" s="7">
        <f ca="1">VLOOKUP(AC1277,Anslutningspunkt!A:B,2,0)+RANDBETWEEN(-10000,10000)</f>
        <v>6154173.672</v>
      </c>
      <c r="AN1277" s="7">
        <f ca="1">VLOOKUP(AC1277,Anslutningspunkt!A:C,3,0)+RANDBETWEEN(-10000,10000)</f>
        <v>344484.438</v>
      </c>
      <c r="AP1277" s="7" t="str">
        <f ca="1" t="shared" si="1634"/>
        <v>Nyanslutning</v>
      </c>
      <c r="AQ1277" s="7" t="str">
        <f t="shared" si="1635"/>
        <v>Konsumtion/Produktion</v>
      </c>
      <c r="AX1277" s="31">
        <f ca="1" t="shared" si="1636"/>
        <v>43512.4316753843</v>
      </c>
      <c r="AZ1277" s="31">
        <f ca="1">IF(SUM(IF({"4.Projekteringsavtal","5.Anslutningsavtal","6.Nätavtal"}=Q1277,1,0))&gt;0,EDATE(AX1277,RANDBETWEEN(0,6)),"")</f>
        <v>43601</v>
      </c>
      <c r="BB1277" s="21">
        <f ca="1">IF(SUM(IF({"5.Anslutningsavtal","6.Nätavtal"}=Q1277,1,0))&gt;0,EDATE(AZ1277,RANDBETWEEN(0,3)),"")</f>
        <v>43632</v>
      </c>
      <c r="BD1277" s="21" t="str">
        <f ca="1" t="shared" si="1637"/>
        <v/>
      </c>
    </row>
    <row r="1278" spans="1:56">
      <c r="A1278" s="33" t="s">
        <v>65</v>
      </c>
      <c r="B1278" s="31">
        <f ca="1" t="shared" si="1677"/>
        <v>43495</v>
      </c>
      <c r="C1278" s="32">
        <f ca="1" t="shared" si="1612"/>
        <v>44299</v>
      </c>
      <c r="D1278" s="30" t="str">
        <f t="shared" si="1613"/>
        <v>Project 41278</v>
      </c>
      <c r="E1278" s="30" t="str">
        <f t="shared" si="1614"/>
        <v>Company AB 51278</v>
      </c>
      <c r="F1278" s="30" t="str">
        <f ca="1" t="shared" si="1678"/>
        <v>Västerås</v>
      </c>
      <c r="G1278" s="37">
        <f ca="1" t="shared" si="1679"/>
        <v>30</v>
      </c>
      <c r="H1278" s="38" t="str">
        <f ca="1" t="shared" si="1680"/>
        <v>Nej</v>
      </c>
      <c r="I1278" s="30" t="str">
        <f ca="1" t="shared" si="1681"/>
        <v>Flytt</v>
      </c>
      <c r="J1278" s="30" t="s">
        <v>69</v>
      </c>
      <c r="K1278" s="41">
        <f ca="1" t="shared" si="1682"/>
        <v>120</v>
      </c>
      <c r="L1278" s="41">
        <f ca="1" t="shared" si="1620"/>
        <v>105</v>
      </c>
      <c r="N1278" s="30" t="str">
        <f ca="1" t="shared" si="1621"/>
        <v>Erik Johanson 1278</v>
      </c>
      <c r="O1278" s="30" t="str">
        <f ca="1" t="shared" si="1622"/>
        <v>Sarah Anderson 1278</v>
      </c>
      <c r="P1278" s="30" t="str">
        <f ca="1" t="shared" si="1623"/>
        <v>Anders Erikson 1278</v>
      </c>
      <c r="Q1278" s="30" t="str">
        <f ca="1" t="shared" si="1683"/>
        <v>2.Reservationsavtal</v>
      </c>
      <c r="R1278" s="45" t="str">
        <f ca="1" t="shared" si="1684"/>
        <v/>
      </c>
      <c r="S1278" s="45" t="str">
        <f ca="1" t="shared" si="1685"/>
        <v/>
      </c>
      <c r="T1278" s="45" t="str">
        <f ca="1" t="shared" si="1686"/>
        <v/>
      </c>
      <c r="V1278" s="33"/>
      <c r="W1278" s="49" t="str">
        <f ca="1" t="shared" si="1687"/>
        <v>Reservationsavtal ska tecknas</v>
      </c>
      <c r="X1278" s="50" t="str">
        <f ca="1" t="shared" si="1688"/>
        <v>Ja</v>
      </c>
      <c r="Y1278" s="63">
        <f ca="1" t="shared" si="1630"/>
        <v>45259</v>
      </c>
      <c r="Z1278" s="63">
        <f ca="1" t="shared" si="1631"/>
        <v>45198</v>
      </c>
      <c r="AA1278" s="67"/>
      <c r="AB1278" s="64" t="str">
        <f ca="1" t="shared" si="1632"/>
        <v/>
      </c>
      <c r="AC1278" s="73">
        <f ca="1">INDEX(Anslutningspunkt!$A$2:$A$108,RANDBETWEEN(2,108),1)</f>
        <v>19</v>
      </c>
      <c r="AD1278" s="30"/>
      <c r="AE1278" s="30" t="str">
        <f ca="1" t="shared" si="1689"/>
        <v>Stamnät</v>
      </c>
      <c r="AF1278" s="79"/>
      <c r="AG1278" s="122"/>
      <c r="AH1278" s="123"/>
      <c r="AI1278" s="127"/>
      <c r="AL1278" s="7"/>
      <c r="AM1278" s="7">
        <f ca="1">VLOOKUP(AC1278,Anslutningspunkt!A:B,2,0)+RANDBETWEEN(-10000,10000)</f>
        <v>6017436.672</v>
      </c>
      <c r="AN1278" s="7">
        <f ca="1">VLOOKUP(AC1278,Anslutningspunkt!A:C,3,0)+RANDBETWEEN(-10000,10000)</f>
        <v>347800.438</v>
      </c>
      <c r="AP1278" s="7" t="str">
        <f ca="1" t="shared" si="1634"/>
        <v>Flytt</v>
      </c>
      <c r="AQ1278" s="7" t="str">
        <f t="shared" si="1635"/>
        <v>Konsumtion/Produktion</v>
      </c>
      <c r="AX1278" s="31">
        <f ca="1" t="shared" si="1636"/>
        <v>44092.0435945787</v>
      </c>
      <c r="AZ1278" s="31" t="str">
        <f ca="1">IF(SUM(IF({"4.Projekteringsavtal","5.Anslutningsavtal","6.Nätavtal"}=Q1278,1,0))&gt;0,EDATE(AX1278,RANDBETWEEN(0,6)),"")</f>
        <v/>
      </c>
      <c r="BB1278" s="21" t="str">
        <f ca="1">IF(SUM(IF({"5.Anslutningsavtal","6.Nätavtal"}=Q1278,1,0))&gt;0,EDATE(AZ1278,RANDBETWEEN(0,3)),"")</f>
        <v/>
      </c>
      <c r="BD1278" s="21" t="str">
        <f ca="1" t="shared" si="1637"/>
        <v/>
      </c>
    </row>
    <row r="1279" spans="1:56">
      <c r="A1279" s="33" t="s">
        <v>65</v>
      </c>
      <c r="B1279" s="31">
        <f ca="1" t="shared" si="1677"/>
        <v>43923</v>
      </c>
      <c r="C1279" s="32">
        <f ca="1" t="shared" si="1612"/>
        <v>44654</v>
      </c>
      <c r="D1279" s="30" t="str">
        <f t="shared" si="1613"/>
        <v>Project 41279</v>
      </c>
      <c r="E1279" s="30" t="str">
        <f t="shared" si="1614"/>
        <v>Company AB 51279</v>
      </c>
      <c r="F1279" s="30" t="str">
        <f ca="1" t="shared" si="1678"/>
        <v>Upplands Vsäby</v>
      </c>
      <c r="G1279" s="37">
        <f ca="1" t="shared" si="1679"/>
        <v>36</v>
      </c>
      <c r="H1279" s="38" t="str">
        <f ca="1" t="shared" si="1680"/>
        <v>Nej</v>
      </c>
      <c r="I1279" s="30" t="str">
        <f ca="1" t="shared" si="1681"/>
        <v>Flytt</v>
      </c>
      <c r="J1279" s="30" t="s">
        <v>69</v>
      </c>
      <c r="K1279" s="41">
        <f ca="1" t="shared" si="1682"/>
        <v>10</v>
      </c>
      <c r="L1279" s="41">
        <f ca="1" t="shared" si="1620"/>
        <v>4</v>
      </c>
      <c r="N1279" s="30" t="str">
        <f ca="1" t="shared" si="1621"/>
        <v>Erik Johanson 1279</v>
      </c>
      <c r="O1279" s="30" t="str">
        <f ca="1" t="shared" si="1622"/>
        <v>Lars Johnson 1279</v>
      </c>
      <c r="P1279" s="30" t="str">
        <f ca="1" t="shared" si="1623"/>
        <v>Sarah Anderson 1279</v>
      </c>
      <c r="Q1279" s="30" t="str">
        <f ca="1" t="shared" si="1683"/>
        <v>2.Reservationsavtal</v>
      </c>
      <c r="R1279" s="45" t="str">
        <f ca="1" t="shared" si="1684"/>
        <v/>
      </c>
      <c r="S1279" s="45" t="str">
        <f ca="1" t="shared" si="1685"/>
        <v/>
      </c>
      <c r="T1279" s="45" t="str">
        <f ca="1" t="shared" si="1686"/>
        <v/>
      </c>
      <c r="V1279" s="33"/>
      <c r="W1279" s="49" t="str">
        <f ca="1" t="shared" si="1687"/>
        <v/>
      </c>
      <c r="X1279" s="50" t="str">
        <f ca="1" t="shared" si="1688"/>
        <v>Ja</v>
      </c>
      <c r="Y1279" s="63">
        <f ca="1" t="shared" si="1630"/>
        <v>45562</v>
      </c>
      <c r="Z1279" s="63">
        <f ca="1" t="shared" si="1631"/>
        <v>45259</v>
      </c>
      <c r="AA1279" s="67"/>
      <c r="AB1279" s="64" t="str">
        <f ca="1" t="shared" si="1632"/>
        <v/>
      </c>
      <c r="AC1279" s="73">
        <f ca="1">INDEX(Anslutningspunkt!$A$2:$A$108,RANDBETWEEN(2,108),1)</f>
        <v>100</v>
      </c>
      <c r="AD1279" s="30"/>
      <c r="AE1279" s="30" t="str">
        <f ca="1" t="shared" si="1689"/>
        <v/>
      </c>
      <c r="AF1279" s="79"/>
      <c r="AG1279" s="122"/>
      <c r="AH1279" s="123"/>
      <c r="AI1279" s="127"/>
      <c r="AL1279" s="7"/>
      <c r="AM1279" s="7">
        <f ca="1">VLOOKUP(AC1279,Anslutningspunkt!A:B,2,0)+RANDBETWEEN(-10000,10000)</f>
        <v>6175047.672</v>
      </c>
      <c r="AN1279" s="7">
        <f ca="1">VLOOKUP(AC1279,Anslutningspunkt!A:C,3,0)+RANDBETWEEN(-10000,10000)</f>
        <v>398156.438</v>
      </c>
      <c r="AP1279" s="7" t="str">
        <f ca="1" t="shared" si="1634"/>
        <v>Flytt</v>
      </c>
      <c r="AQ1279" s="7" t="str">
        <f t="shared" si="1635"/>
        <v>Konsumtion/Produktion</v>
      </c>
      <c r="AX1279" s="31">
        <f ca="1" t="shared" si="1636"/>
        <v>44238.5427599265</v>
      </c>
      <c r="AZ1279" s="31" t="str">
        <f ca="1">IF(SUM(IF({"4.Projekteringsavtal","5.Anslutningsavtal","6.Nätavtal"}=Q1279,1,0))&gt;0,EDATE(AX1279,RANDBETWEEN(0,6)),"")</f>
        <v/>
      </c>
      <c r="BB1279" s="21" t="str">
        <f ca="1">IF(SUM(IF({"5.Anslutningsavtal","6.Nätavtal"}=Q1279,1,0))&gt;0,EDATE(AZ1279,RANDBETWEEN(0,3)),"")</f>
        <v/>
      </c>
      <c r="BD1279" s="21" t="str">
        <f ca="1" t="shared" si="1637"/>
        <v/>
      </c>
    </row>
    <row r="1280" spans="1:56">
      <c r="A1280" s="33" t="s">
        <v>65</v>
      </c>
      <c r="B1280" s="31">
        <f ca="1" t="shared" si="1677"/>
        <v>44719</v>
      </c>
      <c r="C1280" s="32">
        <f ca="1" t="shared" si="1612"/>
        <v>44719</v>
      </c>
      <c r="D1280" s="30" t="str">
        <f t="shared" si="1613"/>
        <v>Project 41280</v>
      </c>
      <c r="E1280" s="30" t="str">
        <f t="shared" si="1614"/>
        <v>Company AB 51280</v>
      </c>
      <c r="F1280" s="30" t="str">
        <f ca="1" t="shared" si="1678"/>
        <v>Trosa</v>
      </c>
      <c r="G1280" s="37">
        <f ca="1" t="shared" si="1679"/>
        <v>34</v>
      </c>
      <c r="H1280" s="38" t="str">
        <f ca="1" t="shared" si="1680"/>
        <v/>
      </c>
      <c r="I1280" s="30" t="str">
        <f ca="1" t="shared" si="1681"/>
        <v>Flytt</v>
      </c>
      <c r="J1280" s="30" t="s">
        <v>69</v>
      </c>
      <c r="K1280" s="41">
        <f ca="1" t="shared" si="1682"/>
        <v>240</v>
      </c>
      <c r="L1280" s="41">
        <f ca="1" t="shared" si="1620"/>
        <v>157</v>
      </c>
      <c r="N1280" s="30" t="str">
        <f ca="1" t="shared" si="1621"/>
        <v>Anders Erikson 1280</v>
      </c>
      <c r="O1280" s="30" t="str">
        <f ca="1" t="shared" si="1622"/>
        <v>Sarah Anderson 1280</v>
      </c>
      <c r="P1280" s="30" t="str">
        <f ca="1" t="shared" si="1623"/>
        <v>Anders Erikson 1280</v>
      </c>
      <c r="Q1280" s="30" t="str">
        <f ca="1" t="shared" si="1683"/>
        <v>2.Reservationsavtal</v>
      </c>
      <c r="R1280" s="45" t="str">
        <f ca="1" t="shared" si="1684"/>
        <v/>
      </c>
      <c r="S1280" s="45" t="str">
        <f ca="1" t="shared" si="1685"/>
        <v/>
      </c>
      <c r="T1280" s="45" t="str">
        <f ca="1" t="shared" si="1686"/>
        <v/>
      </c>
      <c r="V1280" s="33"/>
      <c r="W1280" s="49" t="str">
        <f ca="1" t="shared" si="1687"/>
        <v>Ansluts till LN 20 kV</v>
      </c>
      <c r="X1280" s="50" t="str">
        <f ca="1" t="shared" si="1688"/>
        <v>Nej</v>
      </c>
      <c r="Y1280" s="63" t="str">
        <f ca="1" t="shared" si="1630"/>
        <v/>
      </c>
      <c r="Z1280" s="63" t="str">
        <f ca="1" t="shared" si="1631"/>
        <v/>
      </c>
      <c r="AA1280" s="67"/>
      <c r="AB1280" s="64" t="str">
        <f ca="1" t="shared" si="1632"/>
        <v/>
      </c>
      <c r="AC1280" s="73">
        <f ca="1">INDEX(Anslutningspunkt!$A$2:$A$108,RANDBETWEEN(2,108),1)</f>
        <v>72</v>
      </c>
      <c r="AD1280" s="30"/>
      <c r="AE1280" s="30" t="str">
        <f ca="1" t="shared" si="1689"/>
        <v>Stamnät</v>
      </c>
      <c r="AF1280" s="79"/>
      <c r="AG1280" s="122"/>
      <c r="AH1280" s="123"/>
      <c r="AI1280" s="127"/>
      <c r="AL1280" s="7"/>
      <c r="AM1280" s="7">
        <f ca="1">VLOOKUP(AC1280,Anslutningspunkt!A:B,2,0)+RANDBETWEEN(-10000,10000)</f>
        <v>6146000.672</v>
      </c>
      <c r="AN1280" s="7">
        <f ca="1">VLOOKUP(AC1280,Anslutningspunkt!A:C,3,0)+RANDBETWEEN(-10000,10000)</f>
        <v>262716.438</v>
      </c>
      <c r="AP1280" s="7" t="str">
        <f ca="1" t="shared" si="1634"/>
        <v>Flytt</v>
      </c>
      <c r="AQ1280" s="7" t="str">
        <f t="shared" si="1635"/>
        <v>Konsumtion/Produktion</v>
      </c>
      <c r="AX1280" s="31">
        <f ca="1" t="shared" si="1636"/>
        <v>44731.56902303</v>
      </c>
      <c r="AZ1280" s="31" t="str">
        <f ca="1">IF(SUM(IF({"4.Projekteringsavtal","5.Anslutningsavtal","6.Nätavtal"}=Q1280,1,0))&gt;0,EDATE(AX1280,RANDBETWEEN(0,6)),"")</f>
        <v/>
      </c>
      <c r="BB1280" s="21" t="str">
        <f ca="1">IF(SUM(IF({"5.Anslutningsavtal","6.Nätavtal"}=Q1280,1,0))&gt;0,EDATE(AZ1280,RANDBETWEEN(0,3)),"")</f>
        <v/>
      </c>
      <c r="BD1280" s="21" t="str">
        <f ca="1" t="shared" si="1637"/>
        <v/>
      </c>
    </row>
    <row r="1281" spans="1:56">
      <c r="A1281" s="33" t="s">
        <v>65</v>
      </c>
      <c r="B1281" s="31">
        <f ca="1" t="shared" ref="B1281:B1290" si="1690">RANDBETWEEN(DATE(2018,1,1),DATE(2022,10,20))</f>
        <v>43369</v>
      </c>
      <c r="C1281" s="32">
        <f ca="1" t="shared" si="1612"/>
        <v>45519</v>
      </c>
      <c r="D1281" s="30" t="str">
        <f t="shared" si="1613"/>
        <v>Project 41281</v>
      </c>
      <c r="E1281" s="30" t="str">
        <f t="shared" si="1614"/>
        <v>Company AB 51281</v>
      </c>
      <c r="F1281" s="30" t="str">
        <f ca="1" t="shared" ref="F1281:F1290" si="169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Smedjebacken</v>
      </c>
      <c r="G1281" s="37">
        <f ca="1" t="shared" ref="G1281:G1290" si="1692">RANDBETWEEN(30,38)</f>
        <v>38</v>
      </c>
      <c r="H1281" s="38" t="str">
        <f ca="1" t="shared" ref="H1281:H1290" si="1693">CHOOSE(RANDBETWEEN(1,3),"Ja","Nej","")</f>
        <v>Ja</v>
      </c>
      <c r="I1281" s="30" t="str">
        <f ca="1" t="shared" ref="I1281:I1290" si="1694">CHOOSE(RANDBETWEEN(1,3),"Nyanslutning","Utökning","Flytt")</f>
        <v>Utökning</v>
      </c>
      <c r="J1281" s="30" t="s">
        <v>69</v>
      </c>
      <c r="K1281" s="41">
        <f ca="1" t="shared" ref="K1281:K1290" si="1695">RANDBETWEEN(1,60)*10</f>
        <v>20</v>
      </c>
      <c r="L1281" s="41">
        <f ca="1" t="shared" si="1620"/>
        <v>13</v>
      </c>
      <c r="N1281" s="30" t="str">
        <f ca="1" t="shared" si="1621"/>
        <v>Sarah Anderson 1281</v>
      </c>
      <c r="O1281" s="30" t="str">
        <f ca="1" t="shared" si="1622"/>
        <v>Erik Johanson 1281</v>
      </c>
      <c r="P1281" s="30" t="str">
        <f ca="1" t="shared" si="1623"/>
        <v>Lars Johnson 1281</v>
      </c>
      <c r="Q1281" s="30" t="str">
        <f ca="1" t="shared" ref="Q1281:Q1290" si="1696">CHOOSE(RANDBETWEEN(1,5),"5.Anslutningsavtal","4.Projekteringsavtal","6.Nätavtal","2.Reservationsavtal","1.Anslutningsmöjlighet")</f>
        <v>2.Reservationsavtal</v>
      </c>
      <c r="R1281" s="45" t="str">
        <f ca="1" t="shared" ref="R1281:R1290" si="1697">CHOOSE(RANDBETWEEN(1,8),"Ja","","","","n","nej","?","N/A")</f>
        <v/>
      </c>
      <c r="S1281" s="45" t="str">
        <f ca="1" t="shared" ref="S1281:S1290" si="1698">CHOOSE(RANDBETWEEN(1,3),"x","","")</f>
        <v>x</v>
      </c>
      <c r="T1281" s="45" t="str">
        <f ca="1" t="shared" ref="T1281:T1290" si="1699">CHOOSE(RANDBETWEEN(1,4),"x","","","")</f>
        <v>x</v>
      </c>
      <c r="V1281" s="33"/>
      <c r="W1281" s="49" t="str">
        <f ca="1" t="shared" ref="W1281:W1290" si="1700">CHOOSE(RANDBETWEEN(1,7),"Länk","","","","","Ansluts till LN 20 kV","Reservationsavtal ska tecknas")</f>
        <v/>
      </c>
      <c r="X1281" s="50" t="str">
        <f ca="1" t="shared" ref="X1281:X1290" si="1701">CHOOSE(RANDBETWEEN(1,4),"Ja","Ja","Nej","")</f>
        <v/>
      </c>
      <c r="Y1281" s="63" t="str">
        <f ca="1" t="shared" si="1630"/>
        <v/>
      </c>
      <c r="Z1281" s="63" t="str">
        <f ca="1" t="shared" si="1631"/>
        <v/>
      </c>
      <c r="AA1281" s="67"/>
      <c r="AB1281" s="64" t="str">
        <f ca="1" t="shared" si="1632"/>
        <v/>
      </c>
      <c r="AC1281" s="73">
        <f ca="1">INDEX(Anslutningspunkt!$A$2:$A$108,RANDBETWEEN(2,108),1)</f>
        <v>46</v>
      </c>
      <c r="AD1281" s="30"/>
      <c r="AE1281" s="30" t="str">
        <f ca="1" t="shared" ref="AE1281:AE1290" si="1702">CHOOSE(RANDBETWEEN(1,4),"Regionnät","Stamnät Regionnät","Stamnät","")</f>
        <v>Stamnät Regionnät</v>
      </c>
      <c r="AF1281" s="79"/>
      <c r="AG1281" s="122"/>
      <c r="AH1281" s="123"/>
      <c r="AI1281" s="127"/>
      <c r="AL1281" s="7"/>
      <c r="AM1281" s="7">
        <f ca="1">VLOOKUP(AC1281,Anslutningspunkt!A:B,2,0)+RANDBETWEEN(-10000,10000)</f>
        <v>6017062.672</v>
      </c>
      <c r="AN1281" s="7">
        <f ca="1">VLOOKUP(AC1281,Anslutningspunkt!A:C,3,0)+RANDBETWEEN(-10000,10000)</f>
        <v>365675.438</v>
      </c>
      <c r="AP1281" s="7" t="str">
        <f ca="1" t="shared" si="1634"/>
        <v>Utökning</v>
      </c>
      <c r="AQ1281" s="7" t="str">
        <f t="shared" si="1635"/>
        <v>Konsumtion/Produktion</v>
      </c>
      <c r="AX1281" s="31">
        <f ca="1" t="shared" si="1636"/>
        <v>44344.4704263392</v>
      </c>
      <c r="AZ1281" s="31" t="str">
        <f ca="1">IF(SUM(IF({"4.Projekteringsavtal","5.Anslutningsavtal","6.Nätavtal"}=Q1281,1,0))&gt;0,EDATE(AX1281,RANDBETWEEN(0,6)),"")</f>
        <v/>
      </c>
      <c r="BB1281" s="21" t="str">
        <f ca="1">IF(SUM(IF({"5.Anslutningsavtal","6.Nätavtal"}=Q1281,1,0))&gt;0,EDATE(AZ1281,RANDBETWEEN(0,3)),"")</f>
        <v/>
      </c>
      <c r="BD1281" s="21" t="str">
        <f ca="1" t="shared" si="1637"/>
        <v/>
      </c>
    </row>
    <row r="1282" spans="1:56">
      <c r="A1282" s="33" t="s">
        <v>65</v>
      </c>
      <c r="B1282" s="31">
        <f ca="1" t="shared" si="1690"/>
        <v>43317</v>
      </c>
      <c r="C1282" s="32">
        <f ca="1" t="shared" si="1612"/>
        <v>43951</v>
      </c>
      <c r="D1282" s="30" t="str">
        <f t="shared" si="1613"/>
        <v>Project 41282</v>
      </c>
      <c r="E1282" s="30" t="str">
        <f t="shared" si="1614"/>
        <v>Company AB 51282</v>
      </c>
      <c r="F1282" s="30" t="str">
        <f ca="1" t="shared" si="1691"/>
        <v>Stockholm</v>
      </c>
      <c r="G1282" s="37">
        <f ca="1" t="shared" si="1692"/>
        <v>37</v>
      </c>
      <c r="H1282" s="38" t="str">
        <f ca="1" t="shared" si="1693"/>
        <v>Ja</v>
      </c>
      <c r="I1282" s="30" t="str">
        <f ca="1" t="shared" si="1694"/>
        <v>Nyanslutning</v>
      </c>
      <c r="J1282" s="30" t="s">
        <v>69</v>
      </c>
      <c r="K1282" s="41">
        <f ca="1" t="shared" si="1695"/>
        <v>190</v>
      </c>
      <c r="L1282" s="41">
        <f ca="1" t="shared" si="1620"/>
        <v>68</v>
      </c>
      <c r="N1282" s="30" t="str">
        <f ca="1" t="shared" si="1621"/>
        <v>Erik Johanson 1282</v>
      </c>
      <c r="O1282" s="30" t="str">
        <f ca="1" t="shared" si="1622"/>
        <v>Erik Johanson 1282</v>
      </c>
      <c r="P1282" s="30" t="str">
        <f ca="1" t="shared" si="1623"/>
        <v>Erik Johanson 1282</v>
      </c>
      <c r="Q1282" s="30" t="str">
        <f ca="1" t="shared" si="1696"/>
        <v>5.Anslutningsavtal</v>
      </c>
      <c r="R1282" s="45" t="str">
        <f ca="1" t="shared" si="1697"/>
        <v/>
      </c>
      <c r="S1282" s="45" t="str">
        <f ca="1" t="shared" si="1698"/>
        <v/>
      </c>
      <c r="T1282" s="45" t="str">
        <f ca="1" t="shared" si="1699"/>
        <v/>
      </c>
      <c r="V1282" s="33"/>
      <c r="W1282" s="49" t="str">
        <f ca="1" t="shared" si="1700"/>
        <v>Reservationsavtal ska tecknas</v>
      </c>
      <c r="X1282" s="50" t="str">
        <f ca="1" t="shared" si="1701"/>
        <v>Nej</v>
      </c>
      <c r="Y1282" s="63" t="str">
        <f ca="1" t="shared" si="1630"/>
        <v/>
      </c>
      <c r="Z1282" s="63" t="str">
        <f ca="1" t="shared" si="1631"/>
        <v/>
      </c>
      <c r="AA1282" s="67"/>
      <c r="AB1282" s="64" t="str">
        <f ca="1" t="shared" si="1632"/>
        <v/>
      </c>
      <c r="AC1282" s="73">
        <f ca="1">INDEX(Anslutningspunkt!$A$2:$A$108,RANDBETWEEN(2,108),1)</f>
        <v>72</v>
      </c>
      <c r="AD1282" s="30"/>
      <c r="AE1282" s="30" t="str">
        <f ca="1" t="shared" si="1702"/>
        <v>Regionnät</v>
      </c>
      <c r="AF1282" s="79"/>
      <c r="AG1282" s="122"/>
      <c r="AH1282" s="123"/>
      <c r="AI1282" s="127"/>
      <c r="AL1282" s="7"/>
      <c r="AM1282" s="7">
        <f ca="1">VLOOKUP(AC1282,Anslutningspunkt!A:B,2,0)+RANDBETWEEN(-10000,10000)</f>
        <v>6150541.672</v>
      </c>
      <c r="AN1282" s="7">
        <f ca="1">VLOOKUP(AC1282,Anslutningspunkt!A:C,3,0)+RANDBETWEEN(-10000,10000)</f>
        <v>270554.438</v>
      </c>
      <c r="AP1282" s="7" t="str">
        <f ca="1" t="shared" si="1634"/>
        <v>Nyanslutning</v>
      </c>
      <c r="AQ1282" s="7" t="str">
        <f t="shared" si="1635"/>
        <v>Konsumtion/Produktion</v>
      </c>
      <c r="AX1282" s="31">
        <f ca="1" t="shared" si="1636"/>
        <v>43894.698854382</v>
      </c>
      <c r="AZ1282" s="31">
        <f ca="1">IF(SUM(IF({"4.Projekteringsavtal","5.Anslutningsavtal","6.Nätavtal"}=Q1282,1,0))&gt;0,EDATE(AX1282,RANDBETWEEN(0,6)),"")</f>
        <v>44047</v>
      </c>
      <c r="BB1282" s="21">
        <f ca="1">IF(SUM(IF({"5.Anslutningsavtal","6.Nätavtal"}=Q1282,1,0))&gt;0,EDATE(AZ1282,RANDBETWEEN(0,3)),"")</f>
        <v>44108</v>
      </c>
      <c r="BD1282" s="21" t="str">
        <f ca="1" t="shared" si="1637"/>
        <v/>
      </c>
    </row>
    <row r="1283" spans="1:56">
      <c r="A1283" s="33" t="s">
        <v>65</v>
      </c>
      <c r="B1283" s="31">
        <f ca="1" t="shared" si="1690"/>
        <v>44014</v>
      </c>
      <c r="C1283" s="32">
        <f ca="1" t="shared" si="1612"/>
        <v>45339</v>
      </c>
      <c r="D1283" s="30" t="str">
        <f t="shared" si="1613"/>
        <v>Project 41283</v>
      </c>
      <c r="E1283" s="30" t="str">
        <f t="shared" si="1614"/>
        <v>Company AB 51283</v>
      </c>
      <c r="F1283" s="30" t="str">
        <f ca="1" t="shared" si="1691"/>
        <v>Botkyrka</v>
      </c>
      <c r="G1283" s="37">
        <f ca="1" t="shared" si="1692"/>
        <v>38</v>
      </c>
      <c r="H1283" s="38" t="str">
        <f ca="1" t="shared" si="1693"/>
        <v/>
      </c>
      <c r="I1283" s="30" t="str">
        <f ca="1" t="shared" si="1694"/>
        <v>Flytt</v>
      </c>
      <c r="J1283" s="30" t="s">
        <v>69</v>
      </c>
      <c r="K1283" s="41">
        <f ca="1" t="shared" si="1695"/>
        <v>310</v>
      </c>
      <c r="L1283" s="41">
        <f ca="1" t="shared" si="1620"/>
        <v>261</v>
      </c>
      <c r="N1283" s="30" t="str">
        <f ca="1" t="shared" si="1621"/>
        <v>Lars Johnson 1283</v>
      </c>
      <c r="O1283" s="30" t="str">
        <f ca="1" t="shared" si="1622"/>
        <v>Lars Johnson 1283</v>
      </c>
      <c r="P1283" s="30" t="str">
        <f ca="1" t="shared" si="1623"/>
        <v>Anders Erikson 1283</v>
      </c>
      <c r="Q1283" s="30" t="str">
        <f ca="1" t="shared" si="1696"/>
        <v>2.Reservationsavtal</v>
      </c>
      <c r="R1283" s="45" t="str">
        <f ca="1" t="shared" si="1697"/>
        <v/>
      </c>
      <c r="S1283" s="45" t="str">
        <f ca="1" t="shared" si="1698"/>
        <v/>
      </c>
      <c r="T1283" s="45" t="str">
        <f ca="1" t="shared" si="1699"/>
        <v/>
      </c>
      <c r="V1283" s="33"/>
      <c r="W1283" s="49" t="str">
        <f ca="1" t="shared" si="1700"/>
        <v/>
      </c>
      <c r="X1283" s="50" t="str">
        <f ca="1" t="shared" si="1701"/>
        <v>Ja</v>
      </c>
      <c r="Y1283" s="63">
        <f ca="1" t="shared" si="1630"/>
        <v>45574</v>
      </c>
      <c r="Z1283" s="63">
        <f ca="1" t="shared" si="1631"/>
        <v>45548</v>
      </c>
      <c r="AA1283" s="67"/>
      <c r="AB1283" s="64" t="str">
        <f ca="1" t="shared" si="1632"/>
        <v/>
      </c>
      <c r="AC1283" s="73">
        <f ca="1">INDEX(Anslutningspunkt!$A$2:$A$108,RANDBETWEEN(2,108),1)</f>
        <v>32</v>
      </c>
      <c r="AD1283" s="30"/>
      <c r="AE1283" s="30" t="str">
        <f ca="1" t="shared" si="1702"/>
        <v>Stamnät</v>
      </c>
      <c r="AF1283" s="79"/>
      <c r="AG1283" s="122"/>
      <c r="AH1283" s="123"/>
      <c r="AI1283" s="127"/>
      <c r="AL1283" s="7"/>
      <c r="AM1283" s="7">
        <f ca="1">VLOOKUP(AC1283,Anslutningspunkt!A:B,2,0)+RANDBETWEEN(-10000,10000)</f>
        <v>6020004.672</v>
      </c>
      <c r="AN1283" s="7">
        <f ca="1">VLOOKUP(AC1283,Anslutningspunkt!A:C,3,0)+RANDBETWEEN(-10000,10000)</f>
        <v>301505.438</v>
      </c>
      <c r="AP1283" s="7" t="str">
        <f ca="1" t="shared" si="1634"/>
        <v>Flytt</v>
      </c>
      <c r="AQ1283" s="7" t="str">
        <f t="shared" si="1635"/>
        <v>Konsumtion/Produktion</v>
      </c>
      <c r="AX1283" s="31">
        <f ca="1" t="shared" si="1636"/>
        <v>45334.2380054298</v>
      </c>
      <c r="AZ1283" s="31" t="str">
        <f ca="1">IF(SUM(IF({"4.Projekteringsavtal","5.Anslutningsavtal","6.Nätavtal"}=Q1283,1,0))&gt;0,EDATE(AX1283,RANDBETWEEN(0,6)),"")</f>
        <v/>
      </c>
      <c r="BB1283" s="21" t="str">
        <f ca="1">IF(SUM(IF({"5.Anslutningsavtal","6.Nätavtal"}=Q1283,1,0))&gt;0,EDATE(AZ1283,RANDBETWEEN(0,3)),"")</f>
        <v/>
      </c>
      <c r="BD1283" s="21" t="str">
        <f ca="1" t="shared" si="1637"/>
        <v/>
      </c>
    </row>
    <row r="1284" spans="1:56">
      <c r="A1284" s="33" t="s">
        <v>65</v>
      </c>
      <c r="B1284" s="31">
        <f ca="1" t="shared" si="1690"/>
        <v>44425</v>
      </c>
      <c r="C1284" s="32">
        <f ca="1" t="shared" si="1612"/>
        <v>45471</v>
      </c>
      <c r="D1284" s="30" t="str">
        <f t="shared" si="1613"/>
        <v>Project 41284</v>
      </c>
      <c r="E1284" s="30" t="str">
        <f t="shared" si="1614"/>
        <v>Company AB 51284</v>
      </c>
      <c r="F1284" s="30" t="str">
        <f ca="1" t="shared" si="1691"/>
        <v>Eskiltuna</v>
      </c>
      <c r="G1284" s="37">
        <f ca="1" t="shared" si="1692"/>
        <v>31</v>
      </c>
      <c r="H1284" s="38" t="str">
        <f ca="1" t="shared" si="1693"/>
        <v>Ja</v>
      </c>
      <c r="I1284" s="30" t="str">
        <f ca="1" t="shared" si="1694"/>
        <v>Nyanslutning</v>
      </c>
      <c r="J1284" s="30" t="s">
        <v>69</v>
      </c>
      <c r="K1284" s="41">
        <f ca="1" t="shared" si="1695"/>
        <v>380</v>
      </c>
      <c r="L1284" s="41">
        <f ca="1" t="shared" si="1620"/>
        <v>89</v>
      </c>
      <c r="N1284" s="30" t="str">
        <f ca="1" t="shared" si="1621"/>
        <v>Sarah Anderson 1284</v>
      </c>
      <c r="O1284" s="30" t="str">
        <f ca="1" t="shared" si="1622"/>
        <v>Anders Erikson 1284</v>
      </c>
      <c r="P1284" s="30" t="str">
        <f ca="1" t="shared" si="1623"/>
        <v>Anders Erikson 1284</v>
      </c>
      <c r="Q1284" s="30" t="str">
        <f ca="1" t="shared" si="1696"/>
        <v>4.Projekteringsavtal</v>
      </c>
      <c r="R1284" s="45" t="str">
        <f ca="1" t="shared" si="1697"/>
        <v/>
      </c>
      <c r="S1284" s="45" t="str">
        <f ca="1" t="shared" si="1698"/>
        <v>x</v>
      </c>
      <c r="T1284" s="45" t="str">
        <f ca="1" t="shared" si="1699"/>
        <v/>
      </c>
      <c r="V1284" s="33"/>
      <c r="W1284" s="49" t="str">
        <f ca="1" t="shared" si="1700"/>
        <v>Ansluts till LN 20 kV</v>
      </c>
      <c r="X1284" s="50" t="str">
        <f ca="1" t="shared" si="1701"/>
        <v/>
      </c>
      <c r="Y1284" s="63" t="str">
        <f ca="1" t="shared" si="1630"/>
        <v/>
      </c>
      <c r="Z1284" s="63" t="str">
        <f ca="1" t="shared" si="1631"/>
        <v/>
      </c>
      <c r="AA1284" s="67"/>
      <c r="AB1284" s="64" t="str">
        <f ca="1" t="shared" si="1632"/>
        <v/>
      </c>
      <c r="AC1284" s="73">
        <f ca="1">INDEX(Anslutningspunkt!$A$2:$A$108,RANDBETWEEN(2,108),1)</f>
        <v>18</v>
      </c>
      <c r="AD1284" s="30"/>
      <c r="AE1284" s="30" t="str">
        <f ca="1" t="shared" si="1702"/>
        <v>Stamnät Regionnät</v>
      </c>
      <c r="AF1284" s="79"/>
      <c r="AG1284" s="122"/>
      <c r="AH1284" s="123"/>
      <c r="AI1284" s="127"/>
      <c r="AL1284" s="7"/>
      <c r="AM1284" s="7">
        <f ca="1">VLOOKUP(AC1284,Anslutningspunkt!A:B,2,0)+RANDBETWEEN(-10000,10000)</f>
        <v>6165330.672</v>
      </c>
      <c r="AN1284" s="7">
        <f ca="1">VLOOKUP(AC1284,Anslutningspunkt!A:C,3,0)+RANDBETWEEN(-10000,10000)</f>
        <v>303136.438</v>
      </c>
      <c r="AP1284" s="7" t="str">
        <f ca="1" t="shared" si="1634"/>
        <v>Nyanslutning</v>
      </c>
      <c r="AQ1284" s="7" t="str">
        <f t="shared" si="1635"/>
        <v>Konsumtion/Produktion</v>
      </c>
      <c r="AX1284" s="31">
        <f ca="1" t="shared" si="1636"/>
        <v>45248.6703870489</v>
      </c>
      <c r="AZ1284" s="31">
        <f ca="1">IF(SUM(IF({"4.Projekteringsavtal","5.Anslutningsavtal","6.Nätavtal"}=Q1284,1,0))&gt;0,EDATE(AX1284,RANDBETWEEN(0,6)),"")</f>
        <v>45369</v>
      </c>
      <c r="BB1284" s="21" t="str">
        <f ca="1">IF(SUM(IF({"5.Anslutningsavtal","6.Nätavtal"}=Q1284,1,0))&gt;0,EDATE(AZ1284,RANDBETWEEN(0,3)),"")</f>
        <v/>
      </c>
      <c r="BD1284" s="21" t="str">
        <f ca="1" t="shared" si="1637"/>
        <v/>
      </c>
    </row>
    <row r="1285" spans="1:56">
      <c r="A1285" s="33" t="s">
        <v>65</v>
      </c>
      <c r="B1285" s="31">
        <f ca="1" t="shared" si="1690"/>
        <v>44622</v>
      </c>
      <c r="C1285" s="32">
        <f ca="1" t="shared" si="1612"/>
        <v>45170</v>
      </c>
      <c r="D1285" s="30" t="str">
        <f t="shared" si="1613"/>
        <v>Project 41285</v>
      </c>
      <c r="E1285" s="30" t="str">
        <f t="shared" si="1614"/>
        <v>Company AB 51285</v>
      </c>
      <c r="F1285" s="30" t="str">
        <f ca="1" t="shared" si="1691"/>
        <v>Litslunda</v>
      </c>
      <c r="G1285" s="37">
        <f ca="1" t="shared" si="1692"/>
        <v>38</v>
      </c>
      <c r="H1285" s="38" t="str">
        <f ca="1" t="shared" si="1693"/>
        <v>Ja</v>
      </c>
      <c r="I1285" s="30" t="str">
        <f ca="1" t="shared" si="1694"/>
        <v>Flytt</v>
      </c>
      <c r="J1285" s="30" t="s">
        <v>69</v>
      </c>
      <c r="K1285" s="41">
        <f ca="1" t="shared" si="1695"/>
        <v>340</v>
      </c>
      <c r="L1285" s="41">
        <f ca="1" t="shared" si="1620"/>
        <v>222</v>
      </c>
      <c r="N1285" s="30" t="str">
        <f ca="1" t="shared" si="1621"/>
        <v>Anders Erikson 1285</v>
      </c>
      <c r="O1285" s="30" t="str">
        <f ca="1" t="shared" si="1622"/>
        <v>Lars Johnson 1285</v>
      </c>
      <c r="P1285" s="30" t="str">
        <f ca="1" t="shared" si="1623"/>
        <v>Erik Johanson 1285</v>
      </c>
      <c r="Q1285" s="30" t="str">
        <f ca="1" t="shared" si="1696"/>
        <v>5.Anslutningsavtal</v>
      </c>
      <c r="R1285" s="45" t="str">
        <f ca="1" t="shared" si="1697"/>
        <v>Ja</v>
      </c>
      <c r="S1285" s="45" t="str">
        <f ca="1" t="shared" si="1698"/>
        <v/>
      </c>
      <c r="T1285" s="45" t="str">
        <f ca="1" t="shared" si="1699"/>
        <v>x</v>
      </c>
      <c r="V1285" s="33"/>
      <c r="W1285" s="49" t="str">
        <f ca="1" t="shared" si="1700"/>
        <v/>
      </c>
      <c r="X1285" s="50" t="str">
        <f ca="1" t="shared" si="1701"/>
        <v>Ja</v>
      </c>
      <c r="Y1285" s="63">
        <f ca="1" t="shared" si="1630"/>
        <v>45575</v>
      </c>
      <c r="Z1285" s="63">
        <f ca="1" t="shared" si="1631"/>
        <v>45244</v>
      </c>
      <c r="AA1285" s="67"/>
      <c r="AB1285" s="64" t="str">
        <f ca="1" t="shared" si="1632"/>
        <v/>
      </c>
      <c r="AC1285" s="73">
        <f ca="1">INDEX(Anslutningspunkt!$A$2:$A$108,RANDBETWEEN(2,108),1)</f>
        <v>85</v>
      </c>
      <c r="AD1285" s="30"/>
      <c r="AE1285" s="30" t="str">
        <f ca="1" t="shared" si="1702"/>
        <v/>
      </c>
      <c r="AF1285" s="79"/>
      <c r="AG1285" s="122"/>
      <c r="AH1285" s="123"/>
      <c r="AI1285" s="127"/>
      <c r="AL1285" s="7"/>
      <c r="AM1285" s="7">
        <f ca="1">VLOOKUP(AC1285,Anslutningspunkt!A:B,2,0)+RANDBETWEEN(-10000,10000)</f>
        <v>6186941.672</v>
      </c>
      <c r="AN1285" s="7">
        <f ca="1">VLOOKUP(AC1285,Anslutningspunkt!A:C,3,0)+RANDBETWEEN(-10000,10000)</f>
        <v>354080.438</v>
      </c>
      <c r="AP1285" s="7" t="str">
        <f ca="1" t="shared" si="1634"/>
        <v>Flytt</v>
      </c>
      <c r="AQ1285" s="7" t="str">
        <f t="shared" si="1635"/>
        <v>Konsumtion/Produktion</v>
      </c>
      <c r="AX1285" s="31">
        <f ca="1" t="shared" si="1636"/>
        <v>44813.6587310388</v>
      </c>
      <c r="AZ1285" s="31">
        <f ca="1">IF(SUM(IF({"4.Projekteringsavtal","5.Anslutningsavtal","6.Nätavtal"}=Q1285,1,0))&gt;0,EDATE(AX1285,RANDBETWEEN(0,6)),"")</f>
        <v>44904</v>
      </c>
      <c r="BB1285" s="21">
        <f ca="1">IF(SUM(IF({"5.Anslutningsavtal","6.Nätavtal"}=Q1285,1,0))&gt;0,EDATE(AZ1285,RANDBETWEEN(0,3)),"")</f>
        <v>44904</v>
      </c>
      <c r="BD1285" s="21" t="str">
        <f ca="1" t="shared" si="1637"/>
        <v/>
      </c>
    </row>
    <row r="1286" spans="1:56">
      <c r="A1286" s="33" t="s">
        <v>65</v>
      </c>
      <c r="B1286" s="31">
        <f ca="1" t="shared" si="1690"/>
        <v>44066</v>
      </c>
      <c r="C1286" s="32">
        <f ca="1" t="shared" si="1612"/>
        <v>45225</v>
      </c>
      <c r="D1286" s="30" t="str">
        <f t="shared" si="1613"/>
        <v>Project 41286</v>
      </c>
      <c r="E1286" s="30" t="str">
        <f t="shared" si="1614"/>
        <v>Company AB 51286</v>
      </c>
      <c r="F1286" s="30" t="str">
        <f ca="1" t="shared" si="1691"/>
        <v>Surahammar</v>
      </c>
      <c r="G1286" s="37">
        <f ca="1" t="shared" si="1692"/>
        <v>32</v>
      </c>
      <c r="H1286" s="38" t="str">
        <f ca="1" t="shared" si="1693"/>
        <v>Nej</v>
      </c>
      <c r="I1286" s="30" t="str">
        <f ca="1" t="shared" si="1694"/>
        <v>Flytt</v>
      </c>
      <c r="J1286" s="30" t="s">
        <v>69</v>
      </c>
      <c r="K1286" s="41">
        <f ca="1" t="shared" si="1695"/>
        <v>340</v>
      </c>
      <c r="L1286" s="41">
        <f ca="1" t="shared" si="1620"/>
        <v>125</v>
      </c>
      <c r="N1286" s="30" t="str">
        <f ca="1" t="shared" si="1621"/>
        <v>Erik Johanson 1286</v>
      </c>
      <c r="O1286" s="30" t="str">
        <f ca="1" t="shared" si="1622"/>
        <v>Sarah Anderson 1286</v>
      </c>
      <c r="P1286" s="30" t="str">
        <f ca="1" t="shared" si="1623"/>
        <v>Sarah Anderson 1286</v>
      </c>
      <c r="Q1286" s="30" t="str">
        <f ca="1" t="shared" si="1696"/>
        <v>1.Anslutningsmöjlighet</v>
      </c>
      <c r="R1286" s="45" t="str">
        <f ca="1" t="shared" si="1697"/>
        <v>?</v>
      </c>
      <c r="S1286" s="45" t="str">
        <f ca="1" t="shared" si="1698"/>
        <v/>
      </c>
      <c r="T1286" s="45" t="str">
        <f ca="1" t="shared" si="1699"/>
        <v>x</v>
      </c>
      <c r="V1286" s="33"/>
      <c r="W1286" s="49" t="str">
        <f ca="1" t="shared" si="1700"/>
        <v/>
      </c>
      <c r="X1286" s="50" t="str">
        <f ca="1" t="shared" si="1701"/>
        <v>Nej</v>
      </c>
      <c r="Y1286" s="63" t="str">
        <f ca="1" t="shared" si="1630"/>
        <v/>
      </c>
      <c r="Z1286" s="63" t="str">
        <f ca="1" t="shared" si="1631"/>
        <v/>
      </c>
      <c r="AA1286" s="67"/>
      <c r="AB1286" s="64">
        <f ca="1" t="shared" si="1632"/>
        <v>44402.2698832109</v>
      </c>
      <c r="AC1286" s="73">
        <f ca="1">INDEX(Anslutningspunkt!$A$2:$A$108,RANDBETWEEN(2,108),1)</f>
        <v>66</v>
      </c>
      <c r="AD1286" s="30"/>
      <c r="AE1286" s="30" t="str">
        <f ca="1" t="shared" si="1702"/>
        <v>Stamnät Regionnät</v>
      </c>
      <c r="AF1286" s="79"/>
      <c r="AG1286" s="122"/>
      <c r="AH1286" s="123"/>
      <c r="AI1286" s="127"/>
      <c r="AL1286" s="7"/>
      <c r="AM1286" s="7">
        <f ca="1">VLOOKUP(AC1286,Anslutningspunkt!A:B,2,0)+RANDBETWEEN(-10000,10000)</f>
        <v>6183842.672</v>
      </c>
      <c r="AN1286" s="7">
        <f ca="1">VLOOKUP(AC1286,Anslutningspunkt!A:C,3,0)+RANDBETWEEN(-10000,10000)</f>
        <v>283380.438</v>
      </c>
      <c r="AP1286" s="7" t="str">
        <f ca="1" t="shared" si="1634"/>
        <v>Flytt</v>
      </c>
      <c r="AQ1286" s="7" t="str">
        <f t="shared" si="1635"/>
        <v>Konsumtion/Produktion</v>
      </c>
      <c r="AX1286" s="31" t="str">
        <f ca="1" t="shared" si="1636"/>
        <v/>
      </c>
      <c r="AZ1286" s="31" t="str">
        <f ca="1">IF(SUM(IF({"4.Projekteringsavtal","5.Anslutningsavtal","6.Nätavtal"}=Q1286,1,0))&gt;0,EDATE(AX1286,RANDBETWEEN(0,6)),"")</f>
        <v/>
      </c>
      <c r="BB1286" s="21" t="str">
        <f ca="1">IF(SUM(IF({"5.Anslutningsavtal","6.Nätavtal"}=Q1286,1,0))&gt;0,EDATE(AZ1286,RANDBETWEEN(0,3)),"")</f>
        <v/>
      </c>
      <c r="BD1286" s="21" t="str">
        <f ca="1" t="shared" si="1637"/>
        <v/>
      </c>
    </row>
    <row r="1287" spans="1:56">
      <c r="A1287" s="33" t="s">
        <v>65</v>
      </c>
      <c r="B1287" s="31">
        <f ca="1" t="shared" si="1690"/>
        <v>43612</v>
      </c>
      <c r="C1287" s="32">
        <f ca="1" t="shared" si="1612"/>
        <v>45278</v>
      </c>
      <c r="D1287" s="30" t="str">
        <f t="shared" si="1613"/>
        <v>Project 41287</v>
      </c>
      <c r="E1287" s="30" t="str">
        <f t="shared" si="1614"/>
        <v>Company AB 51287</v>
      </c>
      <c r="F1287" s="30" t="str">
        <f ca="1" t="shared" si="1691"/>
        <v>Katrineholm</v>
      </c>
      <c r="G1287" s="37">
        <f ca="1" t="shared" si="1692"/>
        <v>30</v>
      </c>
      <c r="H1287" s="38" t="str">
        <f ca="1" t="shared" si="1693"/>
        <v>Nej</v>
      </c>
      <c r="I1287" s="30" t="str">
        <f ca="1" t="shared" si="1694"/>
        <v>Utökning</v>
      </c>
      <c r="J1287" s="30" t="s">
        <v>69</v>
      </c>
      <c r="K1287" s="41">
        <f ca="1" t="shared" si="1695"/>
        <v>600</v>
      </c>
      <c r="L1287" s="41">
        <f ca="1" t="shared" si="1620"/>
        <v>569</v>
      </c>
      <c r="N1287" s="30" t="str">
        <f ca="1" t="shared" si="1621"/>
        <v>Anders Erikson 1287</v>
      </c>
      <c r="O1287" s="30" t="str">
        <f ca="1" t="shared" si="1622"/>
        <v>Lars Johnson 1287</v>
      </c>
      <c r="P1287" s="30" t="str">
        <f ca="1" t="shared" si="1623"/>
        <v>Lars Johnson 1287</v>
      </c>
      <c r="Q1287" s="30" t="str">
        <f ca="1" t="shared" si="1696"/>
        <v>1.Anslutningsmöjlighet</v>
      </c>
      <c r="R1287" s="45" t="str">
        <f ca="1" t="shared" si="1697"/>
        <v/>
      </c>
      <c r="S1287" s="45" t="str">
        <f ca="1" t="shared" si="1698"/>
        <v/>
      </c>
      <c r="T1287" s="45" t="str">
        <f ca="1" t="shared" si="1699"/>
        <v/>
      </c>
      <c r="V1287" s="33"/>
      <c r="W1287" s="49" t="str">
        <f ca="1" t="shared" si="1700"/>
        <v>Ansluts till LN 20 kV</v>
      </c>
      <c r="X1287" s="50" t="str">
        <f ca="1" t="shared" si="1701"/>
        <v/>
      </c>
      <c r="Y1287" s="63" t="str">
        <f ca="1" t="shared" si="1630"/>
        <v/>
      </c>
      <c r="Z1287" s="63" t="str">
        <f ca="1" t="shared" si="1631"/>
        <v/>
      </c>
      <c r="AA1287" s="67"/>
      <c r="AB1287" s="64" t="str">
        <f ca="1" t="shared" si="1632"/>
        <v/>
      </c>
      <c r="AC1287" s="73">
        <f ca="1">INDEX(Anslutningspunkt!$A$2:$A$108,RANDBETWEEN(2,108),1)</f>
        <v>28</v>
      </c>
      <c r="AD1287" s="30"/>
      <c r="AE1287" s="30" t="str">
        <f ca="1" t="shared" si="1702"/>
        <v>Stamnät</v>
      </c>
      <c r="AF1287" s="79"/>
      <c r="AG1287" s="122"/>
      <c r="AH1287" s="123"/>
      <c r="AI1287" s="127"/>
      <c r="AL1287" s="7"/>
      <c r="AM1287" s="7">
        <f ca="1">VLOOKUP(AC1287,Anslutningspunkt!A:B,2,0)+RANDBETWEEN(-10000,10000)</f>
        <v>6057553.672</v>
      </c>
      <c r="AN1287" s="7">
        <f ca="1">VLOOKUP(AC1287,Anslutningspunkt!A:C,3,0)+RANDBETWEEN(-10000,10000)</f>
        <v>360183.438</v>
      </c>
      <c r="AP1287" s="7" t="str">
        <f ca="1" t="shared" si="1634"/>
        <v>Utökning</v>
      </c>
      <c r="AQ1287" s="7" t="str">
        <f t="shared" si="1635"/>
        <v>Konsumtion/Produktion</v>
      </c>
      <c r="AX1287" s="31" t="str">
        <f ca="1" t="shared" si="1636"/>
        <v/>
      </c>
      <c r="AZ1287" s="31" t="str">
        <f ca="1">IF(SUM(IF({"4.Projekteringsavtal","5.Anslutningsavtal","6.Nätavtal"}=Q1287,1,0))&gt;0,EDATE(AX1287,RANDBETWEEN(0,6)),"")</f>
        <v/>
      </c>
      <c r="BB1287" s="21" t="str">
        <f ca="1">IF(SUM(IF({"5.Anslutningsavtal","6.Nätavtal"}=Q1287,1,0))&gt;0,EDATE(AZ1287,RANDBETWEEN(0,3)),"")</f>
        <v/>
      </c>
      <c r="BD1287" s="21" t="str">
        <f ca="1" t="shared" si="1637"/>
        <v/>
      </c>
    </row>
    <row r="1288" spans="1:56">
      <c r="A1288" s="33" t="s">
        <v>65</v>
      </c>
      <c r="B1288" s="31">
        <f ca="1" t="shared" si="1690"/>
        <v>43174</v>
      </c>
      <c r="C1288" s="32">
        <f ca="1" t="shared" si="1612"/>
        <v>44670</v>
      </c>
      <c r="D1288" s="30" t="str">
        <f t="shared" si="1613"/>
        <v>Project 41288</v>
      </c>
      <c r="E1288" s="30" t="str">
        <f t="shared" si="1614"/>
        <v>Company AB 51288</v>
      </c>
      <c r="F1288" s="30" t="str">
        <f ca="1" t="shared" si="1691"/>
        <v>Gnesta</v>
      </c>
      <c r="G1288" s="37">
        <f ca="1" t="shared" si="1692"/>
        <v>37</v>
      </c>
      <c r="H1288" s="38" t="str">
        <f ca="1" t="shared" si="1693"/>
        <v/>
      </c>
      <c r="I1288" s="30" t="str">
        <f ca="1" t="shared" si="1694"/>
        <v>Flytt</v>
      </c>
      <c r="J1288" s="30" t="s">
        <v>69</v>
      </c>
      <c r="K1288" s="41">
        <f ca="1" t="shared" si="1695"/>
        <v>440</v>
      </c>
      <c r="L1288" s="41">
        <f ca="1" t="shared" si="1620"/>
        <v>413</v>
      </c>
      <c r="N1288" s="30" t="str">
        <f ca="1" t="shared" si="1621"/>
        <v>Erik Johanson 1288</v>
      </c>
      <c r="O1288" s="30" t="str">
        <f ca="1" t="shared" si="1622"/>
        <v>Sarah Anderson 1288</v>
      </c>
      <c r="P1288" s="30" t="str">
        <f ca="1" t="shared" si="1623"/>
        <v>Sarah Anderson 1288</v>
      </c>
      <c r="Q1288" s="30" t="str">
        <f ca="1" t="shared" si="1696"/>
        <v>5.Anslutningsavtal</v>
      </c>
      <c r="R1288" s="45" t="str">
        <f ca="1" t="shared" si="1697"/>
        <v/>
      </c>
      <c r="S1288" s="45" t="str">
        <f ca="1" t="shared" si="1698"/>
        <v/>
      </c>
      <c r="T1288" s="45" t="str">
        <f ca="1" t="shared" si="1699"/>
        <v/>
      </c>
      <c r="V1288" s="33"/>
      <c r="W1288" s="49" t="str">
        <f ca="1" t="shared" si="1700"/>
        <v/>
      </c>
      <c r="X1288" s="50" t="str">
        <f ca="1" t="shared" si="1701"/>
        <v/>
      </c>
      <c r="Y1288" s="63" t="str">
        <f ca="1" t="shared" si="1630"/>
        <v/>
      </c>
      <c r="Z1288" s="63" t="str">
        <f ca="1" t="shared" si="1631"/>
        <v/>
      </c>
      <c r="AA1288" s="67"/>
      <c r="AB1288" s="64" t="str">
        <f ca="1" t="shared" si="1632"/>
        <v/>
      </c>
      <c r="AC1288" s="73">
        <f ca="1">INDEX(Anslutningspunkt!$A$2:$A$108,RANDBETWEEN(2,108),1)</f>
        <v>65</v>
      </c>
      <c r="AD1288" s="30"/>
      <c r="AE1288" s="30" t="str">
        <f ca="1" t="shared" si="1702"/>
        <v>Stamnät Regionnät</v>
      </c>
      <c r="AF1288" s="79"/>
      <c r="AG1288" s="122"/>
      <c r="AH1288" s="123"/>
      <c r="AI1288" s="127"/>
      <c r="AL1288" s="7"/>
      <c r="AM1288" s="7">
        <f ca="1">VLOOKUP(AC1288,Anslutningspunkt!A:B,2,0)+RANDBETWEEN(-10000,10000)</f>
        <v>6148494.672</v>
      </c>
      <c r="AN1288" s="7">
        <f ca="1">VLOOKUP(AC1288,Anslutningspunkt!A:C,3,0)+RANDBETWEEN(-10000,10000)</f>
        <v>350062.438</v>
      </c>
      <c r="AP1288" s="7" t="str">
        <f ca="1" t="shared" si="1634"/>
        <v>Flytt</v>
      </c>
      <c r="AQ1288" s="7" t="str">
        <f t="shared" si="1635"/>
        <v>Konsumtion/Produktion</v>
      </c>
      <c r="AX1288" s="31">
        <f ca="1" t="shared" si="1636"/>
        <v>44659.956569405</v>
      </c>
      <c r="AZ1288" s="31">
        <f ca="1">IF(SUM(IF({"4.Projekteringsavtal","5.Anslutningsavtal","6.Nätavtal"}=Q1288,1,0))&gt;0,EDATE(AX1288,RANDBETWEEN(0,6)),"")</f>
        <v>44750</v>
      </c>
      <c r="BB1288" s="21">
        <f ca="1">IF(SUM(IF({"5.Anslutningsavtal","6.Nätavtal"}=Q1288,1,0))&gt;0,EDATE(AZ1288,RANDBETWEEN(0,3)),"")</f>
        <v>44812</v>
      </c>
      <c r="BD1288" s="21" t="str">
        <f ca="1" t="shared" si="1637"/>
        <v/>
      </c>
    </row>
    <row r="1289" spans="1:56">
      <c r="A1289" s="33" t="s">
        <v>65</v>
      </c>
      <c r="B1289" s="31">
        <f ca="1" t="shared" si="1690"/>
        <v>44241</v>
      </c>
      <c r="C1289" s="32">
        <f ca="1" t="shared" si="1612"/>
        <v>45528</v>
      </c>
      <c r="D1289" s="30" t="str">
        <f t="shared" si="1613"/>
        <v>Project 41289</v>
      </c>
      <c r="E1289" s="30" t="str">
        <f t="shared" si="1614"/>
        <v>Company AB 51289</v>
      </c>
      <c r="F1289" s="30" t="str">
        <f ca="1" t="shared" si="1691"/>
        <v>Långshyttan</v>
      </c>
      <c r="G1289" s="37">
        <f ca="1" t="shared" si="1692"/>
        <v>37</v>
      </c>
      <c r="H1289" s="38" t="str">
        <f ca="1" t="shared" si="1693"/>
        <v>Nej</v>
      </c>
      <c r="I1289" s="30" t="str">
        <f ca="1" t="shared" si="1694"/>
        <v>Nyanslutning</v>
      </c>
      <c r="J1289" s="30" t="s">
        <v>69</v>
      </c>
      <c r="K1289" s="41">
        <f ca="1" t="shared" si="1695"/>
        <v>100</v>
      </c>
      <c r="L1289" s="41">
        <f ca="1" t="shared" si="1620"/>
        <v>98</v>
      </c>
      <c r="N1289" s="30" t="str">
        <f ca="1" t="shared" si="1621"/>
        <v>Sarah Anderson 1289</v>
      </c>
      <c r="O1289" s="30" t="str">
        <f ca="1" t="shared" si="1622"/>
        <v>Lars Johnson 1289</v>
      </c>
      <c r="P1289" s="30" t="str">
        <f ca="1" t="shared" si="1623"/>
        <v>Lars Johnson 1289</v>
      </c>
      <c r="Q1289" s="30" t="str">
        <f ca="1" t="shared" si="1696"/>
        <v>2.Reservationsavtal</v>
      </c>
      <c r="R1289" s="45" t="str">
        <f ca="1" t="shared" si="1697"/>
        <v>nej</v>
      </c>
      <c r="S1289" s="45" t="str">
        <f ca="1" t="shared" si="1698"/>
        <v>x</v>
      </c>
      <c r="T1289" s="45" t="str">
        <f ca="1" t="shared" si="1699"/>
        <v/>
      </c>
      <c r="V1289" s="33"/>
      <c r="W1289" s="49" t="str">
        <f ca="1" t="shared" si="1700"/>
        <v>Ansluts till LN 20 kV</v>
      </c>
      <c r="X1289" s="50" t="str">
        <f ca="1" t="shared" si="1701"/>
        <v/>
      </c>
      <c r="Y1289" s="63" t="str">
        <f ca="1" t="shared" si="1630"/>
        <v/>
      </c>
      <c r="Z1289" s="63" t="str">
        <f ca="1" t="shared" si="1631"/>
        <v/>
      </c>
      <c r="AA1289" s="67"/>
      <c r="AB1289" s="64" t="str">
        <f ca="1" t="shared" si="1632"/>
        <v/>
      </c>
      <c r="AC1289" s="73">
        <f ca="1">INDEX(Anslutningspunkt!$A$2:$A$108,RANDBETWEEN(2,108),1)</f>
        <v>39</v>
      </c>
      <c r="AD1289" s="30"/>
      <c r="AE1289" s="30" t="str">
        <f ca="1" t="shared" si="1702"/>
        <v>Stamnät</v>
      </c>
      <c r="AF1289" s="79"/>
      <c r="AG1289" s="122"/>
      <c r="AH1289" s="123"/>
      <c r="AI1289" s="127"/>
      <c r="AL1289" s="7"/>
      <c r="AM1289" s="7">
        <f ca="1">VLOOKUP(AC1289,Anslutningspunkt!A:B,2,0)+RANDBETWEEN(-10000,10000)</f>
        <v>6012194.672</v>
      </c>
      <c r="AN1289" s="7">
        <f ca="1">VLOOKUP(AC1289,Anslutningspunkt!A:C,3,0)+RANDBETWEEN(-10000,10000)</f>
        <v>350016.438</v>
      </c>
      <c r="AP1289" s="7" t="str">
        <f ca="1" t="shared" si="1634"/>
        <v>Nyanslutning</v>
      </c>
      <c r="AQ1289" s="7" t="str">
        <f t="shared" si="1635"/>
        <v>Konsumtion/Produktion</v>
      </c>
      <c r="AX1289" s="31">
        <f ca="1" t="shared" si="1636"/>
        <v>44546.1023977479</v>
      </c>
      <c r="AZ1289" s="31" t="str">
        <f ca="1">IF(SUM(IF({"4.Projekteringsavtal","5.Anslutningsavtal","6.Nätavtal"}=Q1289,1,0))&gt;0,EDATE(AX1289,RANDBETWEEN(0,6)),"")</f>
        <v/>
      </c>
      <c r="BB1289" s="21" t="str">
        <f ca="1">IF(SUM(IF({"5.Anslutningsavtal","6.Nätavtal"}=Q1289,1,0))&gt;0,EDATE(AZ1289,RANDBETWEEN(0,3)),"")</f>
        <v/>
      </c>
      <c r="BD1289" s="21" t="str">
        <f ca="1" t="shared" si="1637"/>
        <v/>
      </c>
    </row>
    <row r="1290" spans="1:56">
      <c r="A1290" s="33" t="s">
        <v>65</v>
      </c>
      <c r="B1290" s="31">
        <f ca="1" t="shared" si="1690"/>
        <v>43384</v>
      </c>
      <c r="C1290" s="32">
        <f ca="1" t="shared" si="1612"/>
        <v>43815</v>
      </c>
      <c r="D1290" s="30" t="str">
        <f t="shared" si="1613"/>
        <v>Project 41290</v>
      </c>
      <c r="E1290" s="30" t="str">
        <f t="shared" si="1614"/>
        <v>Company AB 51290</v>
      </c>
      <c r="F1290" s="30" t="str">
        <f ca="1" t="shared" si="1691"/>
        <v>Hofors</v>
      </c>
      <c r="G1290" s="37">
        <f ca="1" t="shared" si="1692"/>
        <v>30</v>
      </c>
      <c r="H1290" s="38" t="str">
        <f ca="1" t="shared" si="1693"/>
        <v>Ja</v>
      </c>
      <c r="I1290" s="30" t="str">
        <f ca="1" t="shared" si="1694"/>
        <v>Flytt</v>
      </c>
      <c r="J1290" s="30" t="s">
        <v>69</v>
      </c>
      <c r="K1290" s="41">
        <f ca="1" t="shared" si="1695"/>
        <v>190</v>
      </c>
      <c r="L1290" s="41">
        <f ca="1" t="shared" si="1620"/>
        <v>90</v>
      </c>
      <c r="N1290" s="30" t="str">
        <f ca="1" t="shared" si="1621"/>
        <v>Sarah Anderson 1290</v>
      </c>
      <c r="O1290" s="30" t="str">
        <f ca="1" t="shared" si="1622"/>
        <v>Sarah Anderson 1290</v>
      </c>
      <c r="P1290" s="30" t="str">
        <f ca="1" t="shared" si="1623"/>
        <v>Erik Johanson 1290</v>
      </c>
      <c r="Q1290" s="30" t="str">
        <f ca="1" t="shared" si="1696"/>
        <v>5.Anslutningsavtal</v>
      </c>
      <c r="R1290" s="45" t="str">
        <f ca="1" t="shared" si="1697"/>
        <v>Ja</v>
      </c>
      <c r="S1290" s="45" t="str">
        <f ca="1" t="shared" si="1698"/>
        <v>x</v>
      </c>
      <c r="T1290" s="45" t="str">
        <f ca="1" t="shared" si="1699"/>
        <v/>
      </c>
      <c r="V1290" s="33"/>
      <c r="W1290" s="49" t="str">
        <f ca="1" t="shared" si="1700"/>
        <v>Länk</v>
      </c>
      <c r="X1290" s="50" t="str">
        <f ca="1" t="shared" si="1701"/>
        <v/>
      </c>
      <c r="Y1290" s="63" t="str">
        <f ca="1" t="shared" si="1630"/>
        <v/>
      </c>
      <c r="Z1290" s="63" t="str">
        <f ca="1" t="shared" si="1631"/>
        <v/>
      </c>
      <c r="AA1290" s="67"/>
      <c r="AB1290" s="64" t="str">
        <f ca="1" t="shared" si="1632"/>
        <v/>
      </c>
      <c r="AC1290" s="73">
        <f ca="1">INDEX(Anslutningspunkt!$A$2:$A$108,RANDBETWEEN(2,108),1)</f>
        <v>34</v>
      </c>
      <c r="AD1290" s="30"/>
      <c r="AE1290" s="30" t="str">
        <f ca="1" t="shared" si="1702"/>
        <v>Stamnät</v>
      </c>
      <c r="AF1290" s="79"/>
      <c r="AG1290" s="122"/>
      <c r="AH1290" s="123"/>
      <c r="AI1290" s="127"/>
      <c r="AL1290" s="7"/>
      <c r="AM1290" s="7">
        <f ca="1">VLOOKUP(AC1290,Anslutningspunkt!A:B,2,0)+RANDBETWEEN(-10000,10000)</f>
        <v>6087874.672</v>
      </c>
      <c r="AN1290" s="7">
        <f ca="1">VLOOKUP(AC1290,Anslutningspunkt!A:C,3,0)+RANDBETWEEN(-10000,10000)</f>
        <v>330506.438</v>
      </c>
      <c r="AP1290" s="7" t="str">
        <f ca="1" t="shared" si="1634"/>
        <v>Flytt</v>
      </c>
      <c r="AQ1290" s="7" t="str">
        <f t="shared" si="1635"/>
        <v>Konsumtion/Produktion</v>
      </c>
      <c r="AX1290" s="31">
        <f ca="1" t="shared" si="1636"/>
        <v>43691.0243069287</v>
      </c>
      <c r="AZ1290" s="31">
        <f ca="1">IF(SUM(IF({"4.Projekteringsavtal","5.Anslutningsavtal","6.Nätavtal"}=Q1290,1,0))&gt;0,EDATE(AX1290,RANDBETWEEN(0,6)),"")</f>
        <v>43691</v>
      </c>
      <c r="BB1290" s="21">
        <f ca="1">IF(SUM(IF({"5.Anslutningsavtal","6.Nätavtal"}=Q1290,1,0))&gt;0,EDATE(AZ1290,RANDBETWEEN(0,3)),"")</f>
        <v>43783</v>
      </c>
      <c r="BD1290" s="21" t="str">
        <f ca="1" t="shared" si="1637"/>
        <v/>
      </c>
    </row>
    <row r="1291" spans="1:56">
      <c r="A1291" s="33" t="s">
        <v>65</v>
      </c>
      <c r="B1291" s="31">
        <f ca="1" t="shared" ref="B1291:B1300" si="1703">RANDBETWEEN(DATE(2018,1,1),DATE(2022,10,20))</f>
        <v>43384</v>
      </c>
      <c r="C1291" s="32">
        <f ca="1" t="shared" si="1612"/>
        <v>43410</v>
      </c>
      <c r="D1291" s="30" t="str">
        <f t="shared" si="1613"/>
        <v>Project 41291</v>
      </c>
      <c r="E1291" s="30" t="str">
        <f t="shared" si="1614"/>
        <v>Company AB 51291</v>
      </c>
      <c r="F1291" s="30" t="str">
        <f ca="1" t="shared" ref="F1291:F1300" si="170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Långshyttan</v>
      </c>
      <c r="G1291" s="37">
        <f ca="1" t="shared" ref="G1291:G1300" si="1705">RANDBETWEEN(30,38)</f>
        <v>36</v>
      </c>
      <c r="H1291" s="38" t="str">
        <f ca="1" t="shared" ref="H1291:H1300" si="1706">CHOOSE(RANDBETWEEN(1,3),"Ja","Nej","")</f>
        <v>Ja</v>
      </c>
      <c r="I1291" s="30" t="str">
        <f ca="1" t="shared" ref="I1291:I1300" si="1707">CHOOSE(RANDBETWEEN(1,3),"Nyanslutning","Utökning","Flytt")</f>
        <v>Nyanslutning</v>
      </c>
      <c r="J1291" s="30" t="s">
        <v>69</v>
      </c>
      <c r="K1291" s="41">
        <f ca="1" t="shared" ref="K1291:K1300" si="1708">RANDBETWEEN(1,60)*10</f>
        <v>310</v>
      </c>
      <c r="L1291" s="41">
        <f ca="1" t="shared" si="1620"/>
        <v>219</v>
      </c>
      <c r="N1291" s="30" t="str">
        <f ca="1" t="shared" si="1621"/>
        <v>Erik Johanson 1291</v>
      </c>
      <c r="O1291" s="30" t="str">
        <f ca="1" t="shared" si="1622"/>
        <v>Erik Johanson 1291</v>
      </c>
      <c r="P1291" s="30" t="str">
        <f ca="1" t="shared" si="1623"/>
        <v>Lars Johnson 1291</v>
      </c>
      <c r="Q1291" s="30" t="str">
        <f ca="1" t="shared" ref="Q1291:Q1300" si="1709">CHOOSE(RANDBETWEEN(1,5),"5.Anslutningsavtal","4.Projekteringsavtal","6.Nätavtal","2.Reservationsavtal","1.Anslutningsmöjlighet")</f>
        <v>2.Reservationsavtal</v>
      </c>
      <c r="R1291" s="45" t="str">
        <f ca="1" t="shared" ref="R1291:R1300" si="1710">CHOOSE(RANDBETWEEN(1,8),"Ja","","","","n","nej","?","N/A")</f>
        <v>N/A</v>
      </c>
      <c r="S1291" s="45" t="str">
        <f ca="1" t="shared" ref="S1291:S1300" si="1711">CHOOSE(RANDBETWEEN(1,3),"x","","")</f>
        <v>x</v>
      </c>
      <c r="T1291" s="45" t="str">
        <f ca="1" t="shared" ref="T1291:T1300" si="1712">CHOOSE(RANDBETWEEN(1,4),"x","","","")</f>
        <v/>
      </c>
      <c r="V1291" s="33"/>
      <c r="W1291" s="49" t="str">
        <f ca="1" t="shared" ref="W1291:W1300" si="1713">CHOOSE(RANDBETWEEN(1,7),"Länk","","","","","Ansluts till LN 20 kV","Reservationsavtal ska tecknas")</f>
        <v>Ansluts till LN 20 kV</v>
      </c>
      <c r="X1291" s="50" t="str">
        <f ca="1" t="shared" ref="X1291:X1300" si="1714">CHOOSE(RANDBETWEEN(1,4),"Ja","Ja","Nej","")</f>
        <v>Ja</v>
      </c>
      <c r="Y1291" s="63">
        <f ca="1" t="shared" si="1630"/>
        <v>43784</v>
      </c>
      <c r="Z1291" s="63">
        <f ca="1" t="shared" si="1631"/>
        <v>43576</v>
      </c>
      <c r="AA1291" s="67"/>
      <c r="AB1291" s="64" t="str">
        <f ca="1" t="shared" si="1632"/>
        <v/>
      </c>
      <c r="AC1291" s="73">
        <f ca="1">INDEX(Anslutningspunkt!$A$2:$A$108,RANDBETWEEN(2,108),1)</f>
        <v>42</v>
      </c>
      <c r="AD1291" s="30"/>
      <c r="AE1291" s="30" t="str">
        <f ca="1" t="shared" ref="AE1291:AE1300" si="1715">CHOOSE(RANDBETWEEN(1,4),"Regionnät","Stamnät Regionnät","Stamnät","")</f>
        <v>Regionnät</v>
      </c>
      <c r="AF1291" s="79"/>
      <c r="AG1291" s="122"/>
      <c r="AH1291" s="123"/>
      <c r="AI1291" s="127"/>
      <c r="AL1291" s="7"/>
      <c r="AM1291" s="7">
        <f ca="1">VLOOKUP(AC1291,Anslutningspunkt!A:B,2,0)+RANDBETWEEN(-10000,10000)</f>
        <v>6030130.672</v>
      </c>
      <c r="AN1291" s="7">
        <f ca="1">VLOOKUP(AC1291,Anslutningspunkt!A:C,3,0)+RANDBETWEEN(-10000,10000)</f>
        <v>296412.438</v>
      </c>
      <c r="AP1291" s="7" t="str">
        <f ca="1" t="shared" si="1634"/>
        <v>Nyanslutning</v>
      </c>
      <c r="AQ1291" s="7" t="str">
        <f t="shared" si="1635"/>
        <v>Konsumtion/Produktion</v>
      </c>
      <c r="AX1291" s="31">
        <f ca="1" t="shared" si="1636"/>
        <v>43420.0544380902</v>
      </c>
      <c r="AZ1291" s="31" t="str">
        <f ca="1">IF(SUM(IF({"4.Projekteringsavtal","5.Anslutningsavtal","6.Nätavtal"}=Q1291,1,0))&gt;0,EDATE(AX1291,RANDBETWEEN(0,6)),"")</f>
        <v/>
      </c>
      <c r="BB1291" s="21" t="str">
        <f ca="1">IF(SUM(IF({"5.Anslutningsavtal","6.Nätavtal"}=Q1291,1,0))&gt;0,EDATE(AZ1291,RANDBETWEEN(0,3)),"")</f>
        <v/>
      </c>
      <c r="BD1291" s="21" t="str">
        <f ca="1" t="shared" si="1637"/>
        <v/>
      </c>
    </row>
    <row r="1292" spans="1:56">
      <c r="A1292" s="33" t="s">
        <v>65</v>
      </c>
      <c r="B1292" s="31">
        <f ca="1" t="shared" si="1703"/>
        <v>43880</v>
      </c>
      <c r="C1292" s="32">
        <f ca="1" t="shared" si="1612"/>
        <v>45292</v>
      </c>
      <c r="D1292" s="30" t="str">
        <f t="shared" si="1613"/>
        <v>Project 41292</v>
      </c>
      <c r="E1292" s="30" t="str">
        <f t="shared" si="1614"/>
        <v>Company AB 51292</v>
      </c>
      <c r="F1292" s="30" t="str">
        <f ca="1" t="shared" si="1704"/>
        <v>Upplands Bro</v>
      </c>
      <c r="G1292" s="37">
        <f ca="1" t="shared" si="1705"/>
        <v>34</v>
      </c>
      <c r="H1292" s="38" t="str">
        <f ca="1" t="shared" si="1706"/>
        <v>Nej</v>
      </c>
      <c r="I1292" s="30" t="str">
        <f ca="1" t="shared" si="1707"/>
        <v>Nyanslutning</v>
      </c>
      <c r="J1292" s="30" t="s">
        <v>69</v>
      </c>
      <c r="K1292" s="41">
        <f ca="1" t="shared" si="1708"/>
        <v>350</v>
      </c>
      <c r="L1292" s="41">
        <f ca="1" t="shared" si="1620"/>
        <v>131</v>
      </c>
      <c r="N1292" s="30" t="str">
        <f ca="1" t="shared" si="1621"/>
        <v>Lars Johnson 1292</v>
      </c>
      <c r="O1292" s="30" t="str">
        <f ca="1" t="shared" si="1622"/>
        <v>Lars Johnson 1292</v>
      </c>
      <c r="P1292" s="30" t="str">
        <f ca="1" t="shared" si="1623"/>
        <v>Lars Johnson 1292</v>
      </c>
      <c r="Q1292" s="30" t="str">
        <f ca="1" t="shared" si="1709"/>
        <v>4.Projekteringsavtal</v>
      </c>
      <c r="R1292" s="45" t="str">
        <f ca="1" t="shared" si="1710"/>
        <v>n</v>
      </c>
      <c r="S1292" s="45" t="str">
        <f ca="1" t="shared" si="1711"/>
        <v>x</v>
      </c>
      <c r="T1292" s="45" t="str">
        <f ca="1" t="shared" si="1712"/>
        <v/>
      </c>
      <c r="V1292" s="33"/>
      <c r="W1292" s="49" t="str">
        <f ca="1" t="shared" si="1713"/>
        <v>Ansluts till LN 20 kV</v>
      </c>
      <c r="X1292" s="50" t="str">
        <f ca="1" t="shared" si="1714"/>
        <v>Nej</v>
      </c>
      <c r="Y1292" s="63" t="str">
        <f ca="1" t="shared" si="1630"/>
        <v/>
      </c>
      <c r="Z1292" s="63" t="str">
        <f ca="1" t="shared" si="1631"/>
        <v/>
      </c>
      <c r="AA1292" s="67"/>
      <c r="AB1292" s="64" t="str">
        <f ca="1" t="shared" si="1632"/>
        <v/>
      </c>
      <c r="AC1292" s="73">
        <f ca="1">INDEX(Anslutningspunkt!$A$2:$A$108,RANDBETWEEN(2,108),1)</f>
        <v>78</v>
      </c>
      <c r="AD1292" s="30"/>
      <c r="AE1292" s="30" t="str">
        <f ca="1" t="shared" si="1715"/>
        <v>Stamnät</v>
      </c>
      <c r="AF1292" s="79"/>
      <c r="AG1292" s="122"/>
      <c r="AH1292" s="123"/>
      <c r="AI1292" s="127"/>
      <c r="AL1292" s="7"/>
      <c r="AM1292" s="7">
        <f ca="1">VLOOKUP(AC1292,Anslutningspunkt!A:B,2,0)+RANDBETWEEN(-10000,10000)</f>
        <v>6070671.672</v>
      </c>
      <c r="AN1292" s="7">
        <f ca="1">VLOOKUP(AC1292,Anslutningspunkt!A:C,3,0)+RANDBETWEEN(-10000,10000)</f>
        <v>323141.438</v>
      </c>
      <c r="AP1292" s="7" t="str">
        <f ca="1" t="shared" si="1634"/>
        <v>Nyanslutning</v>
      </c>
      <c r="AQ1292" s="7" t="str">
        <f t="shared" si="1635"/>
        <v>Konsumtion/Produktion</v>
      </c>
      <c r="AX1292" s="31">
        <f ca="1" t="shared" si="1636"/>
        <v>44058.6825424208</v>
      </c>
      <c r="AZ1292" s="31">
        <f ca="1">IF(SUM(IF({"4.Projekteringsavtal","5.Anslutningsavtal","6.Nätavtal"}=Q1292,1,0))&gt;0,EDATE(AX1292,RANDBETWEEN(0,6)),"")</f>
        <v>44058</v>
      </c>
      <c r="BB1292" s="21" t="str">
        <f ca="1">IF(SUM(IF({"5.Anslutningsavtal","6.Nätavtal"}=Q1292,1,0))&gt;0,EDATE(AZ1292,RANDBETWEEN(0,3)),"")</f>
        <v/>
      </c>
      <c r="BD1292" s="21" t="str">
        <f ca="1" t="shared" si="1637"/>
        <v/>
      </c>
    </row>
    <row r="1293" spans="1:56">
      <c r="A1293" s="33" t="s">
        <v>65</v>
      </c>
      <c r="B1293" s="31">
        <f ca="1" t="shared" si="1703"/>
        <v>43591</v>
      </c>
      <c r="C1293" s="32">
        <f ca="1" t="shared" si="1612"/>
        <v>43694</v>
      </c>
      <c r="D1293" s="30" t="str">
        <f t="shared" si="1613"/>
        <v>Project 41293</v>
      </c>
      <c r="E1293" s="30" t="str">
        <f t="shared" si="1614"/>
        <v>Company AB 51293</v>
      </c>
      <c r="F1293" s="30" t="str">
        <f ca="1" t="shared" si="1704"/>
        <v>Kungsör</v>
      </c>
      <c r="G1293" s="37">
        <f ca="1" t="shared" si="1705"/>
        <v>36</v>
      </c>
      <c r="H1293" s="38" t="str">
        <f ca="1" t="shared" si="1706"/>
        <v>Ja</v>
      </c>
      <c r="I1293" s="30" t="str">
        <f ca="1" t="shared" si="1707"/>
        <v>Flytt</v>
      </c>
      <c r="J1293" s="30" t="s">
        <v>69</v>
      </c>
      <c r="K1293" s="41">
        <f ca="1" t="shared" si="1708"/>
        <v>60</v>
      </c>
      <c r="L1293" s="41">
        <f ca="1" t="shared" si="1620"/>
        <v>59</v>
      </c>
      <c r="N1293" s="30" t="str">
        <f ca="1" t="shared" si="1621"/>
        <v>Erik Johanson 1293</v>
      </c>
      <c r="O1293" s="30" t="str">
        <f ca="1" t="shared" si="1622"/>
        <v>Erik Johanson 1293</v>
      </c>
      <c r="P1293" s="30" t="str">
        <f ca="1" t="shared" si="1623"/>
        <v>Lars Johnson 1293</v>
      </c>
      <c r="Q1293" s="30" t="str">
        <f ca="1" t="shared" si="1709"/>
        <v>5.Anslutningsavtal</v>
      </c>
      <c r="R1293" s="45" t="str">
        <f ca="1" t="shared" si="1710"/>
        <v>n</v>
      </c>
      <c r="S1293" s="45" t="str">
        <f ca="1" t="shared" si="1711"/>
        <v>x</v>
      </c>
      <c r="T1293" s="45" t="str">
        <f ca="1" t="shared" si="1712"/>
        <v/>
      </c>
      <c r="V1293" s="33"/>
      <c r="W1293" s="49" t="str">
        <f ca="1" t="shared" si="1713"/>
        <v/>
      </c>
      <c r="X1293" s="50" t="str">
        <f ca="1" t="shared" si="1714"/>
        <v>Ja</v>
      </c>
      <c r="Y1293" s="63">
        <f ca="1" t="shared" si="1630"/>
        <v>45002</v>
      </c>
      <c r="Z1293" s="63">
        <f ca="1" t="shared" si="1631"/>
        <v>43988</v>
      </c>
      <c r="AA1293" s="67"/>
      <c r="AB1293" s="64" t="str">
        <f ca="1" t="shared" si="1632"/>
        <v/>
      </c>
      <c r="AC1293" s="73">
        <f ca="1">INDEX(Anslutningspunkt!$A$2:$A$108,RANDBETWEEN(2,108),1)</f>
        <v>31</v>
      </c>
      <c r="AD1293" s="30"/>
      <c r="AE1293" s="30" t="str">
        <f ca="1" t="shared" si="1715"/>
        <v>Regionnät</v>
      </c>
      <c r="AF1293" s="79"/>
      <c r="AG1293" s="122"/>
      <c r="AH1293" s="123"/>
      <c r="AI1293" s="127"/>
      <c r="AL1293" s="7"/>
      <c r="AM1293" s="7">
        <f ca="1">VLOOKUP(AC1293,Anslutningspunkt!A:B,2,0)+RANDBETWEEN(-10000,10000)</f>
        <v>6027905.672</v>
      </c>
      <c r="AN1293" s="7">
        <f ca="1">VLOOKUP(AC1293,Anslutningspunkt!A:C,3,0)+RANDBETWEEN(-10000,10000)</f>
        <v>270390.438</v>
      </c>
      <c r="AP1293" s="7" t="str">
        <f ca="1" t="shared" si="1634"/>
        <v>Flytt</v>
      </c>
      <c r="AQ1293" s="7" t="str">
        <f t="shared" si="1635"/>
        <v>Konsumtion/Produktion</v>
      </c>
      <c r="AX1293" s="31">
        <f ca="1" t="shared" si="1636"/>
        <v>43607.0017507057</v>
      </c>
      <c r="AZ1293" s="31">
        <f ca="1">IF(SUM(IF({"4.Projekteringsavtal","5.Anslutningsavtal","6.Nätavtal"}=Q1293,1,0))&gt;0,EDATE(AX1293,RANDBETWEEN(0,6)),"")</f>
        <v>43607</v>
      </c>
      <c r="BB1293" s="21">
        <f ca="1">IF(SUM(IF({"5.Anslutningsavtal","6.Nätavtal"}=Q1293,1,0))&gt;0,EDATE(AZ1293,RANDBETWEEN(0,3)),"")</f>
        <v>43638</v>
      </c>
      <c r="BD1293" s="21" t="str">
        <f ca="1" t="shared" si="1637"/>
        <v/>
      </c>
    </row>
    <row r="1294" spans="1:56">
      <c r="A1294" s="33" t="s">
        <v>65</v>
      </c>
      <c r="B1294" s="31">
        <f ca="1" t="shared" si="1703"/>
        <v>43678</v>
      </c>
      <c r="C1294" s="32">
        <f ca="1" t="shared" si="1612"/>
        <v>44302</v>
      </c>
      <c r="D1294" s="30" t="str">
        <f t="shared" si="1613"/>
        <v>Project 41294</v>
      </c>
      <c r="E1294" s="30" t="str">
        <f t="shared" si="1614"/>
        <v>Company AB 51294</v>
      </c>
      <c r="F1294" s="30" t="str">
        <f ca="1" t="shared" si="1704"/>
        <v>Kungsör</v>
      </c>
      <c r="G1294" s="37">
        <f ca="1" t="shared" si="1705"/>
        <v>31</v>
      </c>
      <c r="H1294" s="38" t="str">
        <f ca="1" t="shared" si="1706"/>
        <v>Ja</v>
      </c>
      <c r="I1294" s="30" t="str">
        <f ca="1" t="shared" si="1707"/>
        <v>Flytt</v>
      </c>
      <c r="J1294" s="30" t="s">
        <v>69</v>
      </c>
      <c r="K1294" s="41">
        <f ca="1" t="shared" si="1708"/>
        <v>520</v>
      </c>
      <c r="L1294" s="41">
        <f ca="1" t="shared" si="1620"/>
        <v>238</v>
      </c>
      <c r="N1294" s="30" t="str">
        <f ca="1" t="shared" si="1621"/>
        <v>Erik Johanson 1294</v>
      </c>
      <c r="O1294" s="30" t="str">
        <f ca="1" t="shared" si="1622"/>
        <v>Sarah Anderson 1294</v>
      </c>
      <c r="P1294" s="30" t="str">
        <f ca="1" t="shared" si="1623"/>
        <v>Lars Johnson 1294</v>
      </c>
      <c r="Q1294" s="30" t="str">
        <f ca="1" t="shared" si="1709"/>
        <v>1.Anslutningsmöjlighet</v>
      </c>
      <c r="R1294" s="45" t="str">
        <f ca="1" t="shared" si="1710"/>
        <v>n</v>
      </c>
      <c r="S1294" s="45" t="str">
        <f ca="1" t="shared" si="1711"/>
        <v/>
      </c>
      <c r="T1294" s="45" t="str">
        <f ca="1" t="shared" si="1712"/>
        <v/>
      </c>
      <c r="V1294" s="33"/>
      <c r="W1294" s="49" t="str">
        <f ca="1" t="shared" si="1713"/>
        <v/>
      </c>
      <c r="X1294" s="50" t="str">
        <f ca="1" t="shared" si="1714"/>
        <v/>
      </c>
      <c r="Y1294" s="63" t="str">
        <f ca="1" t="shared" si="1630"/>
        <v/>
      </c>
      <c r="Z1294" s="63" t="str">
        <f ca="1" t="shared" si="1631"/>
        <v/>
      </c>
      <c r="AA1294" s="67"/>
      <c r="AB1294" s="64">
        <f ca="1" t="shared" si="1632"/>
        <v>43699.2917493954</v>
      </c>
      <c r="AC1294" s="73">
        <f ca="1">INDEX(Anslutningspunkt!$A$2:$A$108,RANDBETWEEN(2,108),1)</f>
        <v>97</v>
      </c>
      <c r="AD1294" s="30"/>
      <c r="AE1294" s="30" t="str">
        <f ca="1" t="shared" si="1715"/>
        <v>Stamnät Regionnät</v>
      </c>
      <c r="AF1294" s="79"/>
      <c r="AG1294" s="122"/>
      <c r="AH1294" s="123"/>
      <c r="AI1294" s="127"/>
      <c r="AL1294" s="7"/>
      <c r="AM1294" s="7">
        <f ca="1">VLOOKUP(AC1294,Anslutningspunkt!A:B,2,0)+RANDBETWEEN(-10000,10000)</f>
        <v>6189704.672</v>
      </c>
      <c r="AN1294" s="7">
        <f ca="1">VLOOKUP(AC1294,Anslutningspunkt!A:C,3,0)+RANDBETWEEN(-10000,10000)</f>
        <v>305662.438</v>
      </c>
      <c r="AP1294" s="7" t="str">
        <f ca="1" t="shared" si="1634"/>
        <v>Flytt</v>
      </c>
      <c r="AQ1294" s="7" t="str">
        <f t="shared" si="1635"/>
        <v>Konsumtion/Produktion</v>
      </c>
      <c r="AX1294" s="31" t="str">
        <f ca="1" t="shared" si="1636"/>
        <v/>
      </c>
      <c r="AZ1294" s="31" t="str">
        <f ca="1">IF(SUM(IF({"4.Projekteringsavtal","5.Anslutningsavtal","6.Nätavtal"}=Q1294,1,0))&gt;0,EDATE(AX1294,RANDBETWEEN(0,6)),"")</f>
        <v/>
      </c>
      <c r="BB1294" s="21" t="str">
        <f ca="1">IF(SUM(IF({"5.Anslutningsavtal","6.Nätavtal"}=Q1294,1,0))&gt;0,EDATE(AZ1294,RANDBETWEEN(0,3)),"")</f>
        <v/>
      </c>
      <c r="BD1294" s="21" t="str">
        <f ca="1" t="shared" si="1637"/>
        <v/>
      </c>
    </row>
    <row r="1295" spans="1:56">
      <c r="A1295" s="33" t="s">
        <v>65</v>
      </c>
      <c r="B1295" s="31">
        <f ca="1" t="shared" si="1703"/>
        <v>43450</v>
      </c>
      <c r="C1295" s="32">
        <f ca="1" t="shared" ref="C1295:C1350" si="1716">RANDBETWEEN(B1295,DATE(2024,10,20))</f>
        <v>44102</v>
      </c>
      <c r="D1295" s="30" t="str">
        <f t="shared" ref="D1295:D1350" si="1717">_xlfn.CONCAT("Project ",COLUMN(D1295),ROW(D1295))</f>
        <v>Project 41295</v>
      </c>
      <c r="E1295" s="30" t="str">
        <f t="shared" ref="E1295:E1350" si="1718">_xlfn.CONCAT("Company AB ",COLUMN(E1295),ROW(E1295))</f>
        <v>Company AB 51295</v>
      </c>
      <c r="F1295" s="30" t="str">
        <f ca="1" t="shared" si="1704"/>
        <v>Eskilstuna</v>
      </c>
      <c r="G1295" s="37">
        <f ca="1" t="shared" si="1705"/>
        <v>35</v>
      </c>
      <c r="H1295" s="38" t="str">
        <f ca="1" t="shared" si="1706"/>
        <v>Ja</v>
      </c>
      <c r="I1295" s="30" t="str">
        <f ca="1" t="shared" si="1707"/>
        <v>Nyanslutning</v>
      </c>
      <c r="J1295" s="30" t="s">
        <v>69</v>
      </c>
      <c r="K1295" s="41">
        <f ca="1" t="shared" si="1708"/>
        <v>480</v>
      </c>
      <c r="L1295" s="41">
        <f ca="1" t="shared" ref="L1295:L1350" si="1719">RANDBETWEEN(1,K1295)</f>
        <v>123</v>
      </c>
      <c r="N1295" s="30" t="str">
        <f ca="1" t="shared" ref="N1295:N1350" si="1720">_xlfn.CONCAT(CHOOSE(RANDBETWEEN(1,4),"Anders Erikson","Erik Johanson","Sarah Anderson","Lars Johnson")," ",ROW(N1295))</f>
        <v>Anders Erikson 1295</v>
      </c>
      <c r="O1295" s="30" t="str">
        <f ca="1" t="shared" ref="O1295:O1350" si="1721">_xlfn.CONCAT(CHOOSE(RANDBETWEEN(1,4),"Anders Erikson","Erik Johanson","Sarah Anderson","Lars Johnson")," ",ROW(O1295))</f>
        <v>Erik Johanson 1295</v>
      </c>
      <c r="P1295" s="30" t="str">
        <f ca="1" t="shared" ref="P1295:P1350" si="1722">_xlfn.CONCAT(CHOOSE(RANDBETWEEN(1,4),"Anders Erikson","Erik Johanson","Sarah Anderson","Lars Johnson")," ",ROW(P1295))</f>
        <v>Anders Erikson 1295</v>
      </c>
      <c r="Q1295" s="30" t="str">
        <f ca="1" t="shared" si="1709"/>
        <v>2.Reservationsavtal</v>
      </c>
      <c r="R1295" s="45" t="str">
        <f ca="1" t="shared" si="1710"/>
        <v>n</v>
      </c>
      <c r="S1295" s="45" t="str">
        <f ca="1" t="shared" si="1711"/>
        <v/>
      </c>
      <c r="T1295" s="45" t="str">
        <f ca="1" t="shared" si="1712"/>
        <v>x</v>
      </c>
      <c r="V1295" s="33"/>
      <c r="W1295" s="49" t="str">
        <f ca="1" t="shared" si="1713"/>
        <v/>
      </c>
      <c r="X1295" s="50" t="str">
        <f ca="1" t="shared" si="1714"/>
        <v>Ja</v>
      </c>
      <c r="Y1295" s="63">
        <f ca="1" t="shared" ref="Y1295:Y1350" si="1723">IF(Z1295&lt;&gt;"",RANDBETWEEN(Z1295,DATE(2024,10,20)),"")</f>
        <v>45197</v>
      </c>
      <c r="Z1295" s="63">
        <f ca="1" t="shared" ref="Z1295:Z1350" si="1724">IF(X1295="Ja",RANDBETWEEN(C1295,DATE(2024,10,20)),"")</f>
        <v>44500</v>
      </c>
      <c r="AA1295" s="67"/>
      <c r="AB1295" s="64" t="str">
        <f ca="1" t="shared" ref="AB1295:AB1350" si="1725">IF(Q1295="1.Anslutningsmöjlighet",IF(RAND()*10&lt;3,B1295+RAND()*(EDATE(C1295,1)-B1295),""),"")</f>
        <v/>
      </c>
      <c r="AC1295" s="73" t="e">
        <f ca="1">INDEX(Anslutningspunkt!$A$2:$A$108,RANDBETWEEN(2,108),1)</f>
        <v>#REF!</v>
      </c>
      <c r="AD1295" s="30"/>
      <c r="AE1295" s="30" t="str">
        <f ca="1" t="shared" si="1715"/>
        <v>Regionnät</v>
      </c>
      <c r="AF1295" s="79"/>
      <c r="AG1295" s="122"/>
      <c r="AH1295" s="123"/>
      <c r="AI1295" s="127"/>
      <c r="AL1295" s="7"/>
      <c r="AM1295" s="7" t="e">
        <f ca="1">VLOOKUP(AC1295,Anslutningspunkt!A:B,2,0)+RANDBETWEEN(-10000,10000)</f>
        <v>#REF!</v>
      </c>
      <c r="AN1295" s="7" t="e">
        <f ca="1">VLOOKUP(AC1295,Anslutningspunkt!A:C,3,0)+RANDBETWEEN(-10000,10000)</f>
        <v>#REF!</v>
      </c>
      <c r="AP1295" s="7" t="str">
        <f ca="1" t="shared" ref="AP1295:AP1350" si="1726">I1295</f>
        <v>Nyanslutning</v>
      </c>
      <c r="AQ1295" s="7" t="str">
        <f t="shared" ref="AQ1295:AQ1350" si="1727">J1295</f>
        <v>Konsumtion/Produktion</v>
      </c>
      <c r="AX1295" s="31">
        <f ca="1" t="shared" ref="AX1295:AX1350" si="1728">IF(Q1295&lt;&gt;"1.Anslutningsmöjlighet",B1295+RAND()*(EDATE(C1295,1)-B1295),"")</f>
        <v>43635.9378495174</v>
      </c>
      <c r="AZ1295" s="31" t="str">
        <f ca="1">IF(SUM(IF({"4.Projekteringsavtal","5.Anslutningsavtal","6.Nätavtal"}=Q1295,1,0))&gt;0,EDATE(AX1295,RANDBETWEEN(0,6)),"")</f>
        <v/>
      </c>
      <c r="BB1295" s="21" t="str">
        <f ca="1">IF(SUM(IF({"5.Anslutningsavtal","6.Nätavtal"}=Q1295,1,0))&gt;0,EDATE(AZ1295,RANDBETWEEN(0,3)),"")</f>
        <v/>
      </c>
      <c r="BD1295" s="21" t="str">
        <f ca="1" t="shared" ref="BD1295:BD1350" si="1729">IF("6.Nätavtal"=Q1295,EDATE(BB1295,RANDBETWEEN(0,3)),"")</f>
        <v/>
      </c>
    </row>
    <row r="1296" spans="1:56">
      <c r="A1296" s="33" t="s">
        <v>65</v>
      </c>
      <c r="B1296" s="31">
        <f ca="1" t="shared" si="1703"/>
        <v>44802</v>
      </c>
      <c r="C1296" s="32">
        <f ca="1" t="shared" si="1716"/>
        <v>45149</v>
      </c>
      <c r="D1296" s="30" t="str">
        <f t="shared" si="1717"/>
        <v>Project 41296</v>
      </c>
      <c r="E1296" s="30" t="str">
        <f t="shared" si="1718"/>
        <v>Company AB 51296</v>
      </c>
      <c r="F1296" s="30" t="str">
        <f ca="1" t="shared" si="1704"/>
        <v>Västerås</v>
      </c>
      <c r="G1296" s="37">
        <f ca="1" t="shared" si="1705"/>
        <v>31</v>
      </c>
      <c r="H1296" s="38" t="str">
        <f ca="1" t="shared" si="1706"/>
        <v>Nej</v>
      </c>
      <c r="I1296" s="30" t="str">
        <f ca="1" t="shared" si="1707"/>
        <v>Nyanslutning</v>
      </c>
      <c r="J1296" s="30" t="s">
        <v>69</v>
      </c>
      <c r="K1296" s="41">
        <f ca="1" t="shared" si="1708"/>
        <v>80</v>
      </c>
      <c r="L1296" s="41">
        <f ca="1" t="shared" si="1719"/>
        <v>50</v>
      </c>
      <c r="N1296" s="30" t="str">
        <f ca="1" t="shared" si="1720"/>
        <v>Lars Johnson 1296</v>
      </c>
      <c r="O1296" s="30" t="str">
        <f ca="1" t="shared" si="1721"/>
        <v>Lars Johnson 1296</v>
      </c>
      <c r="P1296" s="30" t="str">
        <f ca="1" t="shared" si="1722"/>
        <v>Anders Erikson 1296</v>
      </c>
      <c r="Q1296" s="30" t="str">
        <f ca="1" t="shared" si="1709"/>
        <v>6.Nätavtal</v>
      </c>
      <c r="R1296" s="45" t="str">
        <f ca="1" t="shared" si="1710"/>
        <v>N/A</v>
      </c>
      <c r="S1296" s="45" t="str">
        <f ca="1" t="shared" si="1711"/>
        <v/>
      </c>
      <c r="T1296" s="45" t="str">
        <f ca="1" t="shared" si="1712"/>
        <v>x</v>
      </c>
      <c r="V1296" s="33"/>
      <c r="W1296" s="49" t="str">
        <f ca="1" t="shared" si="1713"/>
        <v>Ansluts till LN 20 kV</v>
      </c>
      <c r="X1296" s="50" t="str">
        <f ca="1" t="shared" si="1714"/>
        <v>Ja</v>
      </c>
      <c r="Y1296" s="63">
        <f ca="1" t="shared" si="1723"/>
        <v>45477</v>
      </c>
      <c r="Z1296" s="63">
        <f ca="1" t="shared" si="1724"/>
        <v>45312</v>
      </c>
      <c r="AA1296" s="67"/>
      <c r="AB1296" s="64" t="str">
        <f ca="1" t="shared" si="1725"/>
        <v/>
      </c>
      <c r="AC1296" s="73">
        <f ca="1">INDEX(Anslutningspunkt!$A$2:$A$108,RANDBETWEEN(2,108),1)</f>
        <v>2</v>
      </c>
      <c r="AD1296" s="30"/>
      <c r="AE1296" s="30" t="str">
        <f ca="1" t="shared" si="1715"/>
        <v/>
      </c>
      <c r="AF1296" s="79"/>
      <c r="AG1296" s="122"/>
      <c r="AH1296" s="123"/>
      <c r="AI1296" s="127"/>
      <c r="AL1296" s="7"/>
      <c r="AM1296" s="7">
        <f ca="1">VLOOKUP(AC1296,Anslutningspunkt!A:B,2,0)+RANDBETWEEN(-10000,10000)</f>
        <v>6079765.672</v>
      </c>
      <c r="AN1296" s="7">
        <f ca="1">VLOOKUP(AC1296,Anslutningspunkt!A:C,3,0)+RANDBETWEEN(-10000,10000)</f>
        <v>345474.438</v>
      </c>
      <c r="AP1296" s="7" t="str">
        <f ca="1" t="shared" si="1726"/>
        <v>Nyanslutning</v>
      </c>
      <c r="AQ1296" s="7" t="str">
        <f t="shared" si="1727"/>
        <v>Konsumtion/Produktion</v>
      </c>
      <c r="AX1296" s="31">
        <f ca="1" t="shared" si="1728"/>
        <v>44970.1764404036</v>
      </c>
      <c r="AZ1296" s="31">
        <f ca="1">IF(SUM(IF({"4.Projekteringsavtal","5.Anslutningsavtal","6.Nätavtal"}=Q1296,1,0))&gt;0,EDATE(AX1296,RANDBETWEEN(0,6)),"")</f>
        <v>44998</v>
      </c>
      <c r="BB1296" s="21">
        <f ca="1">IF(SUM(IF({"5.Anslutningsavtal","6.Nätavtal"}=Q1296,1,0))&gt;0,EDATE(AZ1296,RANDBETWEEN(0,3)),"")</f>
        <v>45090</v>
      </c>
      <c r="BD1296" s="21">
        <f ca="1" t="shared" si="1729"/>
        <v>45151</v>
      </c>
    </row>
    <row r="1297" spans="1:56">
      <c r="A1297" s="33" t="s">
        <v>65</v>
      </c>
      <c r="B1297" s="31">
        <f ca="1" t="shared" si="1703"/>
        <v>43435</v>
      </c>
      <c r="C1297" s="32">
        <f ca="1" t="shared" si="1716"/>
        <v>44309</v>
      </c>
      <c r="D1297" s="30" t="str">
        <f t="shared" si="1717"/>
        <v>Project 41297</v>
      </c>
      <c r="E1297" s="30" t="str">
        <f t="shared" si="1718"/>
        <v>Company AB 51297</v>
      </c>
      <c r="F1297" s="30" t="str">
        <f ca="1" t="shared" si="1704"/>
        <v>Kungsör</v>
      </c>
      <c r="G1297" s="37">
        <f ca="1" t="shared" si="1705"/>
        <v>33</v>
      </c>
      <c r="H1297" s="38" t="str">
        <f ca="1" t="shared" si="1706"/>
        <v>Ja</v>
      </c>
      <c r="I1297" s="30" t="str">
        <f ca="1" t="shared" si="1707"/>
        <v>Flytt</v>
      </c>
      <c r="J1297" s="30" t="s">
        <v>69</v>
      </c>
      <c r="K1297" s="41">
        <f ca="1" t="shared" si="1708"/>
        <v>400</v>
      </c>
      <c r="L1297" s="41">
        <f ca="1" t="shared" si="1719"/>
        <v>194</v>
      </c>
      <c r="N1297" s="30" t="str">
        <f ca="1" t="shared" si="1720"/>
        <v>Sarah Anderson 1297</v>
      </c>
      <c r="O1297" s="30" t="str">
        <f ca="1" t="shared" si="1721"/>
        <v>Anders Erikson 1297</v>
      </c>
      <c r="P1297" s="30" t="str">
        <f ca="1" t="shared" si="1722"/>
        <v>Anders Erikson 1297</v>
      </c>
      <c r="Q1297" s="30" t="str">
        <f ca="1" t="shared" si="1709"/>
        <v>1.Anslutningsmöjlighet</v>
      </c>
      <c r="R1297" s="45" t="str">
        <f ca="1" t="shared" si="1710"/>
        <v>nej</v>
      </c>
      <c r="S1297" s="45" t="str">
        <f ca="1" t="shared" si="1711"/>
        <v/>
      </c>
      <c r="T1297" s="45" t="str">
        <f ca="1" t="shared" si="1712"/>
        <v>x</v>
      </c>
      <c r="V1297" s="33"/>
      <c r="W1297" s="49" t="str">
        <f ca="1" t="shared" si="1713"/>
        <v>Reservationsavtal ska tecknas</v>
      </c>
      <c r="X1297" s="50" t="str">
        <f ca="1" t="shared" si="1714"/>
        <v>Ja</v>
      </c>
      <c r="Y1297" s="63">
        <f ca="1" t="shared" si="1723"/>
        <v>45436</v>
      </c>
      <c r="Z1297" s="63">
        <f ca="1" t="shared" si="1724"/>
        <v>45365</v>
      </c>
      <c r="AA1297" s="67"/>
      <c r="AB1297" s="64" t="str">
        <f ca="1" t="shared" si="1725"/>
        <v/>
      </c>
      <c r="AC1297" s="73">
        <f ca="1">INDEX(Anslutningspunkt!$A$2:$A$108,RANDBETWEEN(2,108),1)</f>
        <v>0</v>
      </c>
      <c r="AD1297" s="30"/>
      <c r="AE1297" s="30" t="str">
        <f ca="1" t="shared" si="1715"/>
        <v>Stamnät</v>
      </c>
      <c r="AF1297" s="79"/>
      <c r="AG1297" s="122"/>
      <c r="AH1297" s="123"/>
      <c r="AI1297" s="127"/>
      <c r="AL1297" s="7"/>
      <c r="AM1297" s="7">
        <f ca="1">VLOOKUP(AC1297,Anslutningspunkt!A:B,2,0)+RANDBETWEEN(-10000,10000)</f>
        <v>6076793.672</v>
      </c>
      <c r="AN1297" s="7">
        <f ca="1">VLOOKUP(AC1297,Anslutningspunkt!A:C,3,0)+RANDBETWEEN(-10000,10000)</f>
        <v>410323.438</v>
      </c>
      <c r="AP1297" s="7" t="str">
        <f ca="1" t="shared" si="1726"/>
        <v>Flytt</v>
      </c>
      <c r="AQ1297" s="7" t="str">
        <f t="shared" si="1727"/>
        <v>Konsumtion/Produktion</v>
      </c>
      <c r="AX1297" s="31" t="str">
        <f ca="1" t="shared" si="1728"/>
        <v/>
      </c>
      <c r="AZ1297" s="31" t="str">
        <f ca="1">IF(SUM(IF({"4.Projekteringsavtal","5.Anslutningsavtal","6.Nätavtal"}=Q1297,1,0))&gt;0,EDATE(AX1297,RANDBETWEEN(0,6)),"")</f>
        <v/>
      </c>
      <c r="BB1297" s="21" t="str">
        <f ca="1">IF(SUM(IF({"5.Anslutningsavtal","6.Nätavtal"}=Q1297,1,0))&gt;0,EDATE(AZ1297,RANDBETWEEN(0,3)),"")</f>
        <v/>
      </c>
      <c r="BD1297" s="21" t="str">
        <f ca="1" t="shared" si="1729"/>
        <v/>
      </c>
    </row>
    <row r="1298" spans="1:56">
      <c r="A1298" s="33" t="s">
        <v>65</v>
      </c>
      <c r="B1298" s="31">
        <f ca="1" t="shared" si="1703"/>
        <v>43560</v>
      </c>
      <c r="C1298" s="32">
        <f ca="1" t="shared" si="1716"/>
        <v>44864</v>
      </c>
      <c r="D1298" s="30" t="str">
        <f t="shared" si="1717"/>
        <v>Project 41298</v>
      </c>
      <c r="E1298" s="30" t="str">
        <f t="shared" si="1718"/>
        <v>Company AB 51298</v>
      </c>
      <c r="F1298" s="30" t="str">
        <f ca="1" t="shared" si="1704"/>
        <v>Lindesberg</v>
      </c>
      <c r="G1298" s="37">
        <f ca="1" t="shared" si="1705"/>
        <v>36</v>
      </c>
      <c r="H1298" s="38" t="str">
        <f ca="1" t="shared" si="1706"/>
        <v>Nej</v>
      </c>
      <c r="I1298" s="30" t="str">
        <f ca="1" t="shared" si="1707"/>
        <v>Nyanslutning</v>
      </c>
      <c r="J1298" s="30" t="s">
        <v>69</v>
      </c>
      <c r="K1298" s="41">
        <f ca="1" t="shared" si="1708"/>
        <v>90</v>
      </c>
      <c r="L1298" s="41">
        <f ca="1" t="shared" si="1719"/>
        <v>47</v>
      </c>
      <c r="N1298" s="30" t="str">
        <f ca="1" t="shared" si="1720"/>
        <v>Lars Johnson 1298</v>
      </c>
      <c r="O1298" s="30" t="str">
        <f ca="1" t="shared" si="1721"/>
        <v>Erik Johanson 1298</v>
      </c>
      <c r="P1298" s="30" t="str">
        <f ca="1" t="shared" si="1722"/>
        <v>Anders Erikson 1298</v>
      </c>
      <c r="Q1298" s="30" t="str">
        <f ca="1" t="shared" si="1709"/>
        <v>4.Projekteringsavtal</v>
      </c>
      <c r="R1298" s="45" t="str">
        <f ca="1" t="shared" si="1710"/>
        <v/>
      </c>
      <c r="S1298" s="45" t="str">
        <f ca="1" t="shared" si="1711"/>
        <v>x</v>
      </c>
      <c r="T1298" s="45" t="str">
        <f ca="1" t="shared" si="1712"/>
        <v/>
      </c>
      <c r="V1298" s="33"/>
      <c r="W1298" s="49" t="str">
        <f ca="1" t="shared" si="1713"/>
        <v/>
      </c>
      <c r="X1298" s="50" t="str">
        <f ca="1" t="shared" si="1714"/>
        <v/>
      </c>
      <c r="Y1298" s="63" t="str">
        <f ca="1" t="shared" si="1723"/>
        <v/>
      </c>
      <c r="Z1298" s="63" t="str">
        <f ca="1" t="shared" si="1724"/>
        <v/>
      </c>
      <c r="AA1298" s="67"/>
      <c r="AB1298" s="64" t="str">
        <f ca="1" t="shared" si="1725"/>
        <v/>
      </c>
      <c r="AC1298" s="73">
        <f ca="1">INDEX(Anslutningspunkt!$A$2:$A$108,RANDBETWEEN(2,108),1)</f>
        <v>23</v>
      </c>
      <c r="AD1298" s="30"/>
      <c r="AE1298" s="30" t="str">
        <f ca="1" t="shared" si="1715"/>
        <v>Regionnät</v>
      </c>
      <c r="AF1298" s="79"/>
      <c r="AG1298" s="122"/>
      <c r="AH1298" s="123"/>
      <c r="AI1298" s="127"/>
      <c r="AL1298" s="7"/>
      <c r="AM1298" s="7">
        <f ca="1">VLOOKUP(AC1298,Anslutningspunkt!A:B,2,0)+RANDBETWEEN(-10000,10000)</f>
        <v>6027453.672</v>
      </c>
      <c r="AN1298" s="7">
        <f ca="1">VLOOKUP(AC1298,Anslutningspunkt!A:C,3,0)+RANDBETWEEN(-10000,10000)</f>
        <v>281593.438</v>
      </c>
      <c r="AP1298" s="7" t="str">
        <f ca="1" t="shared" si="1726"/>
        <v>Nyanslutning</v>
      </c>
      <c r="AQ1298" s="7" t="str">
        <f t="shared" si="1727"/>
        <v>Konsumtion/Produktion</v>
      </c>
      <c r="AX1298" s="31">
        <f ca="1" t="shared" si="1728"/>
        <v>44606.1458599753</v>
      </c>
      <c r="AZ1298" s="31">
        <f ca="1">IF(SUM(IF({"4.Projekteringsavtal","5.Anslutningsavtal","6.Nätavtal"}=Q1298,1,0))&gt;0,EDATE(AX1298,RANDBETWEEN(0,6)),"")</f>
        <v>44756</v>
      </c>
      <c r="BB1298" s="21" t="str">
        <f ca="1">IF(SUM(IF({"5.Anslutningsavtal","6.Nätavtal"}=Q1298,1,0))&gt;0,EDATE(AZ1298,RANDBETWEEN(0,3)),"")</f>
        <v/>
      </c>
      <c r="BD1298" s="21" t="str">
        <f ca="1" t="shared" si="1729"/>
        <v/>
      </c>
    </row>
    <row r="1299" spans="1:56">
      <c r="A1299" s="33" t="s">
        <v>65</v>
      </c>
      <c r="B1299" s="31">
        <f ca="1" t="shared" si="1703"/>
        <v>44102</v>
      </c>
      <c r="C1299" s="32">
        <f ca="1" t="shared" si="1716"/>
        <v>45075</v>
      </c>
      <c r="D1299" s="30" t="str">
        <f t="shared" si="1717"/>
        <v>Project 41299</v>
      </c>
      <c r="E1299" s="30" t="str">
        <f t="shared" si="1718"/>
        <v>Company AB 51299</v>
      </c>
      <c r="F1299" s="30" t="str">
        <f ca="1" t="shared" si="1704"/>
        <v>Sala</v>
      </c>
      <c r="G1299" s="37">
        <f ca="1" t="shared" si="1705"/>
        <v>30</v>
      </c>
      <c r="H1299" s="38" t="str">
        <f ca="1" t="shared" si="1706"/>
        <v>Nej</v>
      </c>
      <c r="I1299" s="30" t="str">
        <f ca="1" t="shared" si="1707"/>
        <v>Flytt</v>
      </c>
      <c r="J1299" s="30" t="s">
        <v>69</v>
      </c>
      <c r="K1299" s="41">
        <f ca="1" t="shared" si="1708"/>
        <v>40</v>
      </c>
      <c r="L1299" s="41">
        <f ca="1" t="shared" si="1719"/>
        <v>40</v>
      </c>
      <c r="N1299" s="30" t="str">
        <f ca="1" t="shared" si="1720"/>
        <v>Lars Johnson 1299</v>
      </c>
      <c r="O1299" s="30" t="str">
        <f ca="1" t="shared" si="1721"/>
        <v>Erik Johanson 1299</v>
      </c>
      <c r="P1299" s="30" t="str">
        <f ca="1" t="shared" si="1722"/>
        <v>Lars Johnson 1299</v>
      </c>
      <c r="Q1299" s="30" t="str">
        <f ca="1" t="shared" si="1709"/>
        <v>6.Nätavtal</v>
      </c>
      <c r="R1299" s="45" t="str">
        <f ca="1" t="shared" si="1710"/>
        <v/>
      </c>
      <c r="S1299" s="45" t="str">
        <f ca="1" t="shared" si="1711"/>
        <v>x</v>
      </c>
      <c r="T1299" s="45" t="str">
        <f ca="1" t="shared" si="1712"/>
        <v/>
      </c>
      <c r="V1299" s="33"/>
      <c r="W1299" s="49" t="str">
        <f ca="1" t="shared" si="1713"/>
        <v/>
      </c>
      <c r="X1299" s="50" t="str">
        <f ca="1" t="shared" si="1714"/>
        <v/>
      </c>
      <c r="Y1299" s="63" t="str">
        <f ca="1" t="shared" si="1723"/>
        <v/>
      </c>
      <c r="Z1299" s="63" t="str">
        <f ca="1" t="shared" si="1724"/>
        <v/>
      </c>
      <c r="AA1299" s="67"/>
      <c r="AB1299" s="64" t="str">
        <f ca="1" t="shared" si="1725"/>
        <v/>
      </c>
      <c r="AC1299" s="73">
        <f ca="1">INDEX(Anslutningspunkt!$A$2:$A$108,RANDBETWEEN(2,108),1)</f>
        <v>61</v>
      </c>
      <c r="AD1299" s="30"/>
      <c r="AE1299" s="30" t="str">
        <f ca="1" t="shared" si="1715"/>
        <v>Regionnät</v>
      </c>
      <c r="AF1299" s="79"/>
      <c r="AG1299" s="122"/>
      <c r="AH1299" s="123"/>
      <c r="AI1299" s="127"/>
      <c r="AL1299" s="7"/>
      <c r="AM1299" s="7">
        <f ca="1">VLOOKUP(AC1299,Anslutningspunkt!A:B,2,0)+RANDBETWEEN(-10000,10000)</f>
        <v>6134080.672</v>
      </c>
      <c r="AN1299" s="7">
        <f ca="1">VLOOKUP(AC1299,Anslutningspunkt!A:C,3,0)+RANDBETWEEN(-10000,10000)</f>
        <v>326590.438</v>
      </c>
      <c r="AP1299" s="7" t="str">
        <f ca="1" t="shared" si="1726"/>
        <v>Flytt</v>
      </c>
      <c r="AQ1299" s="7" t="str">
        <f t="shared" si="1727"/>
        <v>Konsumtion/Produktion</v>
      </c>
      <c r="AX1299" s="31">
        <f ca="1" t="shared" si="1728"/>
        <v>44406.8751755781</v>
      </c>
      <c r="AZ1299" s="31">
        <f ca="1">IF(SUM(IF({"4.Projekteringsavtal","5.Anslutningsavtal","6.Nätavtal"}=Q1299,1,0))&gt;0,EDATE(AX1299,RANDBETWEEN(0,6)),"")</f>
        <v>44468</v>
      </c>
      <c r="BB1299" s="21">
        <f ca="1">IF(SUM(IF({"5.Anslutningsavtal","6.Nätavtal"}=Q1299,1,0))&gt;0,EDATE(AZ1299,RANDBETWEEN(0,3)),"")</f>
        <v>44559</v>
      </c>
      <c r="BD1299" s="21">
        <f ca="1" t="shared" si="1729"/>
        <v>44559</v>
      </c>
    </row>
    <row r="1300" spans="1:56">
      <c r="A1300" s="33" t="s">
        <v>65</v>
      </c>
      <c r="B1300" s="31">
        <f ca="1" t="shared" si="1703"/>
        <v>44185</v>
      </c>
      <c r="C1300" s="32">
        <f ca="1" t="shared" si="1716"/>
        <v>45536</v>
      </c>
      <c r="D1300" s="30" t="str">
        <f t="shared" si="1717"/>
        <v>Project 41300</v>
      </c>
      <c r="E1300" s="30" t="str">
        <f t="shared" si="1718"/>
        <v>Company AB 51300</v>
      </c>
      <c r="F1300" s="30" t="str">
        <f ca="1" t="shared" si="1704"/>
        <v>Heby</v>
      </c>
      <c r="G1300" s="37">
        <f ca="1" t="shared" si="1705"/>
        <v>34</v>
      </c>
      <c r="H1300" s="38" t="str">
        <f ca="1" t="shared" si="1706"/>
        <v>Ja</v>
      </c>
      <c r="I1300" s="30" t="str">
        <f ca="1" t="shared" si="1707"/>
        <v>Utökning</v>
      </c>
      <c r="J1300" s="30" t="s">
        <v>69</v>
      </c>
      <c r="K1300" s="41">
        <f ca="1" t="shared" si="1708"/>
        <v>30</v>
      </c>
      <c r="L1300" s="41">
        <f ca="1" t="shared" si="1719"/>
        <v>11</v>
      </c>
      <c r="N1300" s="30" t="str">
        <f ca="1" t="shared" si="1720"/>
        <v>Sarah Anderson 1300</v>
      </c>
      <c r="O1300" s="30" t="str">
        <f ca="1" t="shared" si="1721"/>
        <v>Lars Johnson 1300</v>
      </c>
      <c r="P1300" s="30" t="str">
        <f ca="1" t="shared" si="1722"/>
        <v>Anders Erikson 1300</v>
      </c>
      <c r="Q1300" s="30" t="str">
        <f ca="1" t="shared" si="1709"/>
        <v>4.Projekteringsavtal</v>
      </c>
      <c r="R1300" s="45" t="str">
        <f ca="1" t="shared" si="1710"/>
        <v/>
      </c>
      <c r="S1300" s="45" t="str">
        <f ca="1" t="shared" si="1711"/>
        <v/>
      </c>
      <c r="T1300" s="45" t="str">
        <f ca="1" t="shared" si="1712"/>
        <v/>
      </c>
      <c r="V1300" s="33"/>
      <c r="W1300" s="49" t="str">
        <f ca="1" t="shared" si="1713"/>
        <v/>
      </c>
      <c r="X1300" s="50" t="str">
        <f ca="1" t="shared" si="1714"/>
        <v>Ja</v>
      </c>
      <c r="Y1300" s="63">
        <f ca="1" t="shared" si="1723"/>
        <v>45580</v>
      </c>
      <c r="Z1300" s="63">
        <f ca="1" t="shared" si="1724"/>
        <v>45546</v>
      </c>
      <c r="AA1300" s="67"/>
      <c r="AB1300" s="64" t="str">
        <f ca="1" t="shared" si="1725"/>
        <v/>
      </c>
      <c r="AC1300" s="73">
        <f ca="1">INDEX(Anslutningspunkt!$A$2:$A$108,RANDBETWEEN(2,108),1)</f>
        <v>42</v>
      </c>
      <c r="AD1300" s="30"/>
      <c r="AE1300" s="30" t="str">
        <f ca="1" t="shared" si="1715"/>
        <v>Regionnät</v>
      </c>
      <c r="AF1300" s="79"/>
      <c r="AG1300" s="122"/>
      <c r="AH1300" s="123"/>
      <c r="AI1300" s="127"/>
      <c r="AL1300" s="7"/>
      <c r="AM1300" s="7">
        <f ca="1">VLOOKUP(AC1300,Anslutningspunkt!A:B,2,0)+RANDBETWEEN(-10000,10000)</f>
        <v>6014623.672</v>
      </c>
      <c r="AN1300" s="7">
        <f ca="1">VLOOKUP(AC1300,Anslutningspunkt!A:C,3,0)+RANDBETWEEN(-10000,10000)</f>
        <v>297210.438</v>
      </c>
      <c r="AP1300" s="7" t="str">
        <f ca="1" t="shared" si="1726"/>
        <v>Utökning</v>
      </c>
      <c r="AQ1300" s="7" t="str">
        <f t="shared" si="1727"/>
        <v>Konsumtion/Produktion</v>
      </c>
      <c r="AX1300" s="31">
        <f ca="1" t="shared" si="1728"/>
        <v>45291.6206515674</v>
      </c>
      <c r="AZ1300" s="31">
        <f ca="1">IF(SUM(IF({"4.Projekteringsavtal","5.Anslutningsavtal","6.Nätavtal"}=Q1300,1,0))&gt;0,EDATE(AX1300,RANDBETWEEN(0,6)),"")</f>
        <v>45322</v>
      </c>
      <c r="BB1300" s="21" t="str">
        <f ca="1">IF(SUM(IF({"5.Anslutningsavtal","6.Nätavtal"}=Q1300,1,0))&gt;0,EDATE(AZ1300,RANDBETWEEN(0,3)),"")</f>
        <v/>
      </c>
      <c r="BD1300" s="21" t="str">
        <f ca="1" t="shared" si="1729"/>
        <v/>
      </c>
    </row>
    <row r="1301" spans="1:56">
      <c r="A1301" s="33" t="s">
        <v>65</v>
      </c>
      <c r="B1301" s="31">
        <f ca="1" t="shared" ref="B1301:B1310" si="1730">RANDBETWEEN(DATE(2018,1,1),DATE(2022,10,20))</f>
        <v>44296</v>
      </c>
      <c r="C1301" s="32">
        <f ca="1" t="shared" si="1716"/>
        <v>44494</v>
      </c>
      <c r="D1301" s="30" t="str">
        <f t="shared" si="1717"/>
        <v>Project 41301</v>
      </c>
      <c r="E1301" s="30" t="str">
        <f t="shared" si="1718"/>
        <v>Company AB 51301</v>
      </c>
      <c r="F1301" s="30" t="str">
        <f ca="1" t="shared" ref="F1301:F1310" si="1731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Västerås</v>
      </c>
      <c r="G1301" s="37">
        <f ca="1" t="shared" ref="G1301:G1310" si="1732">RANDBETWEEN(30,38)</f>
        <v>31</v>
      </c>
      <c r="H1301" s="38" t="str">
        <f ca="1" t="shared" ref="H1301:H1310" si="1733">CHOOSE(RANDBETWEEN(1,3),"Ja","Nej","")</f>
        <v>Ja</v>
      </c>
      <c r="I1301" s="30" t="str">
        <f ca="1" t="shared" ref="I1301:I1310" si="1734">CHOOSE(RANDBETWEEN(1,3),"Nyanslutning","Utökning","Flytt")</f>
        <v>Flytt</v>
      </c>
      <c r="J1301" s="30" t="s">
        <v>69</v>
      </c>
      <c r="K1301" s="41">
        <f ca="1" t="shared" ref="K1301:K1310" si="1735">RANDBETWEEN(1,60)*10</f>
        <v>250</v>
      </c>
      <c r="L1301" s="41">
        <f ca="1" t="shared" si="1719"/>
        <v>100</v>
      </c>
      <c r="N1301" s="30" t="str">
        <f ca="1" t="shared" si="1720"/>
        <v>Lars Johnson 1301</v>
      </c>
      <c r="O1301" s="30" t="str">
        <f ca="1" t="shared" si="1721"/>
        <v>Sarah Anderson 1301</v>
      </c>
      <c r="P1301" s="30" t="str">
        <f ca="1" t="shared" si="1722"/>
        <v>Sarah Anderson 1301</v>
      </c>
      <c r="Q1301" s="30" t="str">
        <f ca="1" t="shared" ref="Q1301:Q1310" si="1736">CHOOSE(RANDBETWEEN(1,5),"5.Anslutningsavtal","4.Projekteringsavtal","6.Nätavtal","2.Reservationsavtal","1.Anslutningsmöjlighet")</f>
        <v>6.Nätavtal</v>
      </c>
      <c r="R1301" s="45" t="str">
        <f ca="1" t="shared" ref="R1301:R1310" si="1737">CHOOSE(RANDBETWEEN(1,8),"Ja","","","","n","nej","?","N/A")</f>
        <v/>
      </c>
      <c r="S1301" s="45" t="str">
        <f ca="1" t="shared" ref="S1301:S1310" si="1738">CHOOSE(RANDBETWEEN(1,3),"x","","")</f>
        <v/>
      </c>
      <c r="T1301" s="45" t="str">
        <f ca="1" t="shared" ref="T1301:T1310" si="1739">CHOOSE(RANDBETWEEN(1,4),"x","","","")</f>
        <v/>
      </c>
      <c r="V1301" s="33"/>
      <c r="W1301" s="49" t="str">
        <f ca="1" t="shared" ref="W1301:W1310" si="1740">CHOOSE(RANDBETWEEN(1,7),"Länk","","","","","Ansluts till LN 20 kV","Reservationsavtal ska tecknas")</f>
        <v/>
      </c>
      <c r="X1301" s="50" t="str">
        <f ca="1" t="shared" ref="X1301:X1310" si="1741">CHOOSE(RANDBETWEEN(1,4),"Ja","Ja","Nej","")</f>
        <v/>
      </c>
      <c r="Y1301" s="63" t="str">
        <f ca="1" t="shared" si="1723"/>
        <v/>
      </c>
      <c r="Z1301" s="63" t="str">
        <f ca="1" t="shared" si="1724"/>
        <v/>
      </c>
      <c r="AA1301" s="67"/>
      <c r="AB1301" s="64" t="str">
        <f ca="1" t="shared" si="1725"/>
        <v/>
      </c>
      <c r="AC1301" s="73">
        <f ca="1">INDEX(Anslutningspunkt!$A$2:$A$108,RANDBETWEEN(2,108),1)</f>
        <v>36</v>
      </c>
      <c r="AD1301" s="30"/>
      <c r="AE1301" s="30" t="str">
        <f ca="1" t="shared" ref="AE1301:AE1310" si="1742">CHOOSE(RANDBETWEEN(1,4),"Regionnät","Stamnät Regionnät","Stamnät","")</f>
        <v>Regionnät</v>
      </c>
      <c r="AF1301" s="79"/>
      <c r="AG1301" s="122"/>
      <c r="AH1301" s="123"/>
      <c r="AI1301" s="127"/>
      <c r="AL1301" s="7"/>
      <c r="AM1301" s="7">
        <f ca="1">VLOOKUP(AC1301,Anslutningspunkt!A:B,2,0)+RANDBETWEEN(-10000,10000)</f>
        <v>6080521.672</v>
      </c>
      <c r="AN1301" s="7">
        <f ca="1">VLOOKUP(AC1301,Anslutningspunkt!A:C,3,0)+RANDBETWEEN(-10000,10000)</f>
        <v>340171.438</v>
      </c>
      <c r="AP1301" s="7" t="str">
        <f ca="1" t="shared" si="1726"/>
        <v>Flytt</v>
      </c>
      <c r="AQ1301" s="7" t="str">
        <f t="shared" si="1727"/>
        <v>Konsumtion/Produktion</v>
      </c>
      <c r="AX1301" s="31">
        <f ca="1" t="shared" si="1728"/>
        <v>44342.3967727789</v>
      </c>
      <c r="AZ1301" s="31">
        <f ca="1">IF(SUM(IF({"4.Projekteringsavtal","5.Anslutningsavtal","6.Nätavtal"}=Q1301,1,0))&gt;0,EDATE(AX1301,RANDBETWEEN(0,6)),"")</f>
        <v>44373</v>
      </c>
      <c r="BB1301" s="21">
        <f ca="1">IF(SUM(IF({"5.Anslutningsavtal","6.Nätavtal"}=Q1301,1,0))&gt;0,EDATE(AZ1301,RANDBETWEEN(0,3)),"")</f>
        <v>44373</v>
      </c>
      <c r="BD1301" s="21">
        <f ca="1" t="shared" si="1729"/>
        <v>44403</v>
      </c>
    </row>
    <row r="1302" spans="1:56">
      <c r="A1302" s="33" t="s">
        <v>65</v>
      </c>
      <c r="B1302" s="31">
        <f ca="1" t="shared" si="1730"/>
        <v>44806</v>
      </c>
      <c r="C1302" s="32">
        <f ca="1" t="shared" si="1716"/>
        <v>44880</v>
      </c>
      <c r="D1302" s="30" t="str">
        <f t="shared" si="1717"/>
        <v>Project 41302</v>
      </c>
      <c r="E1302" s="30" t="str">
        <f t="shared" si="1718"/>
        <v>Company AB 51302</v>
      </c>
      <c r="F1302" s="30" t="str">
        <f ca="1" t="shared" si="1731"/>
        <v>Surahammar</v>
      </c>
      <c r="G1302" s="37">
        <f ca="1" t="shared" si="1732"/>
        <v>36</v>
      </c>
      <c r="H1302" s="38" t="str">
        <f ca="1" t="shared" si="1733"/>
        <v>Nej</v>
      </c>
      <c r="I1302" s="30" t="str">
        <f ca="1" t="shared" si="1734"/>
        <v>Flytt</v>
      </c>
      <c r="J1302" s="30" t="s">
        <v>69</v>
      </c>
      <c r="K1302" s="41">
        <f ca="1" t="shared" si="1735"/>
        <v>270</v>
      </c>
      <c r="L1302" s="41">
        <f ca="1" t="shared" si="1719"/>
        <v>153</v>
      </c>
      <c r="N1302" s="30" t="str">
        <f ca="1" t="shared" si="1720"/>
        <v>Erik Johanson 1302</v>
      </c>
      <c r="O1302" s="30" t="str">
        <f ca="1" t="shared" si="1721"/>
        <v>Sarah Anderson 1302</v>
      </c>
      <c r="P1302" s="30" t="str">
        <f ca="1" t="shared" si="1722"/>
        <v>Lars Johnson 1302</v>
      </c>
      <c r="Q1302" s="30" t="str">
        <f ca="1" t="shared" si="1736"/>
        <v>6.Nätavtal</v>
      </c>
      <c r="R1302" s="45" t="str">
        <f ca="1" t="shared" si="1737"/>
        <v/>
      </c>
      <c r="S1302" s="45" t="str">
        <f ca="1" t="shared" si="1738"/>
        <v/>
      </c>
      <c r="T1302" s="45" t="str">
        <f ca="1" t="shared" si="1739"/>
        <v/>
      </c>
      <c r="V1302" s="33"/>
      <c r="W1302" s="49" t="str">
        <f ca="1" t="shared" si="1740"/>
        <v/>
      </c>
      <c r="X1302" s="50" t="str">
        <f ca="1" t="shared" si="1741"/>
        <v>Ja</v>
      </c>
      <c r="Y1302" s="63">
        <f ca="1" t="shared" si="1723"/>
        <v>45267</v>
      </c>
      <c r="Z1302" s="63">
        <f ca="1" t="shared" si="1724"/>
        <v>45112</v>
      </c>
      <c r="AA1302" s="67"/>
      <c r="AB1302" s="64" t="str">
        <f ca="1" t="shared" si="1725"/>
        <v/>
      </c>
      <c r="AC1302" s="73">
        <f ca="1">INDEX(Anslutningspunkt!$A$2:$A$108,RANDBETWEEN(2,108),1)</f>
        <v>84</v>
      </c>
      <c r="AD1302" s="30"/>
      <c r="AE1302" s="30" t="str">
        <f ca="1" t="shared" si="1742"/>
        <v>Stamnät Regionnät</v>
      </c>
      <c r="AF1302" s="79"/>
      <c r="AG1302" s="122"/>
      <c r="AH1302" s="123"/>
      <c r="AI1302" s="127"/>
      <c r="AL1302" s="7"/>
      <c r="AM1302" s="7">
        <f ca="1">VLOOKUP(AC1302,Anslutningspunkt!A:B,2,0)+RANDBETWEEN(-10000,10000)</f>
        <v>6041599.672</v>
      </c>
      <c r="AN1302" s="7">
        <f ca="1">VLOOKUP(AC1302,Anslutningspunkt!A:C,3,0)+RANDBETWEEN(-10000,10000)</f>
        <v>447861.438</v>
      </c>
      <c r="AP1302" s="7" t="str">
        <f ca="1" t="shared" si="1726"/>
        <v>Flytt</v>
      </c>
      <c r="AQ1302" s="7" t="str">
        <f t="shared" si="1727"/>
        <v>Konsumtion/Produktion</v>
      </c>
      <c r="AX1302" s="31">
        <f ca="1" t="shared" si="1728"/>
        <v>44832.4645686178</v>
      </c>
      <c r="AZ1302" s="31">
        <f ca="1">IF(SUM(IF({"4.Projekteringsavtal","5.Anslutningsavtal","6.Nätavtal"}=Q1302,1,0))&gt;0,EDATE(AX1302,RANDBETWEEN(0,6)),"")</f>
        <v>45013</v>
      </c>
      <c r="BB1302" s="21">
        <f ca="1">IF(SUM(IF({"5.Anslutningsavtal","6.Nätavtal"}=Q1302,1,0))&gt;0,EDATE(AZ1302,RANDBETWEEN(0,3)),"")</f>
        <v>45044</v>
      </c>
      <c r="BD1302" s="21">
        <f ca="1" t="shared" si="1729"/>
        <v>45044</v>
      </c>
    </row>
    <row r="1303" spans="1:56">
      <c r="A1303" s="33" t="s">
        <v>65</v>
      </c>
      <c r="B1303" s="31">
        <f ca="1" t="shared" si="1730"/>
        <v>43460</v>
      </c>
      <c r="C1303" s="32">
        <f ca="1" t="shared" si="1716"/>
        <v>43681</v>
      </c>
      <c r="D1303" s="30" t="str">
        <f t="shared" si="1717"/>
        <v>Project 41303</v>
      </c>
      <c r="E1303" s="30" t="str">
        <f t="shared" si="1718"/>
        <v>Company AB 51303</v>
      </c>
      <c r="F1303" s="30" t="str">
        <f ca="1" t="shared" si="1731"/>
        <v>Nynäshamn</v>
      </c>
      <c r="G1303" s="37">
        <f ca="1" t="shared" si="1732"/>
        <v>36</v>
      </c>
      <c r="H1303" s="38" t="str">
        <f ca="1" t="shared" si="1733"/>
        <v/>
      </c>
      <c r="I1303" s="30" t="str">
        <f ca="1" t="shared" si="1734"/>
        <v>Flytt</v>
      </c>
      <c r="J1303" s="30" t="s">
        <v>69</v>
      </c>
      <c r="K1303" s="41">
        <f ca="1" t="shared" si="1735"/>
        <v>420</v>
      </c>
      <c r="L1303" s="41">
        <f ca="1" t="shared" si="1719"/>
        <v>330</v>
      </c>
      <c r="N1303" s="30" t="str">
        <f ca="1" t="shared" si="1720"/>
        <v>Lars Johnson 1303</v>
      </c>
      <c r="O1303" s="30" t="str">
        <f ca="1" t="shared" si="1721"/>
        <v>Sarah Anderson 1303</v>
      </c>
      <c r="P1303" s="30" t="str">
        <f ca="1" t="shared" si="1722"/>
        <v>Anders Erikson 1303</v>
      </c>
      <c r="Q1303" s="30" t="str">
        <f ca="1" t="shared" si="1736"/>
        <v>4.Projekteringsavtal</v>
      </c>
      <c r="R1303" s="45" t="str">
        <f ca="1" t="shared" si="1737"/>
        <v/>
      </c>
      <c r="S1303" s="45" t="str">
        <f ca="1" t="shared" si="1738"/>
        <v/>
      </c>
      <c r="T1303" s="45" t="str">
        <f ca="1" t="shared" si="1739"/>
        <v/>
      </c>
      <c r="V1303" s="33"/>
      <c r="W1303" s="49" t="str">
        <f ca="1" t="shared" si="1740"/>
        <v>Reservationsavtal ska tecknas</v>
      </c>
      <c r="X1303" s="50" t="str">
        <f ca="1" t="shared" si="1741"/>
        <v/>
      </c>
      <c r="Y1303" s="63" t="str">
        <f ca="1" t="shared" si="1723"/>
        <v/>
      </c>
      <c r="Z1303" s="63" t="str">
        <f ca="1" t="shared" si="1724"/>
        <v/>
      </c>
      <c r="AA1303" s="67"/>
      <c r="AB1303" s="64" t="str">
        <f ca="1" t="shared" si="1725"/>
        <v/>
      </c>
      <c r="AC1303" s="73">
        <f ca="1">INDEX(Anslutningspunkt!$A$2:$A$108,RANDBETWEEN(2,108),1)</f>
        <v>97</v>
      </c>
      <c r="AD1303" s="30"/>
      <c r="AE1303" s="30" t="str">
        <f ca="1" t="shared" si="1742"/>
        <v>Regionnät</v>
      </c>
      <c r="AF1303" s="79"/>
      <c r="AG1303" s="122"/>
      <c r="AH1303" s="123"/>
      <c r="AI1303" s="127"/>
      <c r="AL1303" s="7"/>
      <c r="AM1303" s="7">
        <f ca="1">VLOOKUP(AC1303,Anslutningspunkt!A:B,2,0)+RANDBETWEEN(-10000,10000)</f>
        <v>6187160.672</v>
      </c>
      <c r="AN1303" s="7">
        <f ca="1">VLOOKUP(AC1303,Anslutningspunkt!A:C,3,0)+RANDBETWEEN(-10000,10000)</f>
        <v>295366.438</v>
      </c>
      <c r="AP1303" s="7" t="str">
        <f ca="1" t="shared" si="1726"/>
        <v>Flytt</v>
      </c>
      <c r="AQ1303" s="7" t="str">
        <f t="shared" si="1727"/>
        <v>Konsumtion/Produktion</v>
      </c>
      <c r="AX1303" s="31">
        <f ca="1" t="shared" si="1728"/>
        <v>43514.3976805942</v>
      </c>
      <c r="AZ1303" s="31">
        <f ca="1">IF(SUM(IF({"4.Projekteringsavtal","5.Anslutningsavtal","6.Nätavtal"}=Q1303,1,0))&gt;0,EDATE(AX1303,RANDBETWEEN(0,6)),"")</f>
        <v>43603</v>
      </c>
      <c r="BB1303" s="21" t="str">
        <f ca="1">IF(SUM(IF({"5.Anslutningsavtal","6.Nätavtal"}=Q1303,1,0))&gt;0,EDATE(AZ1303,RANDBETWEEN(0,3)),"")</f>
        <v/>
      </c>
      <c r="BD1303" s="21" t="str">
        <f ca="1" t="shared" si="1729"/>
        <v/>
      </c>
    </row>
    <row r="1304" spans="1:56">
      <c r="A1304" s="33" t="s">
        <v>65</v>
      </c>
      <c r="B1304" s="31">
        <f ca="1" t="shared" si="1730"/>
        <v>43257</v>
      </c>
      <c r="C1304" s="32">
        <f ca="1" t="shared" si="1716"/>
        <v>44800</v>
      </c>
      <c r="D1304" s="30" t="str">
        <f t="shared" si="1717"/>
        <v>Project 41304</v>
      </c>
      <c r="E1304" s="30" t="str">
        <f t="shared" si="1718"/>
        <v>Company AB 51304</v>
      </c>
      <c r="F1304" s="30" t="str">
        <f ca="1" t="shared" si="1731"/>
        <v>Botkyrka</v>
      </c>
      <c r="G1304" s="37">
        <f ca="1" t="shared" si="1732"/>
        <v>35</v>
      </c>
      <c r="H1304" s="38" t="str">
        <f ca="1" t="shared" si="1733"/>
        <v/>
      </c>
      <c r="I1304" s="30" t="str">
        <f ca="1" t="shared" si="1734"/>
        <v>Utökning</v>
      </c>
      <c r="J1304" s="30" t="s">
        <v>69</v>
      </c>
      <c r="K1304" s="41">
        <f ca="1" t="shared" si="1735"/>
        <v>140</v>
      </c>
      <c r="L1304" s="41">
        <f ca="1" t="shared" si="1719"/>
        <v>5</v>
      </c>
      <c r="N1304" s="30" t="str">
        <f ca="1" t="shared" si="1720"/>
        <v>Anders Erikson 1304</v>
      </c>
      <c r="O1304" s="30" t="str">
        <f ca="1" t="shared" si="1721"/>
        <v>Sarah Anderson 1304</v>
      </c>
      <c r="P1304" s="30" t="str">
        <f ca="1" t="shared" si="1722"/>
        <v>Lars Johnson 1304</v>
      </c>
      <c r="Q1304" s="30" t="str">
        <f ca="1" t="shared" si="1736"/>
        <v>5.Anslutningsavtal</v>
      </c>
      <c r="R1304" s="45" t="str">
        <f ca="1" t="shared" si="1737"/>
        <v>n</v>
      </c>
      <c r="S1304" s="45" t="str">
        <f ca="1" t="shared" si="1738"/>
        <v/>
      </c>
      <c r="T1304" s="45" t="str">
        <f ca="1" t="shared" si="1739"/>
        <v/>
      </c>
      <c r="V1304" s="33"/>
      <c r="W1304" s="49" t="str">
        <f ca="1" t="shared" si="1740"/>
        <v/>
      </c>
      <c r="X1304" s="50" t="str">
        <f ca="1" t="shared" si="1741"/>
        <v/>
      </c>
      <c r="Y1304" s="63" t="str">
        <f ca="1" t="shared" si="1723"/>
        <v/>
      </c>
      <c r="Z1304" s="63" t="str">
        <f ca="1" t="shared" si="1724"/>
        <v/>
      </c>
      <c r="AA1304" s="67"/>
      <c r="AB1304" s="64" t="str">
        <f ca="1" t="shared" si="1725"/>
        <v/>
      </c>
      <c r="AC1304" s="73">
        <f ca="1">INDEX(Anslutningspunkt!$A$2:$A$108,RANDBETWEEN(2,108),1)</f>
        <v>5</v>
      </c>
      <c r="AD1304" s="30"/>
      <c r="AE1304" s="30" t="str">
        <f ca="1" t="shared" si="1742"/>
        <v/>
      </c>
      <c r="AF1304" s="79"/>
      <c r="AG1304" s="122"/>
      <c r="AH1304" s="123"/>
      <c r="AI1304" s="127"/>
      <c r="AL1304" s="7"/>
      <c r="AM1304" s="7">
        <f ca="1">VLOOKUP(AC1304,Anslutningspunkt!A:B,2,0)+RANDBETWEEN(-10000,10000)</f>
        <v>6080286.672</v>
      </c>
      <c r="AN1304" s="7">
        <f ca="1">VLOOKUP(AC1304,Anslutningspunkt!A:C,3,0)+RANDBETWEEN(-10000,10000)</f>
        <v>278565.438</v>
      </c>
      <c r="AP1304" s="7" t="str">
        <f ca="1" t="shared" si="1726"/>
        <v>Utökning</v>
      </c>
      <c r="AQ1304" s="7" t="str">
        <f t="shared" si="1727"/>
        <v>Konsumtion/Produktion</v>
      </c>
      <c r="AX1304" s="31">
        <f ca="1" t="shared" si="1728"/>
        <v>43895.0743960707</v>
      </c>
      <c r="AZ1304" s="31">
        <f ca="1">IF(SUM(IF({"4.Projekteringsavtal","5.Anslutningsavtal","6.Nätavtal"}=Q1304,1,0))&gt;0,EDATE(AX1304,RANDBETWEEN(0,6)),"")</f>
        <v>43987</v>
      </c>
      <c r="BB1304" s="21">
        <f ca="1">IF(SUM(IF({"5.Anslutningsavtal","6.Nätavtal"}=Q1304,1,0))&gt;0,EDATE(AZ1304,RANDBETWEEN(0,3)),"")</f>
        <v>44017</v>
      </c>
      <c r="BD1304" s="21" t="str">
        <f ca="1" t="shared" si="1729"/>
        <v/>
      </c>
    </row>
    <row r="1305" spans="1:56">
      <c r="A1305" s="33" t="s">
        <v>65</v>
      </c>
      <c r="B1305" s="31">
        <f ca="1" t="shared" si="1730"/>
        <v>44456</v>
      </c>
      <c r="C1305" s="32">
        <f ca="1" t="shared" si="1716"/>
        <v>45129</v>
      </c>
      <c r="D1305" s="30" t="str">
        <f t="shared" si="1717"/>
        <v>Project 41305</v>
      </c>
      <c r="E1305" s="30" t="str">
        <f t="shared" si="1718"/>
        <v>Company AB 51305</v>
      </c>
      <c r="F1305" s="30" t="str">
        <f ca="1" t="shared" si="1731"/>
        <v>Heby</v>
      </c>
      <c r="G1305" s="37">
        <f ca="1" t="shared" si="1732"/>
        <v>37</v>
      </c>
      <c r="H1305" s="38" t="str">
        <f ca="1" t="shared" si="1733"/>
        <v>Ja</v>
      </c>
      <c r="I1305" s="30" t="str">
        <f ca="1" t="shared" si="1734"/>
        <v>Utökning</v>
      </c>
      <c r="J1305" s="30" t="s">
        <v>69</v>
      </c>
      <c r="K1305" s="41">
        <f ca="1" t="shared" si="1735"/>
        <v>340</v>
      </c>
      <c r="L1305" s="41">
        <f ca="1" t="shared" si="1719"/>
        <v>145</v>
      </c>
      <c r="N1305" s="30" t="str">
        <f ca="1" t="shared" si="1720"/>
        <v>Erik Johanson 1305</v>
      </c>
      <c r="O1305" s="30" t="str">
        <f ca="1" t="shared" si="1721"/>
        <v>Erik Johanson 1305</v>
      </c>
      <c r="P1305" s="30" t="str">
        <f ca="1" t="shared" si="1722"/>
        <v>Anders Erikson 1305</v>
      </c>
      <c r="Q1305" s="30" t="str">
        <f ca="1" t="shared" si="1736"/>
        <v>5.Anslutningsavtal</v>
      </c>
      <c r="R1305" s="45" t="str">
        <f ca="1" t="shared" si="1737"/>
        <v>nej</v>
      </c>
      <c r="S1305" s="45" t="str">
        <f ca="1" t="shared" si="1738"/>
        <v/>
      </c>
      <c r="T1305" s="45" t="str">
        <f ca="1" t="shared" si="1739"/>
        <v/>
      </c>
      <c r="V1305" s="33"/>
      <c r="W1305" s="49" t="str">
        <f ca="1" t="shared" si="1740"/>
        <v/>
      </c>
      <c r="X1305" s="50" t="str">
        <f ca="1" t="shared" si="1741"/>
        <v/>
      </c>
      <c r="Y1305" s="63" t="str">
        <f ca="1" t="shared" si="1723"/>
        <v/>
      </c>
      <c r="Z1305" s="63" t="str">
        <f ca="1" t="shared" si="1724"/>
        <v/>
      </c>
      <c r="AA1305" s="67"/>
      <c r="AB1305" s="64" t="str">
        <f ca="1" t="shared" si="1725"/>
        <v/>
      </c>
      <c r="AC1305" s="73">
        <f ca="1">INDEX(Anslutningspunkt!$A$2:$A$108,RANDBETWEEN(2,108),1)</f>
        <v>3</v>
      </c>
      <c r="AD1305" s="30"/>
      <c r="AE1305" s="30" t="str">
        <f ca="1" t="shared" si="1742"/>
        <v/>
      </c>
      <c r="AF1305" s="79"/>
      <c r="AG1305" s="122"/>
      <c r="AH1305" s="123"/>
      <c r="AI1305" s="127"/>
      <c r="AL1305" s="7"/>
      <c r="AM1305" s="7">
        <f ca="1">VLOOKUP(AC1305,Anslutningspunkt!A:B,2,0)+RANDBETWEEN(-10000,10000)</f>
        <v>6170763.672</v>
      </c>
      <c r="AN1305" s="7">
        <f ca="1">VLOOKUP(AC1305,Anslutningspunkt!A:C,3,0)+RANDBETWEEN(-10000,10000)</f>
        <v>378870.438</v>
      </c>
      <c r="AP1305" s="7" t="str">
        <f ca="1" t="shared" si="1726"/>
        <v>Utökning</v>
      </c>
      <c r="AQ1305" s="7" t="str">
        <f t="shared" si="1727"/>
        <v>Konsumtion/Produktion</v>
      </c>
      <c r="AX1305" s="31">
        <f ca="1" t="shared" si="1728"/>
        <v>44811.0324418811</v>
      </c>
      <c r="AZ1305" s="31">
        <f ca="1">IF(SUM(IF({"4.Projekteringsavtal","5.Anslutningsavtal","6.Nätavtal"}=Q1305,1,0))&gt;0,EDATE(AX1305,RANDBETWEEN(0,6)),"")</f>
        <v>44902</v>
      </c>
      <c r="BB1305" s="21">
        <f ca="1">IF(SUM(IF({"5.Anslutningsavtal","6.Nätavtal"}=Q1305,1,0))&gt;0,EDATE(AZ1305,RANDBETWEEN(0,3)),"")</f>
        <v>44964</v>
      </c>
      <c r="BD1305" s="21" t="str">
        <f ca="1" t="shared" si="1729"/>
        <v/>
      </c>
    </row>
    <row r="1306" spans="1:56">
      <c r="A1306" s="33" t="s">
        <v>65</v>
      </c>
      <c r="B1306" s="31">
        <f ca="1" t="shared" si="1730"/>
        <v>43114</v>
      </c>
      <c r="C1306" s="32">
        <f ca="1" t="shared" si="1716"/>
        <v>45228</v>
      </c>
      <c r="D1306" s="30" t="str">
        <f t="shared" si="1717"/>
        <v>Project 41306</v>
      </c>
      <c r="E1306" s="30" t="str">
        <f t="shared" si="1718"/>
        <v>Company AB 51306</v>
      </c>
      <c r="F1306" s="30" t="str">
        <f ca="1" t="shared" si="1731"/>
        <v>Vingåker</v>
      </c>
      <c r="G1306" s="37">
        <f ca="1" t="shared" si="1732"/>
        <v>35</v>
      </c>
      <c r="H1306" s="38" t="str">
        <f ca="1" t="shared" si="1733"/>
        <v>Ja</v>
      </c>
      <c r="I1306" s="30" t="str">
        <f ca="1" t="shared" si="1734"/>
        <v>Flytt</v>
      </c>
      <c r="J1306" s="30" t="s">
        <v>69</v>
      </c>
      <c r="K1306" s="41">
        <f ca="1" t="shared" si="1735"/>
        <v>20</v>
      </c>
      <c r="L1306" s="41">
        <f ca="1" t="shared" si="1719"/>
        <v>19</v>
      </c>
      <c r="N1306" s="30" t="str">
        <f ca="1" t="shared" si="1720"/>
        <v>Lars Johnson 1306</v>
      </c>
      <c r="O1306" s="30" t="str">
        <f ca="1" t="shared" si="1721"/>
        <v>Erik Johanson 1306</v>
      </c>
      <c r="P1306" s="30" t="str">
        <f ca="1" t="shared" si="1722"/>
        <v>Sarah Anderson 1306</v>
      </c>
      <c r="Q1306" s="30" t="str">
        <f ca="1" t="shared" si="1736"/>
        <v>4.Projekteringsavtal</v>
      </c>
      <c r="R1306" s="45" t="str">
        <f ca="1" t="shared" si="1737"/>
        <v>?</v>
      </c>
      <c r="S1306" s="45" t="str">
        <f ca="1" t="shared" si="1738"/>
        <v/>
      </c>
      <c r="T1306" s="45" t="str">
        <f ca="1" t="shared" si="1739"/>
        <v/>
      </c>
      <c r="V1306" s="33"/>
      <c r="W1306" s="49" t="str">
        <f ca="1" t="shared" si="1740"/>
        <v/>
      </c>
      <c r="X1306" s="50" t="str">
        <f ca="1" t="shared" si="1741"/>
        <v>Nej</v>
      </c>
      <c r="Y1306" s="63" t="str">
        <f ca="1" t="shared" si="1723"/>
        <v/>
      </c>
      <c r="Z1306" s="63" t="str">
        <f ca="1" t="shared" si="1724"/>
        <v/>
      </c>
      <c r="AA1306" s="67"/>
      <c r="AB1306" s="64" t="str">
        <f ca="1" t="shared" si="1725"/>
        <v/>
      </c>
      <c r="AC1306" s="73">
        <f ca="1">INDEX(Anslutningspunkt!$A$2:$A$108,RANDBETWEEN(2,108),1)</f>
        <v>99</v>
      </c>
      <c r="AD1306" s="30"/>
      <c r="AE1306" s="30" t="str">
        <f ca="1" t="shared" si="1742"/>
        <v>Stamnät Regionnät</v>
      </c>
      <c r="AF1306" s="79"/>
      <c r="AG1306" s="122"/>
      <c r="AH1306" s="123"/>
      <c r="AI1306" s="127"/>
      <c r="AL1306" s="7"/>
      <c r="AM1306" s="7">
        <f ca="1">VLOOKUP(AC1306,Anslutningspunkt!A:B,2,0)+RANDBETWEEN(-10000,10000)</f>
        <v>6107071.672</v>
      </c>
      <c r="AN1306" s="7">
        <f ca="1">VLOOKUP(AC1306,Anslutningspunkt!A:C,3,0)+RANDBETWEEN(-10000,10000)</f>
        <v>398368.438</v>
      </c>
      <c r="AP1306" s="7" t="str">
        <f ca="1" t="shared" si="1726"/>
        <v>Flytt</v>
      </c>
      <c r="AQ1306" s="7" t="str">
        <f t="shared" si="1727"/>
        <v>Konsumtion/Produktion</v>
      </c>
      <c r="AX1306" s="31">
        <f ca="1" t="shared" si="1728"/>
        <v>43243.8013916888</v>
      </c>
      <c r="AZ1306" s="31">
        <f ca="1">IF(SUM(IF({"4.Projekteringsavtal","5.Anslutningsavtal","6.Nätavtal"}=Q1306,1,0))&gt;0,EDATE(AX1306,RANDBETWEEN(0,6)),"")</f>
        <v>43274</v>
      </c>
      <c r="BB1306" s="21" t="str">
        <f ca="1">IF(SUM(IF({"5.Anslutningsavtal","6.Nätavtal"}=Q1306,1,0))&gt;0,EDATE(AZ1306,RANDBETWEEN(0,3)),"")</f>
        <v/>
      </c>
      <c r="BD1306" s="21" t="str">
        <f ca="1" t="shared" si="1729"/>
        <v/>
      </c>
    </row>
    <row r="1307" spans="1:56">
      <c r="A1307" s="33" t="s">
        <v>65</v>
      </c>
      <c r="B1307" s="31">
        <f ca="1" t="shared" si="1730"/>
        <v>44360</v>
      </c>
      <c r="C1307" s="32">
        <f ca="1" t="shared" si="1716"/>
        <v>45424</v>
      </c>
      <c r="D1307" s="30" t="str">
        <f t="shared" si="1717"/>
        <v>Project 41307</v>
      </c>
      <c r="E1307" s="30" t="str">
        <f t="shared" si="1718"/>
        <v>Company AB 51307</v>
      </c>
      <c r="F1307" s="30" t="str">
        <f ca="1" t="shared" si="1731"/>
        <v>Nykvarn</v>
      </c>
      <c r="G1307" s="37">
        <f ca="1" t="shared" si="1732"/>
        <v>31</v>
      </c>
      <c r="H1307" s="38" t="str">
        <f ca="1" t="shared" si="1733"/>
        <v/>
      </c>
      <c r="I1307" s="30" t="str">
        <f ca="1" t="shared" si="1734"/>
        <v>Utökning</v>
      </c>
      <c r="J1307" s="30" t="s">
        <v>69</v>
      </c>
      <c r="K1307" s="41">
        <f ca="1" t="shared" si="1735"/>
        <v>510</v>
      </c>
      <c r="L1307" s="41">
        <f ca="1" t="shared" si="1719"/>
        <v>446</v>
      </c>
      <c r="N1307" s="30" t="str">
        <f ca="1" t="shared" si="1720"/>
        <v>Sarah Anderson 1307</v>
      </c>
      <c r="O1307" s="30" t="str">
        <f ca="1" t="shared" si="1721"/>
        <v>Erik Johanson 1307</v>
      </c>
      <c r="P1307" s="30" t="str">
        <f ca="1" t="shared" si="1722"/>
        <v>Anders Erikson 1307</v>
      </c>
      <c r="Q1307" s="30" t="str">
        <f ca="1" t="shared" si="1736"/>
        <v>2.Reservationsavtal</v>
      </c>
      <c r="R1307" s="45" t="str">
        <f ca="1" t="shared" si="1737"/>
        <v/>
      </c>
      <c r="S1307" s="45" t="str">
        <f ca="1" t="shared" si="1738"/>
        <v/>
      </c>
      <c r="T1307" s="45" t="str">
        <f ca="1" t="shared" si="1739"/>
        <v/>
      </c>
      <c r="V1307" s="33"/>
      <c r="W1307" s="49" t="str">
        <f ca="1" t="shared" si="1740"/>
        <v/>
      </c>
      <c r="X1307" s="50" t="str">
        <f ca="1" t="shared" si="1741"/>
        <v/>
      </c>
      <c r="Y1307" s="63" t="str">
        <f ca="1" t="shared" si="1723"/>
        <v/>
      </c>
      <c r="Z1307" s="63" t="str">
        <f ca="1" t="shared" si="1724"/>
        <v/>
      </c>
      <c r="AA1307" s="67"/>
      <c r="AB1307" s="64" t="str">
        <f ca="1" t="shared" si="1725"/>
        <v/>
      </c>
      <c r="AC1307" s="73">
        <f ca="1">INDEX(Anslutningspunkt!$A$2:$A$108,RANDBETWEEN(2,108),1)</f>
        <v>100</v>
      </c>
      <c r="AD1307" s="30"/>
      <c r="AE1307" s="30" t="str">
        <f ca="1" t="shared" si="1742"/>
        <v>Regionnät</v>
      </c>
      <c r="AF1307" s="79"/>
      <c r="AG1307" s="122"/>
      <c r="AH1307" s="123"/>
      <c r="AI1307" s="127"/>
      <c r="AL1307" s="7"/>
      <c r="AM1307" s="7">
        <f ca="1">VLOOKUP(AC1307,Anslutningspunkt!A:B,2,0)+RANDBETWEEN(-10000,10000)</f>
        <v>6165773.672</v>
      </c>
      <c r="AN1307" s="7">
        <f ca="1">VLOOKUP(AC1307,Anslutningspunkt!A:C,3,0)+RANDBETWEEN(-10000,10000)</f>
        <v>405965.438</v>
      </c>
      <c r="AP1307" s="7" t="str">
        <f ca="1" t="shared" si="1726"/>
        <v>Utökning</v>
      </c>
      <c r="AQ1307" s="7" t="str">
        <f t="shared" si="1727"/>
        <v>Konsumtion/Produktion</v>
      </c>
      <c r="AX1307" s="31">
        <f ca="1" t="shared" si="1728"/>
        <v>45403.0505001324</v>
      </c>
      <c r="AZ1307" s="31" t="str">
        <f ca="1">IF(SUM(IF({"4.Projekteringsavtal","5.Anslutningsavtal","6.Nätavtal"}=Q1307,1,0))&gt;0,EDATE(AX1307,RANDBETWEEN(0,6)),"")</f>
        <v/>
      </c>
      <c r="BB1307" s="21" t="str">
        <f ca="1">IF(SUM(IF({"5.Anslutningsavtal","6.Nätavtal"}=Q1307,1,0))&gt;0,EDATE(AZ1307,RANDBETWEEN(0,3)),"")</f>
        <v/>
      </c>
      <c r="BD1307" s="21" t="str">
        <f ca="1" t="shared" si="1729"/>
        <v/>
      </c>
    </row>
    <row r="1308" spans="1:56">
      <c r="A1308" s="33" t="s">
        <v>65</v>
      </c>
      <c r="B1308" s="31">
        <f ca="1" t="shared" si="1730"/>
        <v>43758</v>
      </c>
      <c r="C1308" s="32">
        <f ca="1" t="shared" si="1716"/>
        <v>44020</v>
      </c>
      <c r="D1308" s="30" t="str">
        <f t="shared" si="1717"/>
        <v>Project 41308</v>
      </c>
      <c r="E1308" s="30" t="str">
        <f t="shared" si="1718"/>
        <v>Company AB 51308</v>
      </c>
      <c r="F1308" s="30" t="str">
        <f ca="1" t="shared" si="1731"/>
        <v>Sigtuna</v>
      </c>
      <c r="G1308" s="37">
        <f ca="1" t="shared" si="1732"/>
        <v>30</v>
      </c>
      <c r="H1308" s="38" t="str">
        <f ca="1" t="shared" si="1733"/>
        <v>Ja</v>
      </c>
      <c r="I1308" s="30" t="str">
        <f ca="1" t="shared" si="1734"/>
        <v>Flytt</v>
      </c>
      <c r="J1308" s="30" t="s">
        <v>69</v>
      </c>
      <c r="K1308" s="41">
        <f ca="1" t="shared" si="1735"/>
        <v>50</v>
      </c>
      <c r="L1308" s="41">
        <f ca="1" t="shared" si="1719"/>
        <v>48</v>
      </c>
      <c r="N1308" s="30" t="str">
        <f ca="1" t="shared" si="1720"/>
        <v>Sarah Anderson 1308</v>
      </c>
      <c r="O1308" s="30" t="str">
        <f ca="1" t="shared" si="1721"/>
        <v>Erik Johanson 1308</v>
      </c>
      <c r="P1308" s="30" t="str">
        <f ca="1" t="shared" si="1722"/>
        <v>Sarah Anderson 1308</v>
      </c>
      <c r="Q1308" s="30" t="str">
        <f ca="1" t="shared" si="1736"/>
        <v>2.Reservationsavtal</v>
      </c>
      <c r="R1308" s="45" t="str">
        <f ca="1" t="shared" si="1737"/>
        <v>nej</v>
      </c>
      <c r="S1308" s="45" t="str">
        <f ca="1" t="shared" si="1738"/>
        <v/>
      </c>
      <c r="T1308" s="45" t="str">
        <f ca="1" t="shared" si="1739"/>
        <v/>
      </c>
      <c r="V1308" s="33"/>
      <c r="W1308" s="49" t="str">
        <f ca="1" t="shared" si="1740"/>
        <v>Reservationsavtal ska tecknas</v>
      </c>
      <c r="X1308" s="50" t="str">
        <f ca="1" t="shared" si="1741"/>
        <v/>
      </c>
      <c r="Y1308" s="63" t="str">
        <f ca="1" t="shared" si="1723"/>
        <v/>
      </c>
      <c r="Z1308" s="63" t="str">
        <f ca="1" t="shared" si="1724"/>
        <v/>
      </c>
      <c r="AA1308" s="67"/>
      <c r="AB1308" s="64" t="str">
        <f ca="1" t="shared" si="1725"/>
        <v/>
      </c>
      <c r="AC1308" s="73">
        <f ca="1">INDEX(Anslutningspunkt!$A$2:$A$108,RANDBETWEEN(2,108),1)</f>
        <v>15</v>
      </c>
      <c r="AD1308" s="30"/>
      <c r="AE1308" s="30" t="str">
        <f ca="1" t="shared" si="1742"/>
        <v>Regionnät</v>
      </c>
      <c r="AF1308" s="79"/>
      <c r="AG1308" s="122"/>
      <c r="AH1308" s="123"/>
      <c r="AI1308" s="127"/>
      <c r="AL1308" s="7"/>
      <c r="AM1308" s="7">
        <f ca="1">VLOOKUP(AC1308,Anslutningspunkt!A:B,2,0)+RANDBETWEEN(-10000,10000)</f>
        <v>6106034.672</v>
      </c>
      <c r="AN1308" s="7">
        <f ca="1">VLOOKUP(AC1308,Anslutningspunkt!A:C,3,0)+RANDBETWEEN(-10000,10000)</f>
        <v>300692.438</v>
      </c>
      <c r="AP1308" s="7" t="str">
        <f ca="1" t="shared" si="1726"/>
        <v>Flytt</v>
      </c>
      <c r="AQ1308" s="7" t="str">
        <f t="shared" si="1727"/>
        <v>Konsumtion/Produktion</v>
      </c>
      <c r="AX1308" s="31">
        <f ca="1" t="shared" si="1728"/>
        <v>43890.1679760725</v>
      </c>
      <c r="AZ1308" s="31" t="str">
        <f ca="1">IF(SUM(IF({"4.Projekteringsavtal","5.Anslutningsavtal","6.Nätavtal"}=Q1308,1,0))&gt;0,EDATE(AX1308,RANDBETWEEN(0,6)),"")</f>
        <v/>
      </c>
      <c r="BB1308" s="21" t="str">
        <f ca="1">IF(SUM(IF({"5.Anslutningsavtal","6.Nätavtal"}=Q1308,1,0))&gt;0,EDATE(AZ1308,RANDBETWEEN(0,3)),"")</f>
        <v/>
      </c>
      <c r="BD1308" s="21" t="str">
        <f ca="1" t="shared" si="1729"/>
        <v/>
      </c>
    </row>
    <row r="1309" spans="1:56">
      <c r="A1309" s="33" t="s">
        <v>65</v>
      </c>
      <c r="B1309" s="31">
        <f ca="1" t="shared" si="1730"/>
        <v>44284</v>
      </c>
      <c r="C1309" s="32">
        <f ca="1" t="shared" si="1716"/>
        <v>44702</v>
      </c>
      <c r="D1309" s="30" t="str">
        <f t="shared" si="1717"/>
        <v>Project 41309</v>
      </c>
      <c r="E1309" s="30" t="str">
        <f t="shared" si="1718"/>
        <v>Company AB 51309</v>
      </c>
      <c r="F1309" s="30" t="str">
        <f ca="1" t="shared" si="1731"/>
        <v>Katrineholm</v>
      </c>
      <c r="G1309" s="37">
        <f ca="1" t="shared" si="1732"/>
        <v>32</v>
      </c>
      <c r="H1309" s="38" t="str">
        <f ca="1" t="shared" si="1733"/>
        <v>Nej</v>
      </c>
      <c r="I1309" s="30" t="str">
        <f ca="1" t="shared" si="1734"/>
        <v>Nyanslutning</v>
      </c>
      <c r="J1309" s="30" t="s">
        <v>69</v>
      </c>
      <c r="K1309" s="41">
        <f ca="1" t="shared" si="1735"/>
        <v>490</v>
      </c>
      <c r="L1309" s="41">
        <f ca="1" t="shared" si="1719"/>
        <v>339</v>
      </c>
      <c r="N1309" s="30" t="str">
        <f ca="1" t="shared" si="1720"/>
        <v>Anders Erikson 1309</v>
      </c>
      <c r="O1309" s="30" t="str">
        <f ca="1" t="shared" si="1721"/>
        <v>Lars Johnson 1309</v>
      </c>
      <c r="P1309" s="30" t="str">
        <f ca="1" t="shared" si="1722"/>
        <v>Sarah Anderson 1309</v>
      </c>
      <c r="Q1309" s="30" t="str">
        <f ca="1" t="shared" si="1736"/>
        <v>6.Nätavtal</v>
      </c>
      <c r="R1309" s="45" t="str">
        <f ca="1" t="shared" si="1737"/>
        <v>?</v>
      </c>
      <c r="S1309" s="45" t="str">
        <f ca="1" t="shared" si="1738"/>
        <v/>
      </c>
      <c r="T1309" s="45" t="str">
        <f ca="1" t="shared" si="1739"/>
        <v/>
      </c>
      <c r="V1309" s="33"/>
      <c r="W1309" s="49" t="str">
        <f ca="1" t="shared" si="1740"/>
        <v/>
      </c>
      <c r="X1309" s="50" t="str">
        <f ca="1" t="shared" si="1741"/>
        <v>Ja</v>
      </c>
      <c r="Y1309" s="63">
        <f ca="1" t="shared" si="1723"/>
        <v>45551</v>
      </c>
      <c r="Z1309" s="63">
        <f ca="1" t="shared" si="1724"/>
        <v>45084</v>
      </c>
      <c r="AA1309" s="67"/>
      <c r="AB1309" s="64" t="str">
        <f ca="1" t="shared" si="1725"/>
        <v/>
      </c>
      <c r="AC1309" s="73">
        <f ca="1">INDEX(Anslutningspunkt!$A$2:$A$108,RANDBETWEEN(2,108),1)</f>
        <v>12</v>
      </c>
      <c r="AD1309" s="30"/>
      <c r="AE1309" s="30" t="str">
        <f ca="1" t="shared" si="1742"/>
        <v>Stamnät Regionnät</v>
      </c>
      <c r="AF1309" s="79"/>
      <c r="AG1309" s="122"/>
      <c r="AH1309" s="123"/>
      <c r="AI1309" s="127"/>
      <c r="AL1309" s="7"/>
      <c r="AM1309" s="7">
        <f ca="1">VLOOKUP(AC1309,Anslutningspunkt!A:B,2,0)+RANDBETWEEN(-10000,10000)</f>
        <v>6118147.672</v>
      </c>
      <c r="AN1309" s="7">
        <f ca="1">VLOOKUP(AC1309,Anslutningspunkt!A:C,3,0)+RANDBETWEEN(-10000,10000)</f>
        <v>390975.438</v>
      </c>
      <c r="AP1309" s="7" t="str">
        <f ca="1" t="shared" si="1726"/>
        <v>Nyanslutning</v>
      </c>
      <c r="AQ1309" s="7" t="str">
        <f t="shared" si="1727"/>
        <v>Konsumtion/Produktion</v>
      </c>
      <c r="AX1309" s="31">
        <f ca="1" t="shared" si="1728"/>
        <v>44593.164739775</v>
      </c>
      <c r="AZ1309" s="31">
        <f ca="1">IF(SUM(IF({"4.Projekteringsavtal","5.Anslutningsavtal","6.Nätavtal"}=Q1309,1,0))&gt;0,EDATE(AX1309,RANDBETWEEN(0,6)),"")</f>
        <v>44652</v>
      </c>
      <c r="BB1309" s="21">
        <f ca="1">IF(SUM(IF({"5.Anslutningsavtal","6.Nätavtal"}=Q1309,1,0))&gt;0,EDATE(AZ1309,RANDBETWEEN(0,3)),"")</f>
        <v>44743</v>
      </c>
      <c r="BD1309" s="21">
        <f ca="1" t="shared" si="1729"/>
        <v>44743</v>
      </c>
    </row>
    <row r="1310" spans="1:56">
      <c r="A1310" s="33" t="s">
        <v>65</v>
      </c>
      <c r="B1310" s="31">
        <f ca="1" t="shared" si="1730"/>
        <v>44758</v>
      </c>
      <c r="C1310" s="32">
        <f ca="1" t="shared" si="1716"/>
        <v>44900</v>
      </c>
      <c r="D1310" s="30" t="str">
        <f t="shared" si="1717"/>
        <v>Project 41310</v>
      </c>
      <c r="E1310" s="30" t="str">
        <f t="shared" si="1718"/>
        <v>Company AB 51310</v>
      </c>
      <c r="F1310" s="30" t="str">
        <f ca="1" t="shared" si="1731"/>
        <v>Sala</v>
      </c>
      <c r="G1310" s="37">
        <f ca="1" t="shared" si="1732"/>
        <v>34</v>
      </c>
      <c r="H1310" s="38" t="str">
        <f ca="1" t="shared" si="1733"/>
        <v>Ja</v>
      </c>
      <c r="I1310" s="30" t="str">
        <f ca="1" t="shared" si="1734"/>
        <v>Flytt</v>
      </c>
      <c r="J1310" s="30" t="s">
        <v>69</v>
      </c>
      <c r="K1310" s="41">
        <f ca="1" t="shared" si="1735"/>
        <v>140</v>
      </c>
      <c r="L1310" s="41">
        <f ca="1" t="shared" si="1719"/>
        <v>140</v>
      </c>
      <c r="N1310" s="30" t="str">
        <f ca="1" t="shared" si="1720"/>
        <v>Anders Erikson 1310</v>
      </c>
      <c r="O1310" s="30" t="str">
        <f ca="1" t="shared" si="1721"/>
        <v>Erik Johanson 1310</v>
      </c>
      <c r="P1310" s="30" t="str">
        <f ca="1" t="shared" si="1722"/>
        <v>Sarah Anderson 1310</v>
      </c>
      <c r="Q1310" s="30" t="str">
        <f ca="1" t="shared" si="1736"/>
        <v>5.Anslutningsavtal</v>
      </c>
      <c r="R1310" s="45" t="str">
        <f ca="1" t="shared" si="1737"/>
        <v/>
      </c>
      <c r="S1310" s="45" t="str">
        <f ca="1" t="shared" si="1738"/>
        <v/>
      </c>
      <c r="T1310" s="45" t="str">
        <f ca="1" t="shared" si="1739"/>
        <v/>
      </c>
      <c r="V1310" s="33"/>
      <c r="W1310" s="49" t="str">
        <f ca="1" t="shared" si="1740"/>
        <v>Länk</v>
      </c>
      <c r="X1310" s="50" t="str">
        <f ca="1" t="shared" si="1741"/>
        <v>Ja</v>
      </c>
      <c r="Y1310" s="63">
        <f ca="1" t="shared" si="1723"/>
        <v>45572</v>
      </c>
      <c r="Z1310" s="63">
        <f ca="1" t="shared" si="1724"/>
        <v>45446</v>
      </c>
      <c r="AA1310" s="67"/>
      <c r="AB1310" s="64" t="str">
        <f ca="1" t="shared" si="1725"/>
        <v/>
      </c>
      <c r="AC1310" s="73">
        <f ca="1">INDEX(Anslutningspunkt!$A$2:$A$108,RANDBETWEEN(2,108),1)</f>
        <v>96</v>
      </c>
      <c r="AD1310" s="30"/>
      <c r="AE1310" s="30" t="str">
        <f ca="1" t="shared" si="1742"/>
        <v>Regionnät</v>
      </c>
      <c r="AF1310" s="79"/>
      <c r="AG1310" s="122"/>
      <c r="AH1310" s="123"/>
      <c r="AI1310" s="127"/>
      <c r="AL1310" s="7"/>
      <c r="AM1310" s="7">
        <f ca="1">VLOOKUP(AC1310,Anslutningspunkt!A:B,2,0)+RANDBETWEEN(-10000,10000)</f>
        <v>6080095.672</v>
      </c>
      <c r="AN1310" s="7">
        <f ca="1">VLOOKUP(AC1310,Anslutningspunkt!A:C,3,0)+RANDBETWEEN(-10000,10000)</f>
        <v>360284.438</v>
      </c>
      <c r="AP1310" s="7" t="str">
        <f ca="1" t="shared" si="1726"/>
        <v>Flytt</v>
      </c>
      <c r="AQ1310" s="7" t="str">
        <f t="shared" si="1727"/>
        <v>Konsumtion/Produktion</v>
      </c>
      <c r="AX1310" s="31">
        <f ca="1" t="shared" si="1728"/>
        <v>44758.5487041309</v>
      </c>
      <c r="AZ1310" s="31">
        <f ca="1">IF(SUM(IF({"4.Projekteringsavtal","5.Anslutningsavtal","6.Nätavtal"}=Q1310,1,0))&gt;0,EDATE(AX1310,RANDBETWEEN(0,6)),"")</f>
        <v>44850</v>
      </c>
      <c r="BB1310" s="21">
        <f ca="1">IF(SUM(IF({"5.Anslutningsavtal","6.Nätavtal"}=Q1310,1,0))&gt;0,EDATE(AZ1310,RANDBETWEEN(0,3)),"")</f>
        <v>44942</v>
      </c>
      <c r="BD1310" s="21" t="str">
        <f ca="1" t="shared" si="1729"/>
        <v/>
      </c>
    </row>
    <row r="1311" spans="1:56">
      <c r="A1311" s="33" t="s">
        <v>65</v>
      </c>
      <c r="B1311" s="31">
        <f ca="1" t="shared" ref="B1311:B1320" si="1743">RANDBETWEEN(DATE(2018,1,1),DATE(2022,10,20))</f>
        <v>43122</v>
      </c>
      <c r="C1311" s="32">
        <f ca="1" t="shared" si="1716"/>
        <v>43499</v>
      </c>
      <c r="D1311" s="30" t="str">
        <f t="shared" si="1717"/>
        <v>Project 41311</v>
      </c>
      <c r="E1311" s="30" t="str">
        <f t="shared" si="1718"/>
        <v>Company AB 51311</v>
      </c>
      <c r="F1311" s="30" t="str">
        <f ca="1" t="shared" ref="F1311:F1320" si="1744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Eskilstuna</v>
      </c>
      <c r="G1311" s="37">
        <f ca="1" t="shared" ref="G1311:G1320" si="1745">RANDBETWEEN(30,38)</f>
        <v>38</v>
      </c>
      <c r="H1311" s="38" t="str">
        <f ca="1" t="shared" ref="H1311:H1320" si="1746">CHOOSE(RANDBETWEEN(1,3),"Ja","Nej","")</f>
        <v>Ja</v>
      </c>
      <c r="I1311" s="30" t="str">
        <f ca="1" t="shared" ref="I1311:I1320" si="1747">CHOOSE(RANDBETWEEN(1,3),"Nyanslutning","Utökning","Flytt")</f>
        <v>Nyanslutning</v>
      </c>
      <c r="J1311" s="30" t="s">
        <v>69</v>
      </c>
      <c r="K1311" s="41">
        <f ca="1" t="shared" ref="K1311:K1320" si="1748">RANDBETWEEN(1,60)*10</f>
        <v>330</v>
      </c>
      <c r="L1311" s="41">
        <f ca="1" t="shared" si="1719"/>
        <v>72</v>
      </c>
      <c r="N1311" s="30" t="str">
        <f ca="1" t="shared" si="1720"/>
        <v>Sarah Anderson 1311</v>
      </c>
      <c r="O1311" s="30" t="str">
        <f ca="1" t="shared" si="1721"/>
        <v>Anders Erikson 1311</v>
      </c>
      <c r="P1311" s="30" t="str">
        <f ca="1" t="shared" si="1722"/>
        <v>Sarah Anderson 1311</v>
      </c>
      <c r="Q1311" s="30" t="str">
        <f ca="1" t="shared" ref="Q1311:Q1320" si="1749">CHOOSE(RANDBETWEEN(1,5),"5.Anslutningsavtal","4.Projekteringsavtal","6.Nätavtal","2.Reservationsavtal","1.Anslutningsmöjlighet")</f>
        <v>5.Anslutningsavtal</v>
      </c>
      <c r="R1311" s="45" t="str">
        <f ca="1" t="shared" ref="R1311:R1320" si="1750">CHOOSE(RANDBETWEEN(1,8),"Ja","","","","n","nej","?","N/A")</f>
        <v/>
      </c>
      <c r="S1311" s="45" t="str">
        <f ca="1" t="shared" ref="S1311:S1320" si="1751">CHOOSE(RANDBETWEEN(1,3),"x","","")</f>
        <v/>
      </c>
      <c r="T1311" s="45" t="str">
        <f ca="1" t="shared" ref="T1311:T1320" si="1752">CHOOSE(RANDBETWEEN(1,4),"x","","","")</f>
        <v>x</v>
      </c>
      <c r="V1311" s="33"/>
      <c r="W1311" s="49" t="str">
        <f ca="1" t="shared" ref="W1311:W1320" si="1753">CHOOSE(RANDBETWEEN(1,7),"Länk","","","","","Ansluts till LN 20 kV","Reservationsavtal ska tecknas")</f>
        <v/>
      </c>
      <c r="X1311" s="50" t="str">
        <f ca="1" t="shared" ref="X1311:X1320" si="1754">CHOOSE(RANDBETWEEN(1,4),"Ja","Ja","Nej","")</f>
        <v>Ja</v>
      </c>
      <c r="Y1311" s="63">
        <f ca="1" t="shared" si="1723"/>
        <v>44930</v>
      </c>
      <c r="Z1311" s="63">
        <f ca="1" t="shared" si="1724"/>
        <v>44389</v>
      </c>
      <c r="AA1311" s="67"/>
      <c r="AB1311" s="64" t="str">
        <f ca="1" t="shared" si="1725"/>
        <v/>
      </c>
      <c r="AC1311" s="73">
        <f ca="1">INDEX(Anslutningspunkt!$A$2:$A$108,RANDBETWEEN(2,108),1)</f>
        <v>47</v>
      </c>
      <c r="AD1311" s="30"/>
      <c r="AE1311" s="30" t="str">
        <f ca="1" t="shared" ref="AE1311:AE1320" si="1755">CHOOSE(RANDBETWEEN(1,4),"Regionnät","Stamnät Regionnät","Stamnät","")</f>
        <v>Regionnät</v>
      </c>
      <c r="AF1311" s="79"/>
      <c r="AG1311" s="122"/>
      <c r="AH1311" s="123"/>
      <c r="AI1311" s="127"/>
      <c r="AL1311" s="7"/>
      <c r="AM1311" s="7">
        <f ca="1">VLOOKUP(AC1311,Anslutningspunkt!A:B,2,0)+RANDBETWEEN(-10000,10000)</f>
        <v>6017395.672</v>
      </c>
      <c r="AN1311" s="7">
        <f ca="1">VLOOKUP(AC1311,Anslutningspunkt!A:C,3,0)+RANDBETWEEN(-10000,10000)</f>
        <v>448756.438</v>
      </c>
      <c r="AP1311" s="7" t="str">
        <f ca="1" t="shared" si="1726"/>
        <v>Nyanslutning</v>
      </c>
      <c r="AQ1311" s="7" t="str">
        <f t="shared" si="1727"/>
        <v>Konsumtion/Produktion</v>
      </c>
      <c r="AX1311" s="31">
        <f ca="1" t="shared" si="1728"/>
        <v>43402.3436350521</v>
      </c>
      <c r="AZ1311" s="31">
        <f ca="1">IF(SUM(IF({"4.Projekteringsavtal","5.Anslutningsavtal","6.Nätavtal"}=Q1311,1,0))&gt;0,EDATE(AX1311,RANDBETWEEN(0,6)),"")</f>
        <v>43433</v>
      </c>
      <c r="BB1311" s="21">
        <f ca="1">IF(SUM(IF({"5.Anslutningsavtal","6.Nätavtal"}=Q1311,1,0))&gt;0,EDATE(AZ1311,RANDBETWEEN(0,3)),"")</f>
        <v>43433</v>
      </c>
      <c r="BD1311" s="21" t="str">
        <f ca="1" t="shared" si="1729"/>
        <v/>
      </c>
    </row>
    <row r="1312" spans="1:56">
      <c r="A1312" s="33" t="s">
        <v>65</v>
      </c>
      <c r="B1312" s="31">
        <f ca="1" t="shared" si="1743"/>
        <v>43403</v>
      </c>
      <c r="C1312" s="32">
        <f ca="1" t="shared" si="1716"/>
        <v>43742</v>
      </c>
      <c r="D1312" s="30" t="str">
        <f t="shared" si="1717"/>
        <v>Project 41312</v>
      </c>
      <c r="E1312" s="30" t="str">
        <f t="shared" si="1718"/>
        <v>Company AB 51312</v>
      </c>
      <c r="F1312" s="30" t="str">
        <f ca="1" t="shared" si="1744"/>
        <v>Upplands Väsby</v>
      </c>
      <c r="G1312" s="37">
        <f ca="1" t="shared" si="1745"/>
        <v>31</v>
      </c>
      <c r="H1312" s="38" t="str">
        <f ca="1" t="shared" si="1746"/>
        <v>Ja</v>
      </c>
      <c r="I1312" s="30" t="str">
        <f ca="1" t="shared" si="1747"/>
        <v>Utökning</v>
      </c>
      <c r="J1312" s="30" t="s">
        <v>69</v>
      </c>
      <c r="K1312" s="41">
        <f ca="1" t="shared" si="1748"/>
        <v>450</v>
      </c>
      <c r="L1312" s="41">
        <f ca="1" t="shared" si="1719"/>
        <v>298</v>
      </c>
      <c r="N1312" s="30" t="str">
        <f ca="1" t="shared" si="1720"/>
        <v>Erik Johanson 1312</v>
      </c>
      <c r="O1312" s="30" t="str">
        <f ca="1" t="shared" si="1721"/>
        <v>Erik Johanson 1312</v>
      </c>
      <c r="P1312" s="30" t="str">
        <f ca="1" t="shared" si="1722"/>
        <v>Erik Johanson 1312</v>
      </c>
      <c r="Q1312" s="30" t="str">
        <f ca="1" t="shared" si="1749"/>
        <v>5.Anslutningsavtal</v>
      </c>
      <c r="R1312" s="45" t="str">
        <f ca="1" t="shared" si="1750"/>
        <v/>
      </c>
      <c r="S1312" s="45" t="str">
        <f ca="1" t="shared" si="1751"/>
        <v/>
      </c>
      <c r="T1312" s="45" t="str">
        <f ca="1" t="shared" si="1752"/>
        <v/>
      </c>
      <c r="V1312" s="33"/>
      <c r="W1312" s="49" t="str">
        <f ca="1" t="shared" si="1753"/>
        <v>Ansluts till LN 20 kV</v>
      </c>
      <c r="X1312" s="50" t="str">
        <f ca="1" t="shared" si="1754"/>
        <v>Ja</v>
      </c>
      <c r="Y1312" s="63">
        <f ca="1" t="shared" si="1723"/>
        <v>45064</v>
      </c>
      <c r="Z1312" s="63">
        <f ca="1" t="shared" si="1724"/>
        <v>43891</v>
      </c>
      <c r="AA1312" s="67"/>
      <c r="AB1312" s="64" t="str">
        <f ca="1" t="shared" si="1725"/>
        <v/>
      </c>
      <c r="AC1312" s="73">
        <f ca="1">INDEX(Anslutningspunkt!$A$2:$A$108,RANDBETWEEN(2,108),1)</f>
        <v>37</v>
      </c>
      <c r="AD1312" s="30"/>
      <c r="AE1312" s="30" t="str">
        <f ca="1" t="shared" si="1755"/>
        <v/>
      </c>
      <c r="AF1312" s="79"/>
      <c r="AG1312" s="122"/>
      <c r="AH1312" s="123"/>
      <c r="AI1312" s="127"/>
      <c r="AL1312" s="7"/>
      <c r="AM1312" s="7">
        <f ca="1">VLOOKUP(AC1312,Anslutningspunkt!A:B,2,0)+RANDBETWEEN(-10000,10000)</f>
        <v>6141337.672</v>
      </c>
      <c r="AN1312" s="7">
        <f ca="1">VLOOKUP(AC1312,Anslutningspunkt!A:C,3,0)+RANDBETWEEN(-10000,10000)</f>
        <v>282183.438</v>
      </c>
      <c r="AP1312" s="7" t="str">
        <f ca="1" t="shared" si="1726"/>
        <v>Utökning</v>
      </c>
      <c r="AQ1312" s="7" t="str">
        <f t="shared" si="1727"/>
        <v>Konsumtion/Produktion</v>
      </c>
      <c r="AX1312" s="31">
        <f ca="1" t="shared" si="1728"/>
        <v>43640.5974169245</v>
      </c>
      <c r="AZ1312" s="31">
        <f ca="1">IF(SUM(IF({"4.Projekteringsavtal","5.Anslutningsavtal","6.Nätavtal"}=Q1312,1,0))&gt;0,EDATE(AX1312,RANDBETWEEN(0,6)),"")</f>
        <v>43823</v>
      </c>
      <c r="BB1312" s="21">
        <f ca="1">IF(SUM(IF({"5.Anslutningsavtal","6.Nätavtal"}=Q1312,1,0))&gt;0,EDATE(AZ1312,RANDBETWEEN(0,3)),"")</f>
        <v>43914</v>
      </c>
      <c r="BD1312" s="21" t="str">
        <f ca="1" t="shared" si="1729"/>
        <v/>
      </c>
    </row>
    <row r="1313" spans="1:56">
      <c r="A1313" s="33" t="s">
        <v>65</v>
      </c>
      <c r="B1313" s="31">
        <f ca="1" t="shared" si="1743"/>
        <v>44230</v>
      </c>
      <c r="C1313" s="32">
        <f ca="1" t="shared" si="1716"/>
        <v>44397</v>
      </c>
      <c r="D1313" s="30" t="str">
        <f t="shared" si="1717"/>
        <v>Project 41313</v>
      </c>
      <c r="E1313" s="30" t="str">
        <f t="shared" si="1718"/>
        <v>Company AB 51313</v>
      </c>
      <c r="F1313" s="30" t="str">
        <f ca="1" t="shared" si="1744"/>
        <v>Avesta</v>
      </c>
      <c r="G1313" s="37">
        <f ca="1" t="shared" si="1745"/>
        <v>35</v>
      </c>
      <c r="H1313" s="38" t="str">
        <f ca="1" t="shared" si="1746"/>
        <v>Nej</v>
      </c>
      <c r="I1313" s="30" t="str">
        <f ca="1" t="shared" si="1747"/>
        <v>Utökning</v>
      </c>
      <c r="J1313" s="30" t="s">
        <v>69</v>
      </c>
      <c r="K1313" s="41">
        <f ca="1" t="shared" si="1748"/>
        <v>350</v>
      </c>
      <c r="L1313" s="41">
        <f ca="1" t="shared" si="1719"/>
        <v>294</v>
      </c>
      <c r="N1313" s="30" t="str">
        <f ca="1" t="shared" si="1720"/>
        <v>Sarah Anderson 1313</v>
      </c>
      <c r="O1313" s="30" t="str">
        <f ca="1" t="shared" si="1721"/>
        <v>Anders Erikson 1313</v>
      </c>
      <c r="P1313" s="30" t="str">
        <f ca="1" t="shared" si="1722"/>
        <v>Erik Johanson 1313</v>
      </c>
      <c r="Q1313" s="30" t="str">
        <f ca="1" t="shared" si="1749"/>
        <v>1.Anslutningsmöjlighet</v>
      </c>
      <c r="R1313" s="45" t="str">
        <f ca="1" t="shared" si="1750"/>
        <v>N/A</v>
      </c>
      <c r="S1313" s="45" t="str">
        <f ca="1" t="shared" si="1751"/>
        <v/>
      </c>
      <c r="T1313" s="45" t="str">
        <f ca="1" t="shared" si="1752"/>
        <v/>
      </c>
      <c r="V1313" s="33"/>
      <c r="W1313" s="49" t="str">
        <f ca="1" t="shared" si="1753"/>
        <v/>
      </c>
      <c r="X1313" s="50" t="str">
        <f ca="1" t="shared" si="1754"/>
        <v>Nej</v>
      </c>
      <c r="Y1313" s="63" t="str">
        <f ca="1" t="shared" si="1723"/>
        <v/>
      </c>
      <c r="Z1313" s="63" t="str">
        <f ca="1" t="shared" si="1724"/>
        <v/>
      </c>
      <c r="AA1313" s="67"/>
      <c r="AB1313" s="64" t="str">
        <f ca="1" t="shared" si="1725"/>
        <v/>
      </c>
      <c r="AC1313" s="73">
        <f ca="1">INDEX(Anslutningspunkt!$A$2:$A$108,RANDBETWEEN(2,108),1)</f>
        <v>67</v>
      </c>
      <c r="AD1313" s="30"/>
      <c r="AE1313" s="30" t="str">
        <f ca="1" t="shared" si="1755"/>
        <v/>
      </c>
      <c r="AF1313" s="79"/>
      <c r="AG1313" s="122"/>
      <c r="AH1313" s="123"/>
      <c r="AI1313" s="127"/>
      <c r="AL1313" s="7"/>
      <c r="AM1313" s="7">
        <f ca="1">VLOOKUP(AC1313,Anslutningspunkt!A:B,2,0)+RANDBETWEEN(-10000,10000)</f>
        <v>6149422.672</v>
      </c>
      <c r="AN1313" s="7">
        <f ca="1">VLOOKUP(AC1313,Anslutningspunkt!A:C,3,0)+RANDBETWEEN(-10000,10000)</f>
        <v>383782.438</v>
      </c>
      <c r="AP1313" s="7" t="str">
        <f ca="1" t="shared" si="1726"/>
        <v>Utökning</v>
      </c>
      <c r="AQ1313" s="7" t="str">
        <f t="shared" si="1727"/>
        <v>Konsumtion/Produktion</v>
      </c>
      <c r="AX1313" s="31" t="str">
        <f ca="1" t="shared" si="1728"/>
        <v/>
      </c>
      <c r="AZ1313" s="31" t="str">
        <f ca="1">IF(SUM(IF({"4.Projekteringsavtal","5.Anslutningsavtal","6.Nätavtal"}=Q1313,1,0))&gt;0,EDATE(AX1313,RANDBETWEEN(0,6)),"")</f>
        <v/>
      </c>
      <c r="BB1313" s="21" t="str">
        <f ca="1">IF(SUM(IF({"5.Anslutningsavtal","6.Nätavtal"}=Q1313,1,0))&gt;0,EDATE(AZ1313,RANDBETWEEN(0,3)),"")</f>
        <v/>
      </c>
      <c r="BD1313" s="21" t="str">
        <f ca="1" t="shared" si="1729"/>
        <v/>
      </c>
    </row>
    <row r="1314" spans="1:56">
      <c r="A1314" s="33" t="s">
        <v>65</v>
      </c>
      <c r="B1314" s="31">
        <f ca="1" t="shared" si="1743"/>
        <v>43181</v>
      </c>
      <c r="C1314" s="32">
        <f ca="1" t="shared" si="1716"/>
        <v>45499</v>
      </c>
      <c r="D1314" s="30" t="str">
        <f t="shared" si="1717"/>
        <v>Project 41314</v>
      </c>
      <c r="E1314" s="30" t="str">
        <f t="shared" si="1718"/>
        <v>Company AB 51314</v>
      </c>
      <c r="F1314" s="30" t="str">
        <f ca="1" t="shared" si="1744"/>
        <v>Falun</v>
      </c>
      <c r="G1314" s="37">
        <f ca="1" t="shared" si="1745"/>
        <v>37</v>
      </c>
      <c r="H1314" s="38" t="str">
        <f ca="1" t="shared" si="1746"/>
        <v>Nej</v>
      </c>
      <c r="I1314" s="30" t="str">
        <f ca="1" t="shared" si="1747"/>
        <v>Utökning</v>
      </c>
      <c r="J1314" s="30" t="s">
        <v>69</v>
      </c>
      <c r="K1314" s="41">
        <f ca="1" t="shared" si="1748"/>
        <v>310</v>
      </c>
      <c r="L1314" s="41">
        <f ca="1" t="shared" si="1719"/>
        <v>110</v>
      </c>
      <c r="N1314" s="30" t="str">
        <f ca="1" t="shared" si="1720"/>
        <v>Sarah Anderson 1314</v>
      </c>
      <c r="O1314" s="30" t="str">
        <f ca="1" t="shared" si="1721"/>
        <v>Erik Johanson 1314</v>
      </c>
      <c r="P1314" s="30" t="str">
        <f ca="1" t="shared" si="1722"/>
        <v>Lars Johnson 1314</v>
      </c>
      <c r="Q1314" s="30" t="str">
        <f ca="1" t="shared" si="1749"/>
        <v>1.Anslutningsmöjlighet</v>
      </c>
      <c r="R1314" s="45" t="str">
        <f ca="1" t="shared" si="1750"/>
        <v/>
      </c>
      <c r="S1314" s="45" t="str">
        <f ca="1" t="shared" si="1751"/>
        <v/>
      </c>
      <c r="T1314" s="45" t="str">
        <f ca="1" t="shared" si="1752"/>
        <v/>
      </c>
      <c r="V1314" s="33"/>
      <c r="W1314" s="49" t="str">
        <f ca="1" t="shared" si="1753"/>
        <v/>
      </c>
      <c r="X1314" s="50" t="str">
        <f ca="1" t="shared" si="1754"/>
        <v>Ja</v>
      </c>
      <c r="Y1314" s="63">
        <f ca="1" t="shared" si="1723"/>
        <v>45579</v>
      </c>
      <c r="Z1314" s="63">
        <f ca="1" t="shared" si="1724"/>
        <v>45564</v>
      </c>
      <c r="AA1314" s="67"/>
      <c r="AB1314" s="64" t="str">
        <f ca="1" t="shared" si="1725"/>
        <v/>
      </c>
      <c r="AC1314" s="73">
        <f ca="1">INDEX(Anslutningspunkt!$A$2:$A$108,RANDBETWEEN(2,108),1)</f>
        <v>0</v>
      </c>
      <c r="AD1314" s="30"/>
      <c r="AE1314" s="30" t="str">
        <f ca="1" t="shared" si="1755"/>
        <v>Stamnät</v>
      </c>
      <c r="AF1314" s="79"/>
      <c r="AG1314" s="122"/>
      <c r="AH1314" s="123"/>
      <c r="AI1314" s="127"/>
      <c r="AL1314" s="7"/>
      <c r="AM1314" s="7">
        <f ca="1">VLOOKUP(AC1314,Anslutningspunkt!A:B,2,0)+RANDBETWEEN(-10000,10000)</f>
        <v>6085695.672</v>
      </c>
      <c r="AN1314" s="7">
        <f ca="1">VLOOKUP(AC1314,Anslutningspunkt!A:C,3,0)+RANDBETWEEN(-10000,10000)</f>
        <v>400864.438</v>
      </c>
      <c r="AP1314" s="7" t="str">
        <f ca="1" t="shared" si="1726"/>
        <v>Utökning</v>
      </c>
      <c r="AQ1314" s="7" t="str">
        <f t="shared" si="1727"/>
        <v>Konsumtion/Produktion</v>
      </c>
      <c r="AX1314" s="31" t="str">
        <f ca="1" t="shared" si="1728"/>
        <v/>
      </c>
      <c r="AZ1314" s="31" t="str">
        <f ca="1">IF(SUM(IF({"4.Projekteringsavtal","5.Anslutningsavtal","6.Nätavtal"}=Q1314,1,0))&gt;0,EDATE(AX1314,RANDBETWEEN(0,6)),"")</f>
        <v/>
      </c>
      <c r="BB1314" s="21" t="str">
        <f ca="1">IF(SUM(IF({"5.Anslutningsavtal","6.Nätavtal"}=Q1314,1,0))&gt;0,EDATE(AZ1314,RANDBETWEEN(0,3)),"")</f>
        <v/>
      </c>
      <c r="BD1314" s="21" t="str">
        <f ca="1" t="shared" si="1729"/>
        <v/>
      </c>
    </row>
    <row r="1315" spans="1:56">
      <c r="A1315" s="33" t="s">
        <v>65</v>
      </c>
      <c r="B1315" s="31">
        <f ca="1" t="shared" si="1743"/>
        <v>44142</v>
      </c>
      <c r="C1315" s="32">
        <f ca="1" t="shared" si="1716"/>
        <v>45125</v>
      </c>
      <c r="D1315" s="30" t="str">
        <f t="shared" si="1717"/>
        <v>Project 41315</v>
      </c>
      <c r="E1315" s="30" t="str">
        <f t="shared" si="1718"/>
        <v>Company AB 51315</v>
      </c>
      <c r="F1315" s="30" t="str">
        <f ca="1" t="shared" si="1744"/>
        <v>Långshyttan</v>
      </c>
      <c r="G1315" s="37">
        <f ca="1" t="shared" si="1745"/>
        <v>38</v>
      </c>
      <c r="H1315" s="38" t="str">
        <f ca="1" t="shared" si="1746"/>
        <v>Nej</v>
      </c>
      <c r="I1315" s="30" t="str">
        <f ca="1" t="shared" si="1747"/>
        <v>Nyanslutning</v>
      </c>
      <c r="J1315" s="30" t="s">
        <v>69</v>
      </c>
      <c r="K1315" s="41">
        <f ca="1" t="shared" si="1748"/>
        <v>370</v>
      </c>
      <c r="L1315" s="41">
        <f ca="1" t="shared" si="1719"/>
        <v>219</v>
      </c>
      <c r="N1315" s="30" t="str">
        <f ca="1" t="shared" si="1720"/>
        <v>Sarah Anderson 1315</v>
      </c>
      <c r="O1315" s="30" t="str">
        <f ca="1" t="shared" si="1721"/>
        <v>Lars Johnson 1315</v>
      </c>
      <c r="P1315" s="30" t="str">
        <f ca="1" t="shared" si="1722"/>
        <v>Anders Erikson 1315</v>
      </c>
      <c r="Q1315" s="30" t="str">
        <f ca="1" t="shared" si="1749"/>
        <v>1.Anslutningsmöjlighet</v>
      </c>
      <c r="R1315" s="45" t="str">
        <f ca="1" t="shared" si="1750"/>
        <v/>
      </c>
      <c r="S1315" s="45" t="str">
        <f ca="1" t="shared" si="1751"/>
        <v/>
      </c>
      <c r="T1315" s="45" t="str">
        <f ca="1" t="shared" si="1752"/>
        <v/>
      </c>
      <c r="V1315" s="33"/>
      <c r="W1315" s="49" t="str">
        <f ca="1" t="shared" si="1753"/>
        <v>Ansluts till LN 20 kV</v>
      </c>
      <c r="X1315" s="50" t="str">
        <f ca="1" t="shared" si="1754"/>
        <v/>
      </c>
      <c r="Y1315" s="63" t="str">
        <f ca="1" t="shared" si="1723"/>
        <v/>
      </c>
      <c r="Z1315" s="63" t="str">
        <f ca="1" t="shared" si="1724"/>
        <v/>
      </c>
      <c r="AA1315" s="67"/>
      <c r="AB1315" s="64" t="str">
        <f ca="1" t="shared" si="1725"/>
        <v/>
      </c>
      <c r="AC1315" s="73">
        <f ca="1">INDEX(Anslutningspunkt!$A$2:$A$108,RANDBETWEEN(2,108),1)</f>
        <v>11</v>
      </c>
      <c r="AD1315" s="30"/>
      <c r="AE1315" s="30" t="str">
        <f ca="1" t="shared" si="1755"/>
        <v/>
      </c>
      <c r="AF1315" s="79"/>
      <c r="AG1315" s="122"/>
      <c r="AH1315" s="123"/>
      <c r="AI1315" s="127"/>
      <c r="AL1315" s="7"/>
      <c r="AM1315" s="7">
        <f ca="1">VLOOKUP(AC1315,Anslutningspunkt!A:B,2,0)+RANDBETWEEN(-10000,10000)</f>
        <v>6010114.672</v>
      </c>
      <c r="AN1315" s="7">
        <f ca="1">VLOOKUP(AC1315,Anslutningspunkt!A:C,3,0)+RANDBETWEEN(-10000,10000)</f>
        <v>268726.438</v>
      </c>
      <c r="AP1315" s="7" t="str">
        <f ca="1" t="shared" si="1726"/>
        <v>Nyanslutning</v>
      </c>
      <c r="AQ1315" s="7" t="str">
        <f t="shared" si="1727"/>
        <v>Konsumtion/Produktion</v>
      </c>
      <c r="AX1315" s="31" t="str">
        <f ca="1" t="shared" si="1728"/>
        <v/>
      </c>
      <c r="AZ1315" s="31" t="str">
        <f ca="1">IF(SUM(IF({"4.Projekteringsavtal","5.Anslutningsavtal","6.Nätavtal"}=Q1315,1,0))&gt;0,EDATE(AX1315,RANDBETWEEN(0,6)),"")</f>
        <v/>
      </c>
      <c r="BB1315" s="21" t="str">
        <f ca="1">IF(SUM(IF({"5.Anslutningsavtal","6.Nätavtal"}=Q1315,1,0))&gt;0,EDATE(AZ1315,RANDBETWEEN(0,3)),"")</f>
        <v/>
      </c>
      <c r="BD1315" s="21" t="str">
        <f ca="1" t="shared" si="1729"/>
        <v/>
      </c>
    </row>
    <row r="1316" spans="1:56">
      <c r="A1316" s="33" t="s">
        <v>65</v>
      </c>
      <c r="B1316" s="31">
        <f ca="1" t="shared" si="1743"/>
        <v>43548</v>
      </c>
      <c r="C1316" s="32">
        <f ca="1" t="shared" si="1716"/>
        <v>43864</v>
      </c>
      <c r="D1316" s="30" t="str">
        <f t="shared" si="1717"/>
        <v>Project 41316</v>
      </c>
      <c r="E1316" s="30" t="str">
        <f t="shared" si="1718"/>
        <v>Company AB 51316</v>
      </c>
      <c r="F1316" s="30" t="str">
        <f ca="1" t="shared" si="1744"/>
        <v>Horndal</v>
      </c>
      <c r="G1316" s="37">
        <f ca="1" t="shared" si="1745"/>
        <v>33</v>
      </c>
      <c r="H1316" s="38" t="str">
        <f ca="1" t="shared" si="1746"/>
        <v>Ja</v>
      </c>
      <c r="I1316" s="30" t="str">
        <f ca="1" t="shared" si="1747"/>
        <v>Utökning</v>
      </c>
      <c r="J1316" s="30" t="s">
        <v>69</v>
      </c>
      <c r="K1316" s="41">
        <f ca="1" t="shared" si="1748"/>
        <v>120</v>
      </c>
      <c r="L1316" s="41">
        <f ca="1" t="shared" si="1719"/>
        <v>37</v>
      </c>
      <c r="N1316" s="30" t="str">
        <f ca="1" t="shared" si="1720"/>
        <v>Sarah Anderson 1316</v>
      </c>
      <c r="O1316" s="30" t="str">
        <f ca="1" t="shared" si="1721"/>
        <v>Sarah Anderson 1316</v>
      </c>
      <c r="P1316" s="30" t="str">
        <f ca="1" t="shared" si="1722"/>
        <v>Erik Johanson 1316</v>
      </c>
      <c r="Q1316" s="30" t="str">
        <f ca="1" t="shared" si="1749"/>
        <v>5.Anslutningsavtal</v>
      </c>
      <c r="R1316" s="45" t="str">
        <f ca="1" t="shared" si="1750"/>
        <v/>
      </c>
      <c r="S1316" s="45" t="str">
        <f ca="1" t="shared" si="1751"/>
        <v>x</v>
      </c>
      <c r="T1316" s="45" t="str">
        <f ca="1" t="shared" si="1752"/>
        <v/>
      </c>
      <c r="V1316" s="33"/>
      <c r="W1316" s="49" t="str">
        <f ca="1" t="shared" si="1753"/>
        <v>Länk</v>
      </c>
      <c r="X1316" s="50" t="str">
        <f ca="1" t="shared" si="1754"/>
        <v/>
      </c>
      <c r="Y1316" s="63" t="str">
        <f ca="1" t="shared" si="1723"/>
        <v/>
      </c>
      <c r="Z1316" s="63" t="str">
        <f ca="1" t="shared" si="1724"/>
        <v/>
      </c>
      <c r="AA1316" s="67"/>
      <c r="AB1316" s="64" t="str">
        <f ca="1" t="shared" si="1725"/>
        <v/>
      </c>
      <c r="AC1316" s="73">
        <f ca="1">INDEX(Anslutningspunkt!$A$2:$A$108,RANDBETWEEN(2,108),1)</f>
        <v>93</v>
      </c>
      <c r="AD1316" s="30"/>
      <c r="AE1316" s="30" t="str">
        <f ca="1" t="shared" si="1755"/>
        <v>Regionnät</v>
      </c>
      <c r="AF1316" s="79"/>
      <c r="AG1316" s="122"/>
      <c r="AH1316" s="123"/>
      <c r="AI1316" s="127"/>
      <c r="AL1316" s="7"/>
      <c r="AM1316" s="7">
        <f ca="1">VLOOKUP(AC1316,Anslutningspunkt!A:B,2,0)+RANDBETWEEN(-10000,10000)</f>
        <v>6128922.672</v>
      </c>
      <c r="AN1316" s="7">
        <f ca="1">VLOOKUP(AC1316,Anslutningspunkt!A:C,3,0)+RANDBETWEEN(-10000,10000)</f>
        <v>389138.438</v>
      </c>
      <c r="AP1316" s="7" t="str">
        <f ca="1" t="shared" si="1726"/>
        <v>Utökning</v>
      </c>
      <c r="AQ1316" s="7" t="str">
        <f t="shared" si="1727"/>
        <v>Konsumtion/Produktion</v>
      </c>
      <c r="AX1316" s="31">
        <f ca="1" t="shared" si="1728"/>
        <v>43576.1740134307</v>
      </c>
      <c r="AZ1316" s="31">
        <f ca="1">IF(SUM(IF({"4.Projekteringsavtal","5.Anslutningsavtal","6.Nätavtal"}=Q1316,1,0))&gt;0,EDATE(AX1316,RANDBETWEEN(0,6)),"")</f>
        <v>43606</v>
      </c>
      <c r="BB1316" s="21">
        <f ca="1">IF(SUM(IF({"5.Anslutningsavtal","6.Nätavtal"}=Q1316,1,0))&gt;0,EDATE(AZ1316,RANDBETWEEN(0,3)),"")</f>
        <v>43637</v>
      </c>
      <c r="BD1316" s="21" t="str">
        <f ca="1" t="shared" si="1729"/>
        <v/>
      </c>
    </row>
    <row r="1317" spans="1:56">
      <c r="A1317" s="33" t="s">
        <v>65</v>
      </c>
      <c r="B1317" s="31">
        <f ca="1" t="shared" si="1743"/>
        <v>43370</v>
      </c>
      <c r="C1317" s="32">
        <f ca="1" t="shared" si="1716"/>
        <v>43728</v>
      </c>
      <c r="D1317" s="30" t="str">
        <f t="shared" si="1717"/>
        <v>Project 41317</v>
      </c>
      <c r="E1317" s="30" t="str">
        <f t="shared" si="1718"/>
        <v>Company AB 51317</v>
      </c>
      <c r="F1317" s="30" t="str">
        <f ca="1" t="shared" si="1744"/>
        <v>Österåker</v>
      </c>
      <c r="G1317" s="37">
        <f ca="1" t="shared" si="1745"/>
        <v>34</v>
      </c>
      <c r="H1317" s="38" t="str">
        <f ca="1" t="shared" si="1746"/>
        <v>Ja</v>
      </c>
      <c r="I1317" s="30" t="str">
        <f ca="1" t="shared" si="1747"/>
        <v>Utökning</v>
      </c>
      <c r="J1317" s="30" t="s">
        <v>69</v>
      </c>
      <c r="K1317" s="41">
        <f ca="1" t="shared" si="1748"/>
        <v>20</v>
      </c>
      <c r="L1317" s="41">
        <f ca="1" t="shared" si="1719"/>
        <v>10</v>
      </c>
      <c r="N1317" s="30" t="str">
        <f ca="1" t="shared" si="1720"/>
        <v>Anders Erikson 1317</v>
      </c>
      <c r="O1317" s="30" t="str">
        <f ca="1" t="shared" si="1721"/>
        <v>Sarah Anderson 1317</v>
      </c>
      <c r="P1317" s="30" t="str">
        <f ca="1" t="shared" si="1722"/>
        <v>Anders Erikson 1317</v>
      </c>
      <c r="Q1317" s="30" t="str">
        <f ca="1" t="shared" si="1749"/>
        <v>1.Anslutningsmöjlighet</v>
      </c>
      <c r="R1317" s="45" t="str">
        <f ca="1" t="shared" si="1750"/>
        <v/>
      </c>
      <c r="S1317" s="45" t="str">
        <f ca="1" t="shared" si="1751"/>
        <v/>
      </c>
      <c r="T1317" s="45" t="str">
        <f ca="1" t="shared" si="1752"/>
        <v/>
      </c>
      <c r="V1317" s="33"/>
      <c r="W1317" s="49" t="str">
        <f ca="1" t="shared" si="1753"/>
        <v>Reservationsavtal ska tecknas</v>
      </c>
      <c r="X1317" s="50" t="str">
        <f ca="1" t="shared" si="1754"/>
        <v>Nej</v>
      </c>
      <c r="Y1317" s="63" t="str">
        <f ca="1" t="shared" si="1723"/>
        <v/>
      </c>
      <c r="Z1317" s="63" t="str">
        <f ca="1" t="shared" si="1724"/>
        <v/>
      </c>
      <c r="AA1317" s="67"/>
      <c r="AB1317" s="64">
        <f ca="1" t="shared" si="1725"/>
        <v>43482.013216573</v>
      </c>
      <c r="AC1317" s="73">
        <f ca="1">INDEX(Anslutningspunkt!$A$2:$A$108,RANDBETWEEN(2,108),1)</f>
        <v>39</v>
      </c>
      <c r="AD1317" s="30"/>
      <c r="AE1317" s="30" t="str">
        <f ca="1" t="shared" si="1755"/>
        <v/>
      </c>
      <c r="AF1317" s="79"/>
      <c r="AG1317" s="122"/>
      <c r="AH1317" s="123"/>
      <c r="AI1317" s="127"/>
      <c r="AL1317" s="7"/>
      <c r="AM1317" s="7">
        <f ca="1">VLOOKUP(AC1317,Anslutningspunkt!A:B,2,0)+RANDBETWEEN(-10000,10000)</f>
        <v>6020614.672</v>
      </c>
      <c r="AN1317" s="7">
        <f ca="1">VLOOKUP(AC1317,Anslutningspunkt!A:C,3,0)+RANDBETWEEN(-10000,10000)</f>
        <v>357380.438</v>
      </c>
      <c r="AP1317" s="7" t="str">
        <f ca="1" t="shared" si="1726"/>
        <v>Utökning</v>
      </c>
      <c r="AQ1317" s="7" t="str">
        <f t="shared" si="1727"/>
        <v>Konsumtion/Produktion</v>
      </c>
      <c r="AX1317" s="31" t="str">
        <f ca="1" t="shared" si="1728"/>
        <v/>
      </c>
      <c r="AZ1317" s="31" t="str">
        <f ca="1">IF(SUM(IF({"4.Projekteringsavtal","5.Anslutningsavtal","6.Nätavtal"}=Q1317,1,0))&gt;0,EDATE(AX1317,RANDBETWEEN(0,6)),"")</f>
        <v/>
      </c>
      <c r="BB1317" s="21" t="str">
        <f ca="1">IF(SUM(IF({"5.Anslutningsavtal","6.Nätavtal"}=Q1317,1,0))&gt;0,EDATE(AZ1317,RANDBETWEEN(0,3)),"")</f>
        <v/>
      </c>
      <c r="BD1317" s="21" t="str">
        <f ca="1" t="shared" si="1729"/>
        <v/>
      </c>
    </row>
    <row r="1318" spans="1:56">
      <c r="A1318" s="33" t="s">
        <v>65</v>
      </c>
      <c r="B1318" s="31">
        <f ca="1" t="shared" si="1743"/>
        <v>43453</v>
      </c>
      <c r="C1318" s="32">
        <f ca="1" t="shared" si="1716"/>
        <v>45195</v>
      </c>
      <c r="D1318" s="30" t="str">
        <f t="shared" si="1717"/>
        <v>Project 41318</v>
      </c>
      <c r="E1318" s="30" t="str">
        <f t="shared" si="1718"/>
        <v>Company AB 51318</v>
      </c>
      <c r="F1318" s="30" t="str">
        <f ca="1" t="shared" si="1744"/>
        <v>Gävle/Sandviken</v>
      </c>
      <c r="G1318" s="37">
        <f ca="1" t="shared" si="1745"/>
        <v>36</v>
      </c>
      <c r="H1318" s="38" t="str">
        <f ca="1" t="shared" si="1746"/>
        <v/>
      </c>
      <c r="I1318" s="30" t="str">
        <f ca="1" t="shared" si="1747"/>
        <v>Flytt</v>
      </c>
      <c r="J1318" s="30" t="s">
        <v>69</v>
      </c>
      <c r="K1318" s="41">
        <f ca="1" t="shared" si="1748"/>
        <v>400</v>
      </c>
      <c r="L1318" s="41">
        <f ca="1" t="shared" si="1719"/>
        <v>254</v>
      </c>
      <c r="N1318" s="30" t="str">
        <f ca="1" t="shared" si="1720"/>
        <v>Anders Erikson 1318</v>
      </c>
      <c r="O1318" s="30" t="str">
        <f ca="1" t="shared" si="1721"/>
        <v>Erik Johanson 1318</v>
      </c>
      <c r="P1318" s="30" t="str">
        <f ca="1" t="shared" si="1722"/>
        <v>Lars Johnson 1318</v>
      </c>
      <c r="Q1318" s="30" t="str">
        <f ca="1" t="shared" si="1749"/>
        <v>2.Reservationsavtal</v>
      </c>
      <c r="R1318" s="45" t="str">
        <f ca="1" t="shared" si="1750"/>
        <v/>
      </c>
      <c r="S1318" s="45" t="str">
        <f ca="1" t="shared" si="1751"/>
        <v>x</v>
      </c>
      <c r="T1318" s="45" t="str">
        <f ca="1" t="shared" si="1752"/>
        <v/>
      </c>
      <c r="V1318" s="33"/>
      <c r="W1318" s="49" t="str">
        <f ca="1" t="shared" si="1753"/>
        <v/>
      </c>
      <c r="X1318" s="50" t="str">
        <f ca="1" t="shared" si="1754"/>
        <v>Nej</v>
      </c>
      <c r="Y1318" s="63" t="str">
        <f ca="1" t="shared" si="1723"/>
        <v/>
      </c>
      <c r="Z1318" s="63" t="str">
        <f ca="1" t="shared" si="1724"/>
        <v/>
      </c>
      <c r="AA1318" s="67"/>
      <c r="AB1318" s="64" t="str">
        <f ca="1" t="shared" si="1725"/>
        <v/>
      </c>
      <c r="AC1318" s="73">
        <f ca="1">INDEX(Anslutningspunkt!$A$2:$A$108,RANDBETWEEN(2,108),1)</f>
        <v>67</v>
      </c>
      <c r="AD1318" s="30"/>
      <c r="AE1318" s="30" t="str">
        <f ca="1" t="shared" si="1755"/>
        <v>Stamnät</v>
      </c>
      <c r="AF1318" s="79"/>
      <c r="AG1318" s="122"/>
      <c r="AH1318" s="123"/>
      <c r="AI1318" s="127"/>
      <c r="AL1318" s="7"/>
      <c r="AM1318" s="7">
        <f ca="1">VLOOKUP(AC1318,Anslutningspunkt!A:B,2,0)+RANDBETWEEN(-10000,10000)</f>
        <v>6148812.672</v>
      </c>
      <c r="AN1318" s="7">
        <f ca="1">VLOOKUP(AC1318,Anslutningspunkt!A:C,3,0)+RANDBETWEEN(-10000,10000)</f>
        <v>382573.438</v>
      </c>
      <c r="AP1318" s="7" t="str">
        <f ca="1" t="shared" si="1726"/>
        <v>Flytt</v>
      </c>
      <c r="AQ1318" s="7" t="str">
        <f t="shared" si="1727"/>
        <v>Konsumtion/Produktion</v>
      </c>
      <c r="AX1318" s="31">
        <f ca="1" t="shared" si="1728"/>
        <v>45059.5706107202</v>
      </c>
      <c r="AZ1318" s="31" t="str">
        <f ca="1">IF(SUM(IF({"4.Projekteringsavtal","5.Anslutningsavtal","6.Nätavtal"}=Q1318,1,0))&gt;0,EDATE(AX1318,RANDBETWEEN(0,6)),"")</f>
        <v/>
      </c>
      <c r="BB1318" s="21" t="str">
        <f ca="1">IF(SUM(IF({"5.Anslutningsavtal","6.Nätavtal"}=Q1318,1,0))&gt;0,EDATE(AZ1318,RANDBETWEEN(0,3)),"")</f>
        <v/>
      </c>
      <c r="BD1318" s="21" t="str">
        <f ca="1" t="shared" si="1729"/>
        <v/>
      </c>
    </row>
    <row r="1319" spans="1:56">
      <c r="A1319" s="33" t="s">
        <v>65</v>
      </c>
      <c r="B1319" s="31">
        <f ca="1" t="shared" si="1743"/>
        <v>43833</v>
      </c>
      <c r="C1319" s="32">
        <f ca="1" t="shared" si="1716"/>
        <v>45448</v>
      </c>
      <c r="D1319" s="30" t="str">
        <f t="shared" si="1717"/>
        <v>Project 41319</v>
      </c>
      <c r="E1319" s="30" t="str">
        <f t="shared" si="1718"/>
        <v>Company AB 51319</v>
      </c>
      <c r="F1319" s="30" t="str">
        <f ca="1" t="shared" si="1744"/>
        <v>Sigtuna</v>
      </c>
      <c r="G1319" s="37">
        <f ca="1" t="shared" si="1745"/>
        <v>34</v>
      </c>
      <c r="H1319" s="38" t="str">
        <f ca="1" t="shared" si="1746"/>
        <v>Ja</v>
      </c>
      <c r="I1319" s="30" t="str">
        <f ca="1" t="shared" si="1747"/>
        <v>Utökning</v>
      </c>
      <c r="J1319" s="30" t="s">
        <v>69</v>
      </c>
      <c r="K1319" s="41">
        <f ca="1" t="shared" si="1748"/>
        <v>100</v>
      </c>
      <c r="L1319" s="41">
        <f ca="1" t="shared" si="1719"/>
        <v>54</v>
      </c>
      <c r="N1319" s="30" t="str">
        <f ca="1" t="shared" si="1720"/>
        <v>Sarah Anderson 1319</v>
      </c>
      <c r="O1319" s="30" t="str">
        <f ca="1" t="shared" si="1721"/>
        <v>Anders Erikson 1319</v>
      </c>
      <c r="P1319" s="30" t="str">
        <f ca="1" t="shared" si="1722"/>
        <v>Erik Johanson 1319</v>
      </c>
      <c r="Q1319" s="30" t="str">
        <f ca="1" t="shared" si="1749"/>
        <v>5.Anslutningsavtal</v>
      </c>
      <c r="R1319" s="45" t="str">
        <f ca="1" t="shared" si="1750"/>
        <v>nej</v>
      </c>
      <c r="S1319" s="45" t="str">
        <f ca="1" t="shared" si="1751"/>
        <v/>
      </c>
      <c r="T1319" s="45" t="str">
        <f ca="1" t="shared" si="1752"/>
        <v/>
      </c>
      <c r="V1319" s="33"/>
      <c r="W1319" s="49" t="str">
        <f ca="1" t="shared" si="1753"/>
        <v>Ansluts till LN 20 kV</v>
      </c>
      <c r="X1319" s="50" t="str">
        <f ca="1" t="shared" si="1754"/>
        <v>Ja</v>
      </c>
      <c r="Y1319" s="63">
        <f ca="1" t="shared" si="1723"/>
        <v>45498</v>
      </c>
      <c r="Z1319" s="63">
        <f ca="1" t="shared" si="1724"/>
        <v>45465</v>
      </c>
      <c r="AA1319" s="67"/>
      <c r="AB1319" s="64" t="str">
        <f ca="1" t="shared" si="1725"/>
        <v/>
      </c>
      <c r="AC1319" s="73">
        <f ca="1">INDEX(Anslutningspunkt!$A$2:$A$108,RANDBETWEEN(2,108),1)</f>
        <v>74</v>
      </c>
      <c r="AD1319" s="30"/>
      <c r="AE1319" s="30" t="str">
        <f ca="1" t="shared" si="1755"/>
        <v>Stamnät Regionnät</v>
      </c>
      <c r="AF1319" s="79"/>
      <c r="AG1319" s="122"/>
      <c r="AH1319" s="123"/>
      <c r="AI1319" s="127"/>
      <c r="AL1319" s="7"/>
      <c r="AM1319" s="7">
        <f ca="1">VLOOKUP(AC1319,Anslutningspunkt!A:B,2,0)+RANDBETWEEN(-10000,10000)</f>
        <v>6119440.672</v>
      </c>
      <c r="AN1319" s="7">
        <f ca="1">VLOOKUP(AC1319,Anslutningspunkt!A:C,3,0)+RANDBETWEEN(-10000,10000)</f>
        <v>387896.438</v>
      </c>
      <c r="AP1319" s="7" t="str">
        <f ca="1" t="shared" si="1726"/>
        <v>Utökning</v>
      </c>
      <c r="AQ1319" s="7" t="str">
        <f t="shared" si="1727"/>
        <v>Konsumtion/Produktion</v>
      </c>
      <c r="AX1319" s="31">
        <f ca="1" t="shared" si="1728"/>
        <v>44419.8508244929</v>
      </c>
      <c r="AZ1319" s="31">
        <f ca="1">IF(SUM(IF({"4.Projekteringsavtal","5.Anslutningsavtal","6.Nätavtal"}=Q1319,1,0))&gt;0,EDATE(AX1319,RANDBETWEEN(0,6)),"")</f>
        <v>44419</v>
      </c>
      <c r="BB1319" s="21">
        <f ca="1">IF(SUM(IF({"5.Anslutningsavtal","6.Nätavtal"}=Q1319,1,0))&gt;0,EDATE(AZ1319,RANDBETWEEN(0,3)),"")</f>
        <v>44450</v>
      </c>
      <c r="BD1319" s="21" t="str">
        <f ca="1" t="shared" si="1729"/>
        <v/>
      </c>
    </row>
    <row r="1320" spans="1:56">
      <c r="A1320" s="33" t="s">
        <v>65</v>
      </c>
      <c r="B1320" s="31">
        <f ca="1" t="shared" si="1743"/>
        <v>43839</v>
      </c>
      <c r="C1320" s="32">
        <f ca="1" t="shared" si="1716"/>
        <v>45084</v>
      </c>
      <c r="D1320" s="30" t="str">
        <f t="shared" si="1717"/>
        <v>Project 41320</v>
      </c>
      <c r="E1320" s="30" t="str">
        <f t="shared" si="1718"/>
        <v>Company AB 51320</v>
      </c>
      <c r="F1320" s="30" t="str">
        <f ca="1" t="shared" si="1744"/>
        <v>Litslunda</v>
      </c>
      <c r="G1320" s="37">
        <f ca="1" t="shared" si="1745"/>
        <v>36</v>
      </c>
      <c r="H1320" s="38" t="str">
        <f ca="1" t="shared" si="1746"/>
        <v>Ja</v>
      </c>
      <c r="I1320" s="30" t="str">
        <f ca="1" t="shared" si="1747"/>
        <v>Utökning</v>
      </c>
      <c r="J1320" s="30" t="s">
        <v>69</v>
      </c>
      <c r="K1320" s="41">
        <f ca="1" t="shared" si="1748"/>
        <v>430</v>
      </c>
      <c r="L1320" s="41">
        <f ca="1" t="shared" si="1719"/>
        <v>71</v>
      </c>
      <c r="N1320" s="30" t="str">
        <f ca="1" t="shared" si="1720"/>
        <v>Lars Johnson 1320</v>
      </c>
      <c r="O1320" s="30" t="str">
        <f ca="1" t="shared" si="1721"/>
        <v>Anders Erikson 1320</v>
      </c>
      <c r="P1320" s="30" t="str">
        <f ca="1" t="shared" si="1722"/>
        <v>Anders Erikson 1320</v>
      </c>
      <c r="Q1320" s="30" t="str">
        <f ca="1" t="shared" si="1749"/>
        <v>4.Projekteringsavtal</v>
      </c>
      <c r="R1320" s="45" t="str">
        <f ca="1" t="shared" si="1750"/>
        <v/>
      </c>
      <c r="S1320" s="45" t="str">
        <f ca="1" t="shared" si="1751"/>
        <v/>
      </c>
      <c r="T1320" s="45" t="str">
        <f ca="1" t="shared" si="1752"/>
        <v>x</v>
      </c>
      <c r="V1320" s="33"/>
      <c r="W1320" s="49" t="str">
        <f ca="1" t="shared" si="1753"/>
        <v/>
      </c>
      <c r="X1320" s="50" t="str">
        <f ca="1" t="shared" si="1754"/>
        <v>Nej</v>
      </c>
      <c r="Y1320" s="63" t="str">
        <f ca="1" t="shared" si="1723"/>
        <v/>
      </c>
      <c r="Z1320" s="63" t="str">
        <f ca="1" t="shared" si="1724"/>
        <v/>
      </c>
      <c r="AA1320" s="67"/>
      <c r="AB1320" s="64" t="str">
        <f ca="1" t="shared" si="1725"/>
        <v/>
      </c>
      <c r="AC1320" s="73" t="e">
        <f ca="1">INDEX(Anslutningspunkt!$A$2:$A$108,RANDBETWEEN(2,108),1)</f>
        <v>#REF!</v>
      </c>
      <c r="AD1320" s="30"/>
      <c r="AE1320" s="30" t="str">
        <f ca="1" t="shared" si="1755"/>
        <v/>
      </c>
      <c r="AF1320" s="79"/>
      <c r="AG1320" s="122"/>
      <c r="AH1320" s="123"/>
      <c r="AI1320" s="127"/>
      <c r="AL1320" s="7"/>
      <c r="AM1320" s="7" t="e">
        <f ca="1">VLOOKUP(AC1320,Anslutningspunkt!A:B,2,0)+RANDBETWEEN(-10000,10000)</f>
        <v>#REF!</v>
      </c>
      <c r="AN1320" s="7" t="e">
        <f ca="1">VLOOKUP(AC1320,Anslutningspunkt!A:C,3,0)+RANDBETWEEN(-10000,10000)</f>
        <v>#REF!</v>
      </c>
      <c r="AP1320" s="7" t="str">
        <f ca="1" t="shared" si="1726"/>
        <v>Utökning</v>
      </c>
      <c r="AQ1320" s="7" t="str">
        <f t="shared" si="1727"/>
        <v>Konsumtion/Produktion</v>
      </c>
      <c r="AX1320" s="31">
        <f ca="1" t="shared" si="1728"/>
        <v>44862.6089165171</v>
      </c>
      <c r="AZ1320" s="31">
        <f ca="1">IF(SUM(IF({"4.Projekteringsavtal","5.Anslutningsavtal","6.Nätavtal"}=Q1320,1,0))&gt;0,EDATE(AX1320,RANDBETWEEN(0,6)),"")</f>
        <v>44985</v>
      </c>
      <c r="BB1320" s="21" t="str">
        <f ca="1">IF(SUM(IF({"5.Anslutningsavtal","6.Nätavtal"}=Q1320,1,0))&gt;0,EDATE(AZ1320,RANDBETWEEN(0,3)),"")</f>
        <v/>
      </c>
      <c r="BD1320" s="21" t="str">
        <f ca="1" t="shared" si="1729"/>
        <v/>
      </c>
    </row>
    <row r="1321" spans="1:56">
      <c r="A1321" s="33" t="s">
        <v>65</v>
      </c>
      <c r="B1321" s="31">
        <f ca="1" t="shared" ref="B1321:B1330" si="1756">RANDBETWEEN(DATE(2018,1,1),DATE(2022,10,20))</f>
        <v>43207</v>
      </c>
      <c r="C1321" s="32">
        <f ca="1" t="shared" si="1716"/>
        <v>43830</v>
      </c>
      <c r="D1321" s="30" t="str">
        <f t="shared" si="1717"/>
        <v>Project 41321</v>
      </c>
      <c r="E1321" s="30" t="str">
        <f t="shared" si="1718"/>
        <v>Company AB 51321</v>
      </c>
      <c r="F1321" s="30" t="str">
        <f ca="1" t="shared" ref="F1321:F1330" si="1757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Nykvarn</v>
      </c>
      <c r="G1321" s="37">
        <f ca="1" t="shared" ref="G1321:G1330" si="1758">RANDBETWEEN(30,38)</f>
        <v>32</v>
      </c>
      <c r="H1321" s="38" t="str">
        <f ca="1" t="shared" ref="H1321:H1330" si="1759">CHOOSE(RANDBETWEEN(1,3),"Ja","Nej","")</f>
        <v/>
      </c>
      <c r="I1321" s="30" t="str">
        <f ca="1" t="shared" ref="I1321:I1330" si="1760">CHOOSE(RANDBETWEEN(1,3),"Nyanslutning","Utökning","Flytt")</f>
        <v>Nyanslutning</v>
      </c>
      <c r="J1321" s="30" t="s">
        <v>69</v>
      </c>
      <c r="K1321" s="41">
        <f ca="1" t="shared" ref="K1321:K1330" si="1761">RANDBETWEEN(1,60)*10</f>
        <v>420</v>
      </c>
      <c r="L1321" s="41">
        <f ca="1" t="shared" si="1719"/>
        <v>371</v>
      </c>
      <c r="N1321" s="30" t="str">
        <f ca="1" t="shared" si="1720"/>
        <v>Anders Erikson 1321</v>
      </c>
      <c r="O1321" s="30" t="str">
        <f ca="1" t="shared" si="1721"/>
        <v>Sarah Anderson 1321</v>
      </c>
      <c r="P1321" s="30" t="str">
        <f ca="1" t="shared" si="1722"/>
        <v>Erik Johanson 1321</v>
      </c>
      <c r="Q1321" s="30" t="str">
        <f ca="1" t="shared" ref="Q1321:Q1330" si="1762">CHOOSE(RANDBETWEEN(1,5),"5.Anslutningsavtal","4.Projekteringsavtal","6.Nätavtal","2.Reservationsavtal","1.Anslutningsmöjlighet")</f>
        <v>4.Projekteringsavtal</v>
      </c>
      <c r="R1321" s="45" t="str">
        <f ca="1" t="shared" ref="R1321:R1330" si="1763">CHOOSE(RANDBETWEEN(1,8),"Ja","","","","n","nej","?","N/A")</f>
        <v>n</v>
      </c>
      <c r="S1321" s="45" t="str">
        <f ca="1" t="shared" ref="S1321:S1330" si="1764">CHOOSE(RANDBETWEEN(1,3),"x","","")</f>
        <v/>
      </c>
      <c r="T1321" s="45" t="str">
        <f ca="1" t="shared" ref="T1321:T1330" si="1765">CHOOSE(RANDBETWEEN(1,4),"x","","","")</f>
        <v/>
      </c>
      <c r="V1321" s="33"/>
      <c r="W1321" s="49" t="str">
        <f ca="1" t="shared" ref="W1321:W1330" si="1766">CHOOSE(RANDBETWEEN(1,7),"Länk","","","","","Ansluts till LN 20 kV","Reservationsavtal ska tecknas")</f>
        <v>Reservationsavtal ska tecknas</v>
      </c>
      <c r="X1321" s="50" t="str">
        <f ca="1" t="shared" ref="X1321:X1330" si="1767">CHOOSE(RANDBETWEEN(1,4),"Ja","Ja","Nej","")</f>
        <v>Ja</v>
      </c>
      <c r="Y1321" s="63">
        <f ca="1" t="shared" si="1723"/>
        <v>44161</v>
      </c>
      <c r="Z1321" s="63">
        <f ca="1" t="shared" si="1724"/>
        <v>44037</v>
      </c>
      <c r="AA1321" s="67"/>
      <c r="AB1321" s="64" t="str">
        <f ca="1" t="shared" si="1725"/>
        <v/>
      </c>
      <c r="AC1321" s="73">
        <f ca="1">INDEX(Anslutningspunkt!$A$2:$A$108,RANDBETWEEN(2,108),1)</f>
        <v>11</v>
      </c>
      <c r="AD1321" s="30"/>
      <c r="AE1321" s="30" t="str">
        <f ca="1" t="shared" ref="AE1321:AE1330" si="1768">CHOOSE(RANDBETWEEN(1,4),"Regionnät","Stamnät Regionnät","Stamnät","")</f>
        <v>Stamnät</v>
      </c>
      <c r="AF1321" s="79"/>
      <c r="AG1321" s="122"/>
      <c r="AH1321" s="123"/>
      <c r="AI1321" s="127"/>
      <c r="AL1321" s="7"/>
      <c r="AM1321" s="7">
        <f ca="1">VLOOKUP(AC1321,Anslutningspunkt!A:B,2,0)+RANDBETWEEN(-10000,10000)</f>
        <v>6018619.672</v>
      </c>
      <c r="AN1321" s="7">
        <f ca="1">VLOOKUP(AC1321,Anslutningspunkt!A:C,3,0)+RANDBETWEEN(-10000,10000)</f>
        <v>250550.438</v>
      </c>
      <c r="AP1321" s="7" t="str">
        <f ca="1" t="shared" si="1726"/>
        <v>Nyanslutning</v>
      </c>
      <c r="AQ1321" s="7" t="str">
        <f t="shared" si="1727"/>
        <v>Konsumtion/Produktion</v>
      </c>
      <c r="AX1321" s="31">
        <f ca="1" t="shared" si="1728"/>
        <v>43664.2753694603</v>
      </c>
      <c r="AZ1321" s="31">
        <f ca="1">IF(SUM(IF({"4.Projekteringsavtal","5.Anslutningsavtal","6.Nätavtal"}=Q1321,1,0))&gt;0,EDATE(AX1321,RANDBETWEEN(0,6)),"")</f>
        <v>43664</v>
      </c>
      <c r="BB1321" s="21" t="str">
        <f ca="1">IF(SUM(IF({"5.Anslutningsavtal","6.Nätavtal"}=Q1321,1,0))&gt;0,EDATE(AZ1321,RANDBETWEEN(0,3)),"")</f>
        <v/>
      </c>
      <c r="BD1321" s="21" t="str">
        <f ca="1" t="shared" si="1729"/>
        <v/>
      </c>
    </row>
    <row r="1322" spans="1:56">
      <c r="A1322" s="33" t="s">
        <v>65</v>
      </c>
      <c r="B1322" s="31">
        <f ca="1" t="shared" si="1756"/>
        <v>44136</v>
      </c>
      <c r="C1322" s="32">
        <f ca="1" t="shared" si="1716"/>
        <v>44241</v>
      </c>
      <c r="D1322" s="30" t="str">
        <f t="shared" si="1717"/>
        <v>Project 41322</v>
      </c>
      <c r="E1322" s="30" t="str">
        <f t="shared" si="1718"/>
        <v>Company AB 51322</v>
      </c>
      <c r="F1322" s="30" t="str">
        <f ca="1" t="shared" si="1757"/>
        <v>Eskilstuna</v>
      </c>
      <c r="G1322" s="37">
        <f ca="1" t="shared" si="1758"/>
        <v>30</v>
      </c>
      <c r="H1322" s="38" t="str">
        <f ca="1" t="shared" si="1759"/>
        <v>Nej</v>
      </c>
      <c r="I1322" s="30" t="str">
        <f ca="1" t="shared" si="1760"/>
        <v>Flytt</v>
      </c>
      <c r="J1322" s="30" t="s">
        <v>69</v>
      </c>
      <c r="K1322" s="41">
        <f ca="1" t="shared" si="1761"/>
        <v>120</v>
      </c>
      <c r="L1322" s="41">
        <f ca="1" t="shared" si="1719"/>
        <v>5</v>
      </c>
      <c r="N1322" s="30" t="str">
        <f ca="1" t="shared" si="1720"/>
        <v>Sarah Anderson 1322</v>
      </c>
      <c r="O1322" s="30" t="str">
        <f ca="1" t="shared" si="1721"/>
        <v>Erik Johanson 1322</v>
      </c>
      <c r="P1322" s="30" t="str">
        <f ca="1" t="shared" si="1722"/>
        <v>Sarah Anderson 1322</v>
      </c>
      <c r="Q1322" s="30" t="str">
        <f ca="1" t="shared" si="1762"/>
        <v>4.Projekteringsavtal</v>
      </c>
      <c r="R1322" s="45" t="str">
        <f ca="1" t="shared" si="1763"/>
        <v/>
      </c>
      <c r="S1322" s="45" t="str">
        <f ca="1" t="shared" si="1764"/>
        <v/>
      </c>
      <c r="T1322" s="45" t="str">
        <f ca="1" t="shared" si="1765"/>
        <v>x</v>
      </c>
      <c r="V1322" s="33"/>
      <c r="W1322" s="49" t="str">
        <f ca="1" t="shared" si="1766"/>
        <v>Ansluts till LN 20 kV</v>
      </c>
      <c r="X1322" s="50" t="str">
        <f ca="1" t="shared" si="1767"/>
        <v/>
      </c>
      <c r="Y1322" s="63" t="str">
        <f ca="1" t="shared" si="1723"/>
        <v/>
      </c>
      <c r="Z1322" s="63" t="str">
        <f ca="1" t="shared" si="1724"/>
        <v/>
      </c>
      <c r="AA1322" s="67"/>
      <c r="AB1322" s="64" t="str">
        <f ca="1" t="shared" si="1725"/>
        <v/>
      </c>
      <c r="AC1322" s="73">
        <f ca="1">INDEX(Anslutningspunkt!$A$2:$A$108,RANDBETWEEN(2,108),1)</f>
        <v>3</v>
      </c>
      <c r="AD1322" s="30"/>
      <c r="AE1322" s="30" t="str">
        <f ca="1" t="shared" si="1768"/>
        <v>Regionnät</v>
      </c>
      <c r="AF1322" s="79"/>
      <c r="AG1322" s="122"/>
      <c r="AH1322" s="123"/>
      <c r="AI1322" s="127"/>
      <c r="AL1322" s="7"/>
      <c r="AM1322" s="7">
        <f ca="1">VLOOKUP(AC1322,Anslutningspunkt!A:B,2,0)+RANDBETWEEN(-10000,10000)</f>
        <v>6188356.672</v>
      </c>
      <c r="AN1322" s="7">
        <f ca="1">VLOOKUP(AC1322,Anslutningspunkt!A:C,3,0)+RANDBETWEEN(-10000,10000)</f>
        <v>382522.438</v>
      </c>
      <c r="AP1322" s="7" t="str">
        <f ca="1" t="shared" si="1726"/>
        <v>Flytt</v>
      </c>
      <c r="AQ1322" s="7" t="str">
        <f t="shared" si="1727"/>
        <v>Konsumtion/Produktion</v>
      </c>
      <c r="AX1322" s="31">
        <f ca="1" t="shared" si="1728"/>
        <v>44237.388768613</v>
      </c>
      <c r="AZ1322" s="31">
        <f ca="1">IF(SUM(IF({"4.Projekteringsavtal","5.Anslutningsavtal","6.Nätavtal"}=Q1322,1,0))&gt;0,EDATE(AX1322,RANDBETWEEN(0,6)),"")</f>
        <v>44326</v>
      </c>
      <c r="BB1322" s="21" t="str">
        <f ca="1">IF(SUM(IF({"5.Anslutningsavtal","6.Nätavtal"}=Q1322,1,0))&gt;0,EDATE(AZ1322,RANDBETWEEN(0,3)),"")</f>
        <v/>
      </c>
      <c r="BD1322" s="21" t="str">
        <f ca="1" t="shared" si="1729"/>
        <v/>
      </c>
    </row>
    <row r="1323" spans="1:56">
      <c r="A1323" s="33" t="s">
        <v>65</v>
      </c>
      <c r="B1323" s="31">
        <f ca="1" t="shared" si="1756"/>
        <v>43278</v>
      </c>
      <c r="C1323" s="32">
        <f ca="1" t="shared" si="1716"/>
        <v>45291</v>
      </c>
      <c r="D1323" s="30" t="str">
        <f t="shared" si="1717"/>
        <v>Project 41323</v>
      </c>
      <c r="E1323" s="30" t="str">
        <f t="shared" si="1718"/>
        <v>Company AB 51323</v>
      </c>
      <c r="F1323" s="30" t="str">
        <f ca="1" t="shared" si="1757"/>
        <v>Österåker</v>
      </c>
      <c r="G1323" s="37">
        <f ca="1" t="shared" si="1758"/>
        <v>34</v>
      </c>
      <c r="H1323" s="38" t="str">
        <f ca="1" t="shared" si="1759"/>
        <v>Ja</v>
      </c>
      <c r="I1323" s="30" t="str">
        <f ca="1" t="shared" si="1760"/>
        <v>Flytt</v>
      </c>
      <c r="J1323" s="30" t="s">
        <v>69</v>
      </c>
      <c r="K1323" s="41">
        <f ca="1" t="shared" si="1761"/>
        <v>340</v>
      </c>
      <c r="L1323" s="41">
        <f ca="1" t="shared" si="1719"/>
        <v>284</v>
      </c>
      <c r="N1323" s="30" t="str">
        <f ca="1" t="shared" si="1720"/>
        <v>Erik Johanson 1323</v>
      </c>
      <c r="O1323" s="30" t="str">
        <f ca="1" t="shared" si="1721"/>
        <v>Erik Johanson 1323</v>
      </c>
      <c r="P1323" s="30" t="str">
        <f ca="1" t="shared" si="1722"/>
        <v>Erik Johanson 1323</v>
      </c>
      <c r="Q1323" s="30" t="str">
        <f ca="1" t="shared" si="1762"/>
        <v>2.Reservationsavtal</v>
      </c>
      <c r="R1323" s="45" t="str">
        <f ca="1" t="shared" si="1763"/>
        <v>N/A</v>
      </c>
      <c r="S1323" s="45" t="str">
        <f ca="1" t="shared" si="1764"/>
        <v/>
      </c>
      <c r="T1323" s="45" t="str">
        <f ca="1" t="shared" si="1765"/>
        <v/>
      </c>
      <c r="V1323" s="33"/>
      <c r="W1323" s="49" t="str">
        <f ca="1" t="shared" si="1766"/>
        <v>Ansluts till LN 20 kV</v>
      </c>
      <c r="X1323" s="50" t="str">
        <f ca="1" t="shared" si="1767"/>
        <v>Nej</v>
      </c>
      <c r="Y1323" s="63" t="str">
        <f ca="1" t="shared" si="1723"/>
        <v/>
      </c>
      <c r="Z1323" s="63" t="str">
        <f ca="1" t="shared" si="1724"/>
        <v/>
      </c>
      <c r="AA1323" s="67"/>
      <c r="AB1323" s="64" t="str">
        <f ca="1" t="shared" si="1725"/>
        <v/>
      </c>
      <c r="AC1323" s="73">
        <f ca="1">INDEX(Anslutningspunkt!$A$2:$A$108,RANDBETWEEN(2,108),1)</f>
        <v>6</v>
      </c>
      <c r="AD1323" s="30"/>
      <c r="AE1323" s="30" t="str">
        <f ca="1" t="shared" si="1768"/>
        <v>Regionnät</v>
      </c>
      <c r="AF1323" s="79"/>
      <c r="AG1323" s="122"/>
      <c r="AH1323" s="123"/>
      <c r="AI1323" s="127"/>
      <c r="AL1323" s="7"/>
      <c r="AM1323" s="7">
        <f ca="1">VLOOKUP(AC1323,Anslutningspunkt!A:B,2,0)+RANDBETWEEN(-10000,10000)</f>
        <v>6195645.672</v>
      </c>
      <c r="AN1323" s="7">
        <f ca="1">VLOOKUP(AC1323,Anslutningspunkt!A:C,3,0)+RANDBETWEEN(-10000,10000)</f>
        <v>299877.438</v>
      </c>
      <c r="AP1323" s="7" t="str">
        <f ca="1" t="shared" si="1726"/>
        <v>Flytt</v>
      </c>
      <c r="AQ1323" s="7" t="str">
        <f t="shared" si="1727"/>
        <v>Konsumtion/Produktion</v>
      </c>
      <c r="AX1323" s="31">
        <f ca="1" t="shared" si="1728"/>
        <v>43827.0249119723</v>
      </c>
      <c r="AZ1323" s="31" t="str">
        <f ca="1">IF(SUM(IF({"4.Projekteringsavtal","5.Anslutningsavtal","6.Nätavtal"}=Q1323,1,0))&gt;0,EDATE(AX1323,RANDBETWEEN(0,6)),"")</f>
        <v/>
      </c>
      <c r="BB1323" s="21" t="str">
        <f ca="1">IF(SUM(IF({"5.Anslutningsavtal","6.Nätavtal"}=Q1323,1,0))&gt;0,EDATE(AZ1323,RANDBETWEEN(0,3)),"")</f>
        <v/>
      </c>
      <c r="BD1323" s="21" t="str">
        <f ca="1" t="shared" si="1729"/>
        <v/>
      </c>
    </row>
    <row r="1324" spans="1:56">
      <c r="A1324" s="33" t="s">
        <v>65</v>
      </c>
      <c r="B1324" s="31">
        <f ca="1" t="shared" si="1756"/>
        <v>43322</v>
      </c>
      <c r="C1324" s="32">
        <f ca="1" t="shared" si="1716"/>
        <v>43902</v>
      </c>
      <c r="D1324" s="30" t="str">
        <f t="shared" si="1717"/>
        <v>Project 41324</v>
      </c>
      <c r="E1324" s="30" t="str">
        <f t="shared" si="1718"/>
        <v>Company AB 51324</v>
      </c>
      <c r="F1324" s="30" t="str">
        <f ca="1" t="shared" si="1757"/>
        <v>Arboga</v>
      </c>
      <c r="G1324" s="37">
        <f ca="1" t="shared" si="1758"/>
        <v>37</v>
      </c>
      <c r="H1324" s="38" t="str">
        <f ca="1" t="shared" si="1759"/>
        <v/>
      </c>
      <c r="I1324" s="30" t="str">
        <f ca="1" t="shared" si="1760"/>
        <v>Nyanslutning</v>
      </c>
      <c r="J1324" s="30" t="s">
        <v>69</v>
      </c>
      <c r="K1324" s="41">
        <f ca="1" t="shared" si="1761"/>
        <v>330</v>
      </c>
      <c r="L1324" s="41">
        <f ca="1" t="shared" si="1719"/>
        <v>62</v>
      </c>
      <c r="N1324" s="30" t="str">
        <f ca="1" t="shared" si="1720"/>
        <v>Sarah Anderson 1324</v>
      </c>
      <c r="O1324" s="30" t="str">
        <f ca="1" t="shared" si="1721"/>
        <v>Sarah Anderson 1324</v>
      </c>
      <c r="P1324" s="30" t="str">
        <f ca="1" t="shared" si="1722"/>
        <v>Lars Johnson 1324</v>
      </c>
      <c r="Q1324" s="30" t="str">
        <f ca="1" t="shared" si="1762"/>
        <v>4.Projekteringsavtal</v>
      </c>
      <c r="R1324" s="45" t="str">
        <f ca="1" t="shared" si="1763"/>
        <v>nej</v>
      </c>
      <c r="S1324" s="45" t="str">
        <f ca="1" t="shared" si="1764"/>
        <v>x</v>
      </c>
      <c r="T1324" s="45" t="str">
        <f ca="1" t="shared" si="1765"/>
        <v/>
      </c>
      <c r="V1324" s="33"/>
      <c r="W1324" s="49" t="str">
        <f ca="1" t="shared" si="1766"/>
        <v/>
      </c>
      <c r="X1324" s="50" t="str">
        <f ca="1" t="shared" si="1767"/>
        <v>Ja</v>
      </c>
      <c r="Y1324" s="63">
        <f ca="1" t="shared" si="1723"/>
        <v>45042</v>
      </c>
      <c r="Z1324" s="63">
        <f ca="1" t="shared" si="1724"/>
        <v>44404</v>
      </c>
      <c r="AA1324" s="67"/>
      <c r="AB1324" s="64" t="str">
        <f ca="1" t="shared" si="1725"/>
        <v/>
      </c>
      <c r="AC1324" s="73">
        <f ca="1">INDEX(Anslutningspunkt!$A$2:$A$108,RANDBETWEEN(2,108),1)</f>
        <v>29</v>
      </c>
      <c r="AD1324" s="30"/>
      <c r="AE1324" s="30" t="str">
        <f ca="1" t="shared" si="1768"/>
        <v>Stamnät Regionnät</v>
      </c>
      <c r="AF1324" s="79"/>
      <c r="AG1324" s="122"/>
      <c r="AH1324" s="123"/>
      <c r="AI1324" s="127"/>
      <c r="AL1324" s="7"/>
      <c r="AM1324" s="7">
        <f ca="1">VLOOKUP(AC1324,Anslutningspunkt!A:B,2,0)+RANDBETWEEN(-10000,10000)</f>
        <v>6066962.672</v>
      </c>
      <c r="AN1324" s="7">
        <f ca="1">VLOOKUP(AC1324,Anslutningspunkt!A:C,3,0)+RANDBETWEEN(-10000,10000)</f>
        <v>365135.438</v>
      </c>
      <c r="AP1324" s="7" t="str">
        <f ca="1" t="shared" si="1726"/>
        <v>Nyanslutning</v>
      </c>
      <c r="AQ1324" s="7" t="str">
        <f t="shared" si="1727"/>
        <v>Konsumtion/Produktion</v>
      </c>
      <c r="AX1324" s="31">
        <f ca="1" t="shared" si="1728"/>
        <v>43487.9403221313</v>
      </c>
      <c r="AZ1324" s="31">
        <f ca="1">IF(SUM(IF({"4.Projekteringsavtal","5.Anslutningsavtal","6.Nätavtal"}=Q1324,1,0))&gt;0,EDATE(AX1324,RANDBETWEEN(0,6)),"")</f>
        <v>43546</v>
      </c>
      <c r="BB1324" s="21" t="str">
        <f ca="1">IF(SUM(IF({"5.Anslutningsavtal","6.Nätavtal"}=Q1324,1,0))&gt;0,EDATE(AZ1324,RANDBETWEEN(0,3)),"")</f>
        <v/>
      </c>
      <c r="BD1324" s="21" t="str">
        <f ca="1" t="shared" si="1729"/>
        <v/>
      </c>
    </row>
    <row r="1325" spans="1:56">
      <c r="A1325" s="33" t="s">
        <v>65</v>
      </c>
      <c r="B1325" s="31">
        <f ca="1" t="shared" si="1756"/>
        <v>44426</v>
      </c>
      <c r="C1325" s="32">
        <f ca="1" t="shared" si="1716"/>
        <v>44794</v>
      </c>
      <c r="D1325" s="30" t="str">
        <f t="shared" si="1717"/>
        <v>Project 41325</v>
      </c>
      <c r="E1325" s="30" t="str">
        <f t="shared" si="1718"/>
        <v>Company AB 51325</v>
      </c>
      <c r="F1325" s="30" t="str">
        <f ca="1" t="shared" si="1757"/>
        <v>Tierp</v>
      </c>
      <c r="G1325" s="37">
        <f ca="1" t="shared" si="1758"/>
        <v>31</v>
      </c>
      <c r="H1325" s="38" t="str">
        <f ca="1" t="shared" si="1759"/>
        <v/>
      </c>
      <c r="I1325" s="30" t="str">
        <f ca="1" t="shared" si="1760"/>
        <v>Nyanslutning</v>
      </c>
      <c r="J1325" s="30" t="s">
        <v>69</v>
      </c>
      <c r="K1325" s="41">
        <f ca="1" t="shared" si="1761"/>
        <v>250</v>
      </c>
      <c r="L1325" s="41">
        <f ca="1" t="shared" si="1719"/>
        <v>104</v>
      </c>
      <c r="N1325" s="30" t="str">
        <f ca="1" t="shared" si="1720"/>
        <v>Sarah Anderson 1325</v>
      </c>
      <c r="O1325" s="30" t="str">
        <f ca="1" t="shared" si="1721"/>
        <v>Erik Johanson 1325</v>
      </c>
      <c r="P1325" s="30" t="str">
        <f ca="1" t="shared" si="1722"/>
        <v>Anders Erikson 1325</v>
      </c>
      <c r="Q1325" s="30" t="str">
        <f ca="1" t="shared" si="1762"/>
        <v>5.Anslutningsavtal</v>
      </c>
      <c r="R1325" s="45" t="str">
        <f ca="1" t="shared" si="1763"/>
        <v>Ja</v>
      </c>
      <c r="S1325" s="45" t="str">
        <f ca="1" t="shared" si="1764"/>
        <v>x</v>
      </c>
      <c r="T1325" s="45" t="str">
        <f ca="1" t="shared" si="1765"/>
        <v/>
      </c>
      <c r="V1325" s="33"/>
      <c r="W1325" s="49" t="str">
        <f ca="1" t="shared" si="1766"/>
        <v>Reservationsavtal ska tecknas</v>
      </c>
      <c r="X1325" s="50" t="str">
        <f ca="1" t="shared" si="1767"/>
        <v>Ja</v>
      </c>
      <c r="Y1325" s="63">
        <f ca="1" t="shared" si="1723"/>
        <v>45146</v>
      </c>
      <c r="Z1325" s="63">
        <f ca="1" t="shared" si="1724"/>
        <v>44907</v>
      </c>
      <c r="AA1325" s="67"/>
      <c r="AB1325" s="64" t="str">
        <f ca="1" t="shared" si="1725"/>
        <v/>
      </c>
      <c r="AC1325" s="73">
        <f ca="1">INDEX(Anslutningspunkt!$A$2:$A$108,RANDBETWEEN(2,108),1)</f>
        <v>0</v>
      </c>
      <c r="AD1325" s="30"/>
      <c r="AE1325" s="30" t="str">
        <f ca="1" t="shared" si="1768"/>
        <v>Stamnät Regionnät</v>
      </c>
      <c r="AF1325" s="79"/>
      <c r="AG1325" s="122"/>
      <c r="AH1325" s="123"/>
      <c r="AI1325" s="127"/>
      <c r="AL1325" s="7"/>
      <c r="AM1325" s="7">
        <f ca="1">VLOOKUP(AC1325,Anslutningspunkt!A:B,2,0)+RANDBETWEEN(-10000,10000)</f>
        <v>6074089.672</v>
      </c>
      <c r="AN1325" s="7">
        <f ca="1">VLOOKUP(AC1325,Anslutningspunkt!A:C,3,0)+RANDBETWEEN(-10000,10000)</f>
        <v>413005.438</v>
      </c>
      <c r="AP1325" s="7" t="str">
        <f ca="1" t="shared" si="1726"/>
        <v>Nyanslutning</v>
      </c>
      <c r="AQ1325" s="7" t="str">
        <f t="shared" si="1727"/>
        <v>Konsumtion/Produktion</v>
      </c>
      <c r="AX1325" s="31">
        <f ca="1" t="shared" si="1728"/>
        <v>44592.6092878487</v>
      </c>
      <c r="AZ1325" s="31">
        <f ca="1">IF(SUM(IF({"4.Projekteringsavtal","5.Anslutningsavtal","6.Nätavtal"}=Q1325,1,0))&gt;0,EDATE(AX1325,RANDBETWEEN(0,6)),"")</f>
        <v>44681</v>
      </c>
      <c r="BB1325" s="21">
        <f ca="1">IF(SUM(IF({"5.Anslutningsavtal","6.Nätavtal"}=Q1325,1,0))&gt;0,EDATE(AZ1325,RANDBETWEEN(0,3)),"")</f>
        <v>44711</v>
      </c>
      <c r="BD1325" s="21" t="str">
        <f ca="1" t="shared" si="1729"/>
        <v/>
      </c>
    </row>
    <row r="1326" spans="1:56">
      <c r="A1326" s="33" t="s">
        <v>65</v>
      </c>
      <c r="B1326" s="31">
        <f ca="1" t="shared" si="1756"/>
        <v>43878</v>
      </c>
      <c r="C1326" s="32">
        <f ca="1" t="shared" si="1716"/>
        <v>44736</v>
      </c>
      <c r="D1326" s="30" t="str">
        <f t="shared" si="1717"/>
        <v>Project 41326</v>
      </c>
      <c r="E1326" s="30" t="str">
        <f t="shared" si="1718"/>
        <v>Company AB 51326</v>
      </c>
      <c r="F1326" s="30" t="str">
        <f ca="1" t="shared" si="1757"/>
        <v>Stockholm</v>
      </c>
      <c r="G1326" s="37">
        <f ca="1" t="shared" si="1758"/>
        <v>32</v>
      </c>
      <c r="H1326" s="38" t="str">
        <f ca="1" t="shared" si="1759"/>
        <v>Ja</v>
      </c>
      <c r="I1326" s="30" t="str">
        <f ca="1" t="shared" si="1760"/>
        <v>Flytt</v>
      </c>
      <c r="J1326" s="30" t="s">
        <v>69</v>
      </c>
      <c r="K1326" s="41">
        <f ca="1" t="shared" si="1761"/>
        <v>420</v>
      </c>
      <c r="L1326" s="41">
        <f ca="1" t="shared" si="1719"/>
        <v>44</v>
      </c>
      <c r="N1326" s="30" t="str">
        <f ca="1" t="shared" si="1720"/>
        <v>Lars Johnson 1326</v>
      </c>
      <c r="O1326" s="30" t="str">
        <f ca="1" t="shared" si="1721"/>
        <v>Sarah Anderson 1326</v>
      </c>
      <c r="P1326" s="30" t="str">
        <f ca="1" t="shared" si="1722"/>
        <v>Lars Johnson 1326</v>
      </c>
      <c r="Q1326" s="30" t="str">
        <f ca="1" t="shared" si="1762"/>
        <v>6.Nätavtal</v>
      </c>
      <c r="R1326" s="45" t="str">
        <f ca="1" t="shared" si="1763"/>
        <v>Ja</v>
      </c>
      <c r="S1326" s="45" t="str">
        <f ca="1" t="shared" si="1764"/>
        <v>x</v>
      </c>
      <c r="T1326" s="45" t="str">
        <f ca="1" t="shared" si="1765"/>
        <v/>
      </c>
      <c r="V1326" s="33"/>
      <c r="W1326" s="49" t="str">
        <f ca="1" t="shared" si="1766"/>
        <v>Ansluts till LN 20 kV</v>
      </c>
      <c r="X1326" s="50" t="str">
        <f ca="1" t="shared" si="1767"/>
        <v>Nej</v>
      </c>
      <c r="Y1326" s="63" t="str">
        <f ca="1" t="shared" si="1723"/>
        <v/>
      </c>
      <c r="Z1326" s="63" t="str">
        <f ca="1" t="shared" si="1724"/>
        <v/>
      </c>
      <c r="AA1326" s="67"/>
      <c r="AB1326" s="64" t="str">
        <f ca="1" t="shared" si="1725"/>
        <v/>
      </c>
      <c r="AC1326" s="73">
        <f ca="1">INDEX(Anslutningspunkt!$A$2:$A$108,RANDBETWEEN(2,108),1)</f>
        <v>12</v>
      </c>
      <c r="AD1326" s="30"/>
      <c r="AE1326" s="30" t="str">
        <f ca="1" t="shared" si="1768"/>
        <v>Stamnät</v>
      </c>
      <c r="AF1326" s="79"/>
      <c r="AG1326" s="122"/>
      <c r="AH1326" s="123"/>
      <c r="AI1326" s="127"/>
      <c r="AL1326" s="7"/>
      <c r="AM1326" s="7">
        <f ca="1">VLOOKUP(AC1326,Anslutningspunkt!A:B,2,0)+RANDBETWEEN(-10000,10000)</f>
        <v>6123474.672</v>
      </c>
      <c r="AN1326" s="7">
        <f ca="1">VLOOKUP(AC1326,Anslutningspunkt!A:C,3,0)+RANDBETWEEN(-10000,10000)</f>
        <v>400620.438</v>
      </c>
      <c r="AP1326" s="7" t="str">
        <f ca="1" t="shared" si="1726"/>
        <v>Flytt</v>
      </c>
      <c r="AQ1326" s="7" t="str">
        <f t="shared" si="1727"/>
        <v>Konsumtion/Produktion</v>
      </c>
      <c r="AX1326" s="31">
        <f ca="1" t="shared" si="1728"/>
        <v>44301.9984828002</v>
      </c>
      <c r="AZ1326" s="31">
        <f ca="1">IF(SUM(IF({"4.Projekteringsavtal","5.Anslutningsavtal","6.Nätavtal"}=Q1326,1,0))&gt;0,EDATE(AX1326,RANDBETWEEN(0,6)),"")</f>
        <v>44454</v>
      </c>
      <c r="BB1326" s="21">
        <f ca="1">IF(SUM(IF({"5.Anslutningsavtal","6.Nätavtal"}=Q1326,1,0))&gt;0,EDATE(AZ1326,RANDBETWEEN(0,3)),"")</f>
        <v>44545</v>
      </c>
      <c r="BD1326" s="21">
        <f ca="1" t="shared" si="1729"/>
        <v>44607</v>
      </c>
    </row>
    <row r="1327" spans="1:56">
      <c r="A1327" s="33" t="s">
        <v>65</v>
      </c>
      <c r="B1327" s="31">
        <f ca="1" t="shared" si="1756"/>
        <v>43242</v>
      </c>
      <c r="C1327" s="32">
        <f ca="1" t="shared" si="1716"/>
        <v>45467</v>
      </c>
      <c r="D1327" s="30" t="str">
        <f t="shared" si="1717"/>
        <v>Project 41327</v>
      </c>
      <c r="E1327" s="30" t="str">
        <f t="shared" si="1718"/>
        <v>Company AB 51327</v>
      </c>
      <c r="F1327" s="30" t="str">
        <f ca="1" t="shared" si="1757"/>
        <v>Ludvika</v>
      </c>
      <c r="G1327" s="37">
        <f ca="1" t="shared" si="1758"/>
        <v>33</v>
      </c>
      <c r="H1327" s="38" t="str">
        <f ca="1" t="shared" si="1759"/>
        <v>Ja</v>
      </c>
      <c r="I1327" s="30" t="str">
        <f ca="1" t="shared" si="1760"/>
        <v>Flytt</v>
      </c>
      <c r="J1327" s="30" t="s">
        <v>69</v>
      </c>
      <c r="K1327" s="41">
        <f ca="1" t="shared" si="1761"/>
        <v>200</v>
      </c>
      <c r="L1327" s="41">
        <f ca="1" t="shared" si="1719"/>
        <v>163</v>
      </c>
      <c r="N1327" s="30" t="str">
        <f ca="1" t="shared" si="1720"/>
        <v>Sarah Anderson 1327</v>
      </c>
      <c r="O1327" s="30" t="str">
        <f ca="1" t="shared" si="1721"/>
        <v>Anders Erikson 1327</v>
      </c>
      <c r="P1327" s="30" t="str">
        <f ca="1" t="shared" si="1722"/>
        <v>Sarah Anderson 1327</v>
      </c>
      <c r="Q1327" s="30" t="str">
        <f ca="1" t="shared" si="1762"/>
        <v>5.Anslutningsavtal</v>
      </c>
      <c r="R1327" s="45" t="str">
        <f ca="1" t="shared" si="1763"/>
        <v/>
      </c>
      <c r="S1327" s="45" t="str">
        <f ca="1" t="shared" si="1764"/>
        <v/>
      </c>
      <c r="T1327" s="45" t="str">
        <f ca="1" t="shared" si="1765"/>
        <v/>
      </c>
      <c r="V1327" s="33"/>
      <c r="W1327" s="49" t="str">
        <f ca="1" t="shared" si="1766"/>
        <v>Länk</v>
      </c>
      <c r="X1327" s="50" t="str">
        <f ca="1" t="shared" si="1767"/>
        <v>Ja</v>
      </c>
      <c r="Y1327" s="63">
        <f ca="1" t="shared" si="1723"/>
        <v>45585</v>
      </c>
      <c r="Z1327" s="63">
        <f ca="1" t="shared" si="1724"/>
        <v>45585</v>
      </c>
      <c r="AA1327" s="67"/>
      <c r="AB1327" s="64" t="str">
        <f ca="1" t="shared" si="1725"/>
        <v/>
      </c>
      <c r="AC1327" s="73">
        <f ca="1">INDEX(Anslutningspunkt!$A$2:$A$108,RANDBETWEEN(2,108),1)</f>
        <v>54</v>
      </c>
      <c r="AD1327" s="30"/>
      <c r="AE1327" s="30" t="str">
        <f ca="1" t="shared" si="1768"/>
        <v>Stamnät</v>
      </c>
      <c r="AF1327" s="79"/>
      <c r="AG1327" s="122"/>
      <c r="AH1327" s="123"/>
      <c r="AI1327" s="127"/>
      <c r="AL1327" s="7"/>
      <c r="AM1327" s="7">
        <f ca="1">VLOOKUP(AC1327,Anslutningspunkt!A:B,2,0)+RANDBETWEEN(-10000,10000)</f>
        <v>6120192.672</v>
      </c>
      <c r="AN1327" s="7">
        <f ca="1">VLOOKUP(AC1327,Anslutningspunkt!A:C,3,0)+RANDBETWEEN(-10000,10000)</f>
        <v>438851.438</v>
      </c>
      <c r="AP1327" s="7" t="str">
        <f ca="1" t="shared" si="1726"/>
        <v>Flytt</v>
      </c>
      <c r="AQ1327" s="7" t="str">
        <f t="shared" si="1727"/>
        <v>Konsumtion/Produktion</v>
      </c>
      <c r="AX1327" s="31">
        <f ca="1" t="shared" si="1728"/>
        <v>44779.4034179342</v>
      </c>
      <c r="AZ1327" s="31">
        <f ca="1">IF(SUM(IF({"4.Projekteringsavtal","5.Anslutningsavtal","6.Nätavtal"}=Q1327,1,0))&gt;0,EDATE(AX1327,RANDBETWEEN(0,6)),"")</f>
        <v>44779</v>
      </c>
      <c r="BB1327" s="21">
        <f ca="1">IF(SUM(IF({"5.Anslutningsavtal","6.Nätavtal"}=Q1327,1,0))&gt;0,EDATE(AZ1327,RANDBETWEEN(0,3)),"")</f>
        <v>44871</v>
      </c>
      <c r="BD1327" s="21" t="str">
        <f ca="1" t="shared" si="1729"/>
        <v/>
      </c>
    </row>
    <row r="1328" spans="1:56">
      <c r="A1328" s="33" t="s">
        <v>65</v>
      </c>
      <c r="B1328" s="31">
        <f ca="1" t="shared" si="1756"/>
        <v>44150</v>
      </c>
      <c r="C1328" s="32">
        <f ca="1" t="shared" si="1716"/>
        <v>44811</v>
      </c>
      <c r="D1328" s="30" t="str">
        <f t="shared" si="1717"/>
        <v>Project 41328</v>
      </c>
      <c r="E1328" s="30" t="str">
        <f t="shared" si="1718"/>
        <v>Company AB 51328</v>
      </c>
      <c r="F1328" s="30" t="str">
        <f ca="1" t="shared" si="1757"/>
        <v>Nacka</v>
      </c>
      <c r="G1328" s="37">
        <f ca="1" t="shared" si="1758"/>
        <v>38</v>
      </c>
      <c r="H1328" s="38" t="str">
        <f ca="1" t="shared" si="1759"/>
        <v/>
      </c>
      <c r="I1328" s="30" t="str">
        <f ca="1" t="shared" si="1760"/>
        <v>Utökning</v>
      </c>
      <c r="J1328" s="30" t="s">
        <v>69</v>
      </c>
      <c r="K1328" s="41">
        <f ca="1" t="shared" si="1761"/>
        <v>310</v>
      </c>
      <c r="L1328" s="41">
        <f ca="1" t="shared" si="1719"/>
        <v>310</v>
      </c>
      <c r="N1328" s="30" t="str">
        <f ca="1" t="shared" si="1720"/>
        <v>Anders Erikson 1328</v>
      </c>
      <c r="O1328" s="30" t="str">
        <f ca="1" t="shared" si="1721"/>
        <v>Erik Johanson 1328</v>
      </c>
      <c r="P1328" s="30" t="str">
        <f ca="1" t="shared" si="1722"/>
        <v>Lars Johnson 1328</v>
      </c>
      <c r="Q1328" s="30" t="str">
        <f ca="1" t="shared" si="1762"/>
        <v>1.Anslutningsmöjlighet</v>
      </c>
      <c r="R1328" s="45" t="str">
        <f ca="1" t="shared" si="1763"/>
        <v>nej</v>
      </c>
      <c r="S1328" s="45" t="str">
        <f ca="1" t="shared" si="1764"/>
        <v/>
      </c>
      <c r="T1328" s="45" t="str">
        <f ca="1" t="shared" si="1765"/>
        <v/>
      </c>
      <c r="V1328" s="33"/>
      <c r="W1328" s="49" t="str">
        <f ca="1" t="shared" si="1766"/>
        <v>Ansluts till LN 20 kV</v>
      </c>
      <c r="X1328" s="50" t="str">
        <f ca="1" t="shared" si="1767"/>
        <v>Nej</v>
      </c>
      <c r="Y1328" s="63" t="str">
        <f ca="1" t="shared" si="1723"/>
        <v/>
      </c>
      <c r="Z1328" s="63" t="str">
        <f ca="1" t="shared" si="1724"/>
        <v/>
      </c>
      <c r="AA1328" s="67"/>
      <c r="AB1328" s="64">
        <f ca="1" t="shared" si="1725"/>
        <v>44593.7298124788</v>
      </c>
      <c r="AC1328" s="73">
        <f ca="1">INDEX(Anslutningspunkt!$A$2:$A$108,RANDBETWEEN(2,108),1)</f>
        <v>14</v>
      </c>
      <c r="AD1328" s="30"/>
      <c r="AE1328" s="30" t="str">
        <f ca="1" t="shared" si="1768"/>
        <v>Stamnät Regionnät</v>
      </c>
      <c r="AF1328" s="79"/>
      <c r="AG1328" s="122"/>
      <c r="AH1328" s="123"/>
      <c r="AI1328" s="127"/>
      <c r="AL1328" s="7"/>
      <c r="AM1328" s="7">
        <f ca="1">VLOOKUP(AC1328,Anslutningspunkt!A:B,2,0)+RANDBETWEEN(-10000,10000)</f>
        <v>6037044.672</v>
      </c>
      <c r="AN1328" s="7">
        <f ca="1">VLOOKUP(AC1328,Anslutningspunkt!A:C,3,0)+RANDBETWEEN(-10000,10000)</f>
        <v>325315.438</v>
      </c>
      <c r="AP1328" s="7" t="str">
        <f ca="1" t="shared" si="1726"/>
        <v>Utökning</v>
      </c>
      <c r="AQ1328" s="7" t="str">
        <f t="shared" si="1727"/>
        <v>Konsumtion/Produktion</v>
      </c>
      <c r="AX1328" s="31" t="str">
        <f ca="1" t="shared" si="1728"/>
        <v/>
      </c>
      <c r="AZ1328" s="31" t="str">
        <f ca="1">IF(SUM(IF({"4.Projekteringsavtal","5.Anslutningsavtal","6.Nätavtal"}=Q1328,1,0))&gt;0,EDATE(AX1328,RANDBETWEEN(0,6)),"")</f>
        <v/>
      </c>
      <c r="BB1328" s="21" t="str">
        <f ca="1">IF(SUM(IF({"5.Anslutningsavtal","6.Nätavtal"}=Q1328,1,0))&gt;0,EDATE(AZ1328,RANDBETWEEN(0,3)),"")</f>
        <v/>
      </c>
      <c r="BD1328" s="21" t="str">
        <f ca="1" t="shared" si="1729"/>
        <v/>
      </c>
    </row>
    <row r="1329" spans="1:56">
      <c r="A1329" s="33" t="s">
        <v>65</v>
      </c>
      <c r="B1329" s="31">
        <f ca="1" t="shared" si="1756"/>
        <v>44457</v>
      </c>
      <c r="C1329" s="32">
        <f ca="1" t="shared" si="1716"/>
        <v>44819</v>
      </c>
      <c r="D1329" s="30" t="str">
        <f t="shared" si="1717"/>
        <v>Project 41329</v>
      </c>
      <c r="E1329" s="30" t="str">
        <f t="shared" si="1718"/>
        <v>Company AB 51329</v>
      </c>
      <c r="F1329" s="30" t="str">
        <f ca="1" t="shared" si="1757"/>
        <v>Avesta</v>
      </c>
      <c r="G1329" s="37">
        <f ca="1" t="shared" si="1758"/>
        <v>36</v>
      </c>
      <c r="H1329" s="38" t="str">
        <f ca="1" t="shared" si="1759"/>
        <v>Ja</v>
      </c>
      <c r="I1329" s="30" t="str">
        <f ca="1" t="shared" si="1760"/>
        <v>Utökning</v>
      </c>
      <c r="J1329" s="30" t="s">
        <v>69</v>
      </c>
      <c r="K1329" s="41">
        <f ca="1" t="shared" si="1761"/>
        <v>560</v>
      </c>
      <c r="L1329" s="41">
        <f ca="1" t="shared" si="1719"/>
        <v>531</v>
      </c>
      <c r="N1329" s="30" t="str">
        <f ca="1" t="shared" si="1720"/>
        <v>Erik Johanson 1329</v>
      </c>
      <c r="O1329" s="30" t="str">
        <f ca="1" t="shared" si="1721"/>
        <v>Erik Johanson 1329</v>
      </c>
      <c r="P1329" s="30" t="str">
        <f ca="1" t="shared" si="1722"/>
        <v>Sarah Anderson 1329</v>
      </c>
      <c r="Q1329" s="30" t="str">
        <f ca="1" t="shared" si="1762"/>
        <v>1.Anslutningsmöjlighet</v>
      </c>
      <c r="R1329" s="45" t="str">
        <f ca="1" t="shared" si="1763"/>
        <v>n</v>
      </c>
      <c r="S1329" s="45" t="str">
        <f ca="1" t="shared" si="1764"/>
        <v>x</v>
      </c>
      <c r="T1329" s="45" t="str">
        <f ca="1" t="shared" si="1765"/>
        <v/>
      </c>
      <c r="V1329" s="33"/>
      <c r="W1329" s="49" t="str">
        <f ca="1" t="shared" si="1766"/>
        <v>Reservationsavtal ska tecknas</v>
      </c>
      <c r="X1329" s="50" t="str">
        <f ca="1" t="shared" si="1767"/>
        <v>Nej</v>
      </c>
      <c r="Y1329" s="63" t="str">
        <f ca="1" t="shared" si="1723"/>
        <v/>
      </c>
      <c r="Z1329" s="63" t="str">
        <f ca="1" t="shared" si="1724"/>
        <v/>
      </c>
      <c r="AA1329" s="67"/>
      <c r="AB1329" s="64">
        <f ca="1" t="shared" si="1725"/>
        <v>44562.6362400895</v>
      </c>
      <c r="AC1329" s="73">
        <f ca="1">INDEX(Anslutningspunkt!$A$2:$A$108,RANDBETWEEN(2,108),1)</f>
        <v>55</v>
      </c>
      <c r="AD1329" s="30"/>
      <c r="AE1329" s="30" t="str">
        <f ca="1" t="shared" si="1768"/>
        <v>Stamnät</v>
      </c>
      <c r="AF1329" s="79"/>
      <c r="AG1329" s="122"/>
      <c r="AH1329" s="123"/>
      <c r="AI1329" s="127"/>
      <c r="AL1329" s="7"/>
      <c r="AM1329" s="7">
        <f ca="1">VLOOKUP(AC1329,Anslutningspunkt!A:B,2,0)+RANDBETWEEN(-10000,10000)</f>
        <v>6013073.672</v>
      </c>
      <c r="AN1329" s="7">
        <f ca="1">VLOOKUP(AC1329,Anslutningspunkt!A:C,3,0)+RANDBETWEEN(-10000,10000)</f>
        <v>431243.438</v>
      </c>
      <c r="AP1329" s="7" t="str">
        <f ca="1" t="shared" si="1726"/>
        <v>Utökning</v>
      </c>
      <c r="AQ1329" s="7" t="str">
        <f t="shared" si="1727"/>
        <v>Konsumtion/Produktion</v>
      </c>
      <c r="AX1329" s="31" t="str">
        <f ca="1" t="shared" si="1728"/>
        <v/>
      </c>
      <c r="AZ1329" s="31" t="str">
        <f ca="1">IF(SUM(IF({"4.Projekteringsavtal","5.Anslutningsavtal","6.Nätavtal"}=Q1329,1,0))&gt;0,EDATE(AX1329,RANDBETWEEN(0,6)),"")</f>
        <v/>
      </c>
      <c r="BB1329" s="21" t="str">
        <f ca="1">IF(SUM(IF({"5.Anslutningsavtal","6.Nätavtal"}=Q1329,1,0))&gt;0,EDATE(AZ1329,RANDBETWEEN(0,3)),"")</f>
        <v/>
      </c>
      <c r="BD1329" s="21" t="str">
        <f ca="1" t="shared" si="1729"/>
        <v/>
      </c>
    </row>
    <row r="1330" spans="1:56">
      <c r="A1330" s="33" t="s">
        <v>65</v>
      </c>
      <c r="B1330" s="31">
        <f ca="1" t="shared" si="1756"/>
        <v>43565</v>
      </c>
      <c r="C1330" s="32">
        <f ca="1" t="shared" si="1716"/>
        <v>44303</v>
      </c>
      <c r="D1330" s="30" t="str">
        <f t="shared" si="1717"/>
        <v>Project 41330</v>
      </c>
      <c r="E1330" s="30" t="str">
        <f t="shared" si="1718"/>
        <v>Company AB 51330</v>
      </c>
      <c r="F1330" s="30" t="str">
        <f ca="1" t="shared" si="1757"/>
        <v>Upplands Väsby</v>
      </c>
      <c r="G1330" s="37">
        <f ca="1" t="shared" si="1758"/>
        <v>34</v>
      </c>
      <c r="H1330" s="38" t="str">
        <f ca="1" t="shared" si="1759"/>
        <v>Ja</v>
      </c>
      <c r="I1330" s="30" t="str">
        <f ca="1" t="shared" si="1760"/>
        <v>Nyanslutning</v>
      </c>
      <c r="J1330" s="30" t="s">
        <v>69</v>
      </c>
      <c r="K1330" s="41">
        <f ca="1" t="shared" si="1761"/>
        <v>350</v>
      </c>
      <c r="L1330" s="41">
        <f ca="1" t="shared" si="1719"/>
        <v>235</v>
      </c>
      <c r="N1330" s="30" t="str">
        <f ca="1" t="shared" si="1720"/>
        <v>Sarah Anderson 1330</v>
      </c>
      <c r="O1330" s="30" t="str">
        <f ca="1" t="shared" si="1721"/>
        <v>Erik Johanson 1330</v>
      </c>
      <c r="P1330" s="30" t="str">
        <f ca="1" t="shared" si="1722"/>
        <v>Anders Erikson 1330</v>
      </c>
      <c r="Q1330" s="30" t="str">
        <f ca="1" t="shared" si="1762"/>
        <v>1.Anslutningsmöjlighet</v>
      </c>
      <c r="R1330" s="45" t="str">
        <f ca="1" t="shared" si="1763"/>
        <v>n</v>
      </c>
      <c r="S1330" s="45" t="str">
        <f ca="1" t="shared" si="1764"/>
        <v/>
      </c>
      <c r="T1330" s="45" t="str">
        <f ca="1" t="shared" si="1765"/>
        <v/>
      </c>
      <c r="V1330" s="33"/>
      <c r="W1330" s="49" t="str">
        <f ca="1" t="shared" si="1766"/>
        <v>Ansluts till LN 20 kV</v>
      </c>
      <c r="X1330" s="50" t="str">
        <f ca="1" t="shared" si="1767"/>
        <v>Nej</v>
      </c>
      <c r="Y1330" s="63" t="str">
        <f ca="1" t="shared" si="1723"/>
        <v/>
      </c>
      <c r="Z1330" s="63" t="str">
        <f ca="1" t="shared" si="1724"/>
        <v/>
      </c>
      <c r="AA1330" s="67"/>
      <c r="AB1330" s="64" t="str">
        <f ca="1" t="shared" si="1725"/>
        <v/>
      </c>
      <c r="AC1330" s="73">
        <f ca="1">INDEX(Anslutningspunkt!$A$2:$A$108,RANDBETWEEN(2,108),1)</f>
        <v>7</v>
      </c>
      <c r="AD1330" s="30"/>
      <c r="AE1330" s="30" t="str">
        <f ca="1" t="shared" si="1768"/>
        <v>Regionnät</v>
      </c>
      <c r="AF1330" s="79"/>
      <c r="AG1330" s="122"/>
      <c r="AH1330" s="123"/>
      <c r="AI1330" s="127"/>
      <c r="AL1330" s="7"/>
      <c r="AM1330" s="7">
        <f ca="1">VLOOKUP(AC1330,Anslutningspunkt!A:B,2,0)+RANDBETWEEN(-10000,10000)</f>
        <v>6203755.672</v>
      </c>
      <c r="AN1330" s="7">
        <f ca="1">VLOOKUP(AC1330,Anslutningspunkt!A:C,3,0)+RANDBETWEEN(-10000,10000)</f>
        <v>316806.438</v>
      </c>
      <c r="AP1330" s="7" t="str">
        <f ca="1" t="shared" si="1726"/>
        <v>Nyanslutning</v>
      </c>
      <c r="AQ1330" s="7" t="str">
        <f t="shared" si="1727"/>
        <v>Konsumtion/Produktion</v>
      </c>
      <c r="AX1330" s="31" t="str">
        <f ca="1" t="shared" si="1728"/>
        <v/>
      </c>
      <c r="AZ1330" s="31" t="str">
        <f ca="1">IF(SUM(IF({"4.Projekteringsavtal","5.Anslutningsavtal","6.Nätavtal"}=Q1330,1,0))&gt;0,EDATE(AX1330,RANDBETWEEN(0,6)),"")</f>
        <v/>
      </c>
      <c r="BB1330" s="21" t="str">
        <f ca="1">IF(SUM(IF({"5.Anslutningsavtal","6.Nätavtal"}=Q1330,1,0))&gt;0,EDATE(AZ1330,RANDBETWEEN(0,3)),"")</f>
        <v/>
      </c>
      <c r="BD1330" s="21" t="str">
        <f ca="1" t="shared" si="1729"/>
        <v/>
      </c>
    </row>
    <row r="1331" spans="1:56">
      <c r="A1331" s="33" t="s">
        <v>65</v>
      </c>
      <c r="B1331" s="31">
        <f ca="1" t="shared" ref="B1331:B1340" si="1769">RANDBETWEEN(DATE(2018,1,1),DATE(2022,10,20))</f>
        <v>43946</v>
      </c>
      <c r="C1331" s="32">
        <f ca="1" t="shared" si="1716"/>
        <v>44045</v>
      </c>
      <c r="D1331" s="30" t="str">
        <f t="shared" si="1717"/>
        <v>Project 41331</v>
      </c>
      <c r="E1331" s="30" t="str">
        <f t="shared" si="1718"/>
        <v>Company AB 51331</v>
      </c>
      <c r="F1331" s="30" t="str">
        <f ca="1" t="shared" ref="F1331:F1340" si="1770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Åker</v>
      </c>
      <c r="G1331" s="37">
        <f ca="1" t="shared" ref="G1331:G1340" si="1771">RANDBETWEEN(30,38)</f>
        <v>33</v>
      </c>
      <c r="H1331" s="38" t="str">
        <f ca="1" t="shared" ref="H1331:H1340" si="1772">CHOOSE(RANDBETWEEN(1,3),"Ja","Nej","")</f>
        <v>Nej</v>
      </c>
      <c r="I1331" s="30" t="str">
        <f ca="1" t="shared" ref="I1331:I1340" si="1773">CHOOSE(RANDBETWEEN(1,3),"Nyanslutning","Utökning","Flytt")</f>
        <v>Flytt</v>
      </c>
      <c r="J1331" s="30" t="s">
        <v>69</v>
      </c>
      <c r="K1331" s="41">
        <f ca="1" t="shared" ref="K1331:K1340" si="1774">RANDBETWEEN(1,60)*10</f>
        <v>490</v>
      </c>
      <c r="L1331" s="41">
        <f ca="1" t="shared" si="1719"/>
        <v>168</v>
      </c>
      <c r="N1331" s="30" t="str">
        <f ca="1" t="shared" si="1720"/>
        <v>Lars Johnson 1331</v>
      </c>
      <c r="O1331" s="30" t="str">
        <f ca="1" t="shared" si="1721"/>
        <v>Lars Johnson 1331</v>
      </c>
      <c r="P1331" s="30" t="str">
        <f ca="1" t="shared" si="1722"/>
        <v>Anders Erikson 1331</v>
      </c>
      <c r="Q1331" s="30" t="str">
        <f ca="1" t="shared" ref="Q1331:Q1340" si="1775">CHOOSE(RANDBETWEEN(1,5),"5.Anslutningsavtal","4.Projekteringsavtal","6.Nätavtal","2.Reservationsavtal","1.Anslutningsmöjlighet")</f>
        <v>6.Nätavtal</v>
      </c>
      <c r="R1331" s="45" t="str">
        <f ca="1" t="shared" ref="R1331:R1340" si="1776">CHOOSE(RANDBETWEEN(1,8),"Ja","","","","n","nej","?","N/A")</f>
        <v/>
      </c>
      <c r="S1331" s="45" t="str">
        <f ca="1" t="shared" ref="S1331:S1340" si="1777">CHOOSE(RANDBETWEEN(1,3),"x","","")</f>
        <v/>
      </c>
      <c r="T1331" s="45" t="str">
        <f ca="1" t="shared" ref="T1331:T1340" si="1778">CHOOSE(RANDBETWEEN(1,4),"x","","","")</f>
        <v/>
      </c>
      <c r="V1331" s="33"/>
      <c r="W1331" s="49" t="str">
        <f ca="1" t="shared" ref="W1331:W1340" si="1779">CHOOSE(RANDBETWEEN(1,7),"Länk","","","","","Ansluts till LN 20 kV","Reservationsavtal ska tecknas")</f>
        <v/>
      </c>
      <c r="X1331" s="50" t="str">
        <f ca="1" t="shared" ref="X1331:X1340" si="1780">CHOOSE(RANDBETWEEN(1,4),"Ja","Ja","Nej","")</f>
        <v>Nej</v>
      </c>
      <c r="Y1331" s="63" t="str">
        <f ca="1" t="shared" si="1723"/>
        <v/>
      </c>
      <c r="Z1331" s="63" t="str">
        <f ca="1" t="shared" si="1724"/>
        <v/>
      </c>
      <c r="AA1331" s="67"/>
      <c r="AB1331" s="64" t="str">
        <f ca="1" t="shared" si="1725"/>
        <v/>
      </c>
      <c r="AC1331" s="73">
        <f ca="1">INDEX(Anslutningspunkt!$A$2:$A$108,RANDBETWEEN(2,108),1)</f>
        <v>92</v>
      </c>
      <c r="AD1331" s="30"/>
      <c r="AE1331" s="30" t="str">
        <f ca="1" t="shared" ref="AE1331:AE1340" si="1781">CHOOSE(RANDBETWEEN(1,4),"Regionnät","Stamnät Regionnät","Stamnät","")</f>
        <v>Regionnät</v>
      </c>
      <c r="AF1331" s="79"/>
      <c r="AG1331" s="122"/>
      <c r="AH1331" s="123"/>
      <c r="AI1331" s="127"/>
      <c r="AL1331" s="7"/>
      <c r="AM1331" s="7">
        <f ca="1">VLOOKUP(AC1331,Anslutningspunkt!A:B,2,0)+RANDBETWEEN(-10000,10000)</f>
        <v>6016305.672</v>
      </c>
      <c r="AN1331" s="7">
        <f ca="1">VLOOKUP(AC1331,Anslutningspunkt!A:C,3,0)+RANDBETWEEN(-10000,10000)</f>
        <v>454623.438</v>
      </c>
      <c r="AP1331" s="7" t="str">
        <f ca="1" t="shared" si="1726"/>
        <v>Flytt</v>
      </c>
      <c r="AQ1331" s="7" t="str">
        <f t="shared" si="1727"/>
        <v>Konsumtion/Produktion</v>
      </c>
      <c r="AX1331" s="31">
        <f ca="1" t="shared" si="1728"/>
        <v>44021.0528029942</v>
      </c>
      <c r="AZ1331" s="31">
        <f ca="1">IF(SUM(IF({"4.Projekteringsavtal","5.Anslutningsavtal","6.Nätavtal"}=Q1331,1,0))&gt;0,EDATE(AX1331,RANDBETWEEN(0,6)),"")</f>
        <v>44052</v>
      </c>
      <c r="BB1331" s="21">
        <f ca="1">IF(SUM(IF({"5.Anslutningsavtal","6.Nätavtal"}=Q1331,1,0))&gt;0,EDATE(AZ1331,RANDBETWEEN(0,3)),"")</f>
        <v>44144</v>
      </c>
      <c r="BD1331" s="21">
        <f ca="1" t="shared" si="1729"/>
        <v>44174</v>
      </c>
    </row>
    <row r="1332" spans="1:56">
      <c r="A1332" s="33" t="s">
        <v>65</v>
      </c>
      <c r="B1332" s="31">
        <f ca="1" t="shared" si="1769"/>
        <v>43159</v>
      </c>
      <c r="C1332" s="32">
        <f ca="1" t="shared" si="1716"/>
        <v>44786</v>
      </c>
      <c r="D1332" s="30" t="str">
        <f t="shared" si="1717"/>
        <v>Project 41332</v>
      </c>
      <c r="E1332" s="30" t="str">
        <f t="shared" si="1718"/>
        <v>Company AB 51332</v>
      </c>
      <c r="F1332" s="30" t="str">
        <f ca="1" t="shared" si="1770"/>
        <v>Enköping</v>
      </c>
      <c r="G1332" s="37">
        <f ca="1" t="shared" si="1771"/>
        <v>36</v>
      </c>
      <c r="H1332" s="38" t="str">
        <f ca="1" t="shared" si="1772"/>
        <v>Ja</v>
      </c>
      <c r="I1332" s="30" t="str">
        <f ca="1" t="shared" si="1773"/>
        <v>Utökning</v>
      </c>
      <c r="J1332" s="30" t="s">
        <v>69</v>
      </c>
      <c r="K1332" s="41">
        <f ca="1" t="shared" si="1774"/>
        <v>360</v>
      </c>
      <c r="L1332" s="41">
        <f ca="1" t="shared" si="1719"/>
        <v>26</v>
      </c>
      <c r="N1332" s="30" t="str">
        <f ca="1" t="shared" si="1720"/>
        <v>Sarah Anderson 1332</v>
      </c>
      <c r="O1332" s="30" t="str">
        <f ca="1" t="shared" si="1721"/>
        <v>Anders Erikson 1332</v>
      </c>
      <c r="P1332" s="30" t="str">
        <f ca="1" t="shared" si="1722"/>
        <v>Erik Johanson 1332</v>
      </c>
      <c r="Q1332" s="30" t="str">
        <f ca="1" t="shared" si="1775"/>
        <v>6.Nätavtal</v>
      </c>
      <c r="R1332" s="45" t="str">
        <f ca="1" t="shared" si="1776"/>
        <v/>
      </c>
      <c r="S1332" s="45" t="str">
        <f ca="1" t="shared" si="1777"/>
        <v>x</v>
      </c>
      <c r="T1332" s="45" t="str">
        <f ca="1" t="shared" si="1778"/>
        <v/>
      </c>
      <c r="V1332" s="33"/>
      <c r="W1332" s="49" t="str">
        <f ca="1" t="shared" si="1779"/>
        <v/>
      </c>
      <c r="X1332" s="50" t="str">
        <f ca="1" t="shared" si="1780"/>
        <v>Ja</v>
      </c>
      <c r="Y1332" s="63">
        <f ca="1" t="shared" si="1723"/>
        <v>45530</v>
      </c>
      <c r="Z1332" s="63">
        <f ca="1" t="shared" si="1724"/>
        <v>45418</v>
      </c>
      <c r="AA1332" s="67"/>
      <c r="AB1332" s="64" t="str">
        <f ca="1" t="shared" si="1725"/>
        <v/>
      </c>
      <c r="AC1332" s="73">
        <f ca="1">INDEX(Anslutningspunkt!$A$2:$A$108,RANDBETWEEN(2,108),1)</f>
        <v>22</v>
      </c>
      <c r="AD1332" s="30"/>
      <c r="AE1332" s="30" t="str">
        <f ca="1" t="shared" si="1781"/>
        <v>Regionnät</v>
      </c>
      <c r="AF1332" s="79"/>
      <c r="AG1332" s="122"/>
      <c r="AH1332" s="123"/>
      <c r="AI1332" s="127"/>
      <c r="AL1332" s="7"/>
      <c r="AM1332" s="7">
        <f ca="1">VLOOKUP(AC1332,Anslutningspunkt!A:B,2,0)+RANDBETWEEN(-10000,10000)</f>
        <v>6030631.672</v>
      </c>
      <c r="AN1332" s="7">
        <f ca="1">VLOOKUP(AC1332,Anslutningspunkt!A:C,3,0)+RANDBETWEEN(-10000,10000)</f>
        <v>274220.438</v>
      </c>
      <c r="AP1332" s="7" t="str">
        <f ca="1" t="shared" si="1726"/>
        <v>Utökning</v>
      </c>
      <c r="AQ1332" s="7" t="str">
        <f t="shared" si="1727"/>
        <v>Konsumtion/Produktion</v>
      </c>
      <c r="AX1332" s="31">
        <f ca="1" t="shared" si="1728"/>
        <v>43173.722168549</v>
      </c>
      <c r="AZ1332" s="31">
        <f ca="1">IF(SUM(IF({"4.Projekteringsavtal","5.Anslutningsavtal","6.Nätavtal"}=Q1332,1,0))&gt;0,EDATE(AX1332,RANDBETWEEN(0,6)),"")</f>
        <v>43204</v>
      </c>
      <c r="BB1332" s="21">
        <f ca="1">IF(SUM(IF({"5.Anslutningsavtal","6.Nätavtal"}=Q1332,1,0))&gt;0,EDATE(AZ1332,RANDBETWEEN(0,3)),"")</f>
        <v>43234</v>
      </c>
      <c r="BD1332" s="21">
        <f ca="1" t="shared" si="1729"/>
        <v>43234</v>
      </c>
    </row>
    <row r="1333" spans="1:56">
      <c r="A1333" s="33" t="s">
        <v>65</v>
      </c>
      <c r="B1333" s="31">
        <f ca="1" t="shared" si="1769"/>
        <v>43440</v>
      </c>
      <c r="C1333" s="32">
        <f ca="1" t="shared" si="1716"/>
        <v>44519</v>
      </c>
      <c r="D1333" s="30" t="str">
        <f t="shared" si="1717"/>
        <v>Project 41333</v>
      </c>
      <c r="E1333" s="30" t="str">
        <f t="shared" si="1718"/>
        <v>Company AB 51333</v>
      </c>
      <c r="F1333" s="30" t="str">
        <f ca="1" t="shared" si="1770"/>
        <v>Heby</v>
      </c>
      <c r="G1333" s="37">
        <f ca="1" t="shared" si="1771"/>
        <v>35</v>
      </c>
      <c r="H1333" s="38" t="str">
        <f ca="1" t="shared" si="1772"/>
        <v/>
      </c>
      <c r="I1333" s="30" t="str">
        <f ca="1" t="shared" si="1773"/>
        <v>Flytt</v>
      </c>
      <c r="J1333" s="30" t="s">
        <v>69</v>
      </c>
      <c r="K1333" s="41">
        <f ca="1" t="shared" si="1774"/>
        <v>270</v>
      </c>
      <c r="L1333" s="41">
        <f ca="1" t="shared" si="1719"/>
        <v>132</v>
      </c>
      <c r="N1333" s="30" t="str">
        <f ca="1" t="shared" si="1720"/>
        <v>Erik Johanson 1333</v>
      </c>
      <c r="O1333" s="30" t="str">
        <f ca="1" t="shared" si="1721"/>
        <v>Erik Johanson 1333</v>
      </c>
      <c r="P1333" s="30" t="str">
        <f ca="1" t="shared" si="1722"/>
        <v>Lars Johnson 1333</v>
      </c>
      <c r="Q1333" s="30" t="str">
        <f ca="1" t="shared" si="1775"/>
        <v>2.Reservationsavtal</v>
      </c>
      <c r="R1333" s="45" t="str">
        <f ca="1" t="shared" si="1776"/>
        <v>?</v>
      </c>
      <c r="S1333" s="45" t="str">
        <f ca="1" t="shared" si="1777"/>
        <v>x</v>
      </c>
      <c r="T1333" s="45" t="str">
        <f ca="1" t="shared" si="1778"/>
        <v/>
      </c>
      <c r="V1333" s="33"/>
      <c r="W1333" s="49" t="str">
        <f ca="1" t="shared" si="1779"/>
        <v/>
      </c>
      <c r="X1333" s="50" t="str">
        <f ca="1" t="shared" si="1780"/>
        <v>Nej</v>
      </c>
      <c r="Y1333" s="63" t="str">
        <f ca="1" t="shared" si="1723"/>
        <v/>
      </c>
      <c r="Z1333" s="63" t="str">
        <f ca="1" t="shared" si="1724"/>
        <v/>
      </c>
      <c r="AA1333" s="67"/>
      <c r="AB1333" s="64" t="str">
        <f ca="1" t="shared" si="1725"/>
        <v/>
      </c>
      <c r="AC1333" s="73">
        <f ca="1">INDEX(Anslutningspunkt!$A$2:$A$108,RANDBETWEEN(2,108),1)</f>
        <v>84</v>
      </c>
      <c r="AD1333" s="30"/>
      <c r="AE1333" s="30" t="str">
        <f ca="1" t="shared" si="1781"/>
        <v/>
      </c>
      <c r="AF1333" s="79"/>
      <c r="AG1333" s="122"/>
      <c r="AH1333" s="123"/>
      <c r="AI1333" s="127"/>
      <c r="AL1333" s="7"/>
      <c r="AM1333" s="7">
        <f ca="1">VLOOKUP(AC1333,Anslutningspunkt!A:B,2,0)+RANDBETWEEN(-10000,10000)</f>
        <v>6039047.672</v>
      </c>
      <c r="AN1333" s="7">
        <f ca="1">VLOOKUP(AC1333,Anslutningspunkt!A:C,3,0)+RANDBETWEEN(-10000,10000)</f>
        <v>445881.438</v>
      </c>
      <c r="AP1333" s="7" t="str">
        <f ca="1" t="shared" si="1726"/>
        <v>Flytt</v>
      </c>
      <c r="AQ1333" s="7" t="str">
        <f t="shared" si="1727"/>
        <v>Konsumtion/Produktion</v>
      </c>
      <c r="AX1333" s="31">
        <f ca="1" t="shared" si="1728"/>
        <v>44371.0538095318</v>
      </c>
      <c r="AZ1333" s="31" t="str">
        <f ca="1">IF(SUM(IF({"4.Projekteringsavtal","5.Anslutningsavtal","6.Nätavtal"}=Q1333,1,0))&gt;0,EDATE(AX1333,RANDBETWEEN(0,6)),"")</f>
        <v/>
      </c>
      <c r="BB1333" s="21" t="str">
        <f ca="1">IF(SUM(IF({"5.Anslutningsavtal","6.Nätavtal"}=Q1333,1,0))&gt;0,EDATE(AZ1333,RANDBETWEEN(0,3)),"")</f>
        <v/>
      </c>
      <c r="BD1333" s="21" t="str">
        <f ca="1" t="shared" si="1729"/>
        <v/>
      </c>
    </row>
    <row r="1334" spans="1:56">
      <c r="A1334" s="33" t="s">
        <v>65</v>
      </c>
      <c r="B1334" s="31">
        <f ca="1" t="shared" si="1769"/>
        <v>43580</v>
      </c>
      <c r="C1334" s="32">
        <f ca="1" t="shared" si="1716"/>
        <v>45109</v>
      </c>
      <c r="D1334" s="30" t="str">
        <f t="shared" si="1717"/>
        <v>Project 41334</v>
      </c>
      <c r="E1334" s="30" t="str">
        <f t="shared" si="1718"/>
        <v>Company AB 51334</v>
      </c>
      <c r="F1334" s="30" t="str">
        <f ca="1" t="shared" si="1770"/>
        <v>Upplans Bro</v>
      </c>
      <c r="G1334" s="37">
        <f ca="1" t="shared" si="1771"/>
        <v>34</v>
      </c>
      <c r="H1334" s="38" t="str">
        <f ca="1" t="shared" si="1772"/>
        <v>Ja</v>
      </c>
      <c r="I1334" s="30" t="str">
        <f ca="1" t="shared" si="1773"/>
        <v>Flytt</v>
      </c>
      <c r="J1334" s="30" t="s">
        <v>69</v>
      </c>
      <c r="K1334" s="41">
        <f ca="1" t="shared" si="1774"/>
        <v>550</v>
      </c>
      <c r="L1334" s="41">
        <f ca="1" t="shared" si="1719"/>
        <v>229</v>
      </c>
      <c r="N1334" s="30" t="str">
        <f ca="1" t="shared" si="1720"/>
        <v>Anders Erikson 1334</v>
      </c>
      <c r="O1334" s="30" t="str">
        <f ca="1" t="shared" si="1721"/>
        <v>Anders Erikson 1334</v>
      </c>
      <c r="P1334" s="30" t="str">
        <f ca="1" t="shared" si="1722"/>
        <v>Sarah Anderson 1334</v>
      </c>
      <c r="Q1334" s="30" t="str">
        <f ca="1" t="shared" si="1775"/>
        <v>4.Projekteringsavtal</v>
      </c>
      <c r="R1334" s="45" t="str">
        <f ca="1" t="shared" si="1776"/>
        <v>n</v>
      </c>
      <c r="S1334" s="45" t="str">
        <f ca="1" t="shared" si="1777"/>
        <v/>
      </c>
      <c r="T1334" s="45" t="str">
        <f ca="1" t="shared" si="1778"/>
        <v>x</v>
      </c>
      <c r="V1334" s="33"/>
      <c r="W1334" s="49" t="str">
        <f ca="1" t="shared" si="1779"/>
        <v/>
      </c>
      <c r="X1334" s="50" t="str">
        <f ca="1" t="shared" si="1780"/>
        <v>Ja</v>
      </c>
      <c r="Y1334" s="63">
        <f ca="1" t="shared" si="1723"/>
        <v>45519</v>
      </c>
      <c r="Z1334" s="63">
        <f ca="1" t="shared" si="1724"/>
        <v>45346</v>
      </c>
      <c r="AA1334" s="67"/>
      <c r="AB1334" s="64" t="str">
        <f ca="1" t="shared" si="1725"/>
        <v/>
      </c>
      <c r="AC1334" s="73">
        <f ca="1">INDEX(Anslutningspunkt!$A$2:$A$108,RANDBETWEEN(2,108),1)</f>
        <v>0</v>
      </c>
      <c r="AD1334" s="30"/>
      <c r="AE1334" s="30" t="str">
        <f ca="1" t="shared" si="1781"/>
        <v>Stamnät</v>
      </c>
      <c r="AF1334" s="79"/>
      <c r="AG1334" s="122"/>
      <c r="AH1334" s="123"/>
      <c r="AI1334" s="127"/>
      <c r="AL1334" s="7"/>
      <c r="AM1334" s="7">
        <f ca="1">VLOOKUP(AC1334,Anslutningspunkt!A:B,2,0)+RANDBETWEEN(-10000,10000)</f>
        <v>6084219.672</v>
      </c>
      <c r="AN1334" s="7">
        <f ca="1">VLOOKUP(AC1334,Anslutningspunkt!A:C,3,0)+RANDBETWEEN(-10000,10000)</f>
        <v>408069.438</v>
      </c>
      <c r="AP1334" s="7" t="str">
        <f ca="1" t="shared" si="1726"/>
        <v>Flytt</v>
      </c>
      <c r="AQ1334" s="7" t="str">
        <f t="shared" si="1727"/>
        <v>Konsumtion/Produktion</v>
      </c>
      <c r="AX1334" s="31">
        <f ca="1" t="shared" si="1728"/>
        <v>44679.7638160532</v>
      </c>
      <c r="AZ1334" s="31">
        <f ca="1">IF(SUM(IF({"4.Projekteringsavtal","5.Anslutningsavtal","6.Nätavtal"}=Q1334,1,0))&gt;0,EDATE(AX1334,RANDBETWEEN(0,6)),"")</f>
        <v>44709</v>
      </c>
      <c r="BB1334" s="21" t="str">
        <f ca="1">IF(SUM(IF({"5.Anslutningsavtal","6.Nätavtal"}=Q1334,1,0))&gt;0,EDATE(AZ1334,RANDBETWEEN(0,3)),"")</f>
        <v/>
      </c>
      <c r="BD1334" s="21" t="str">
        <f ca="1" t="shared" si="1729"/>
        <v/>
      </c>
    </row>
    <row r="1335" spans="1:56">
      <c r="A1335" s="33" t="s">
        <v>65</v>
      </c>
      <c r="B1335" s="31">
        <f ca="1" t="shared" si="1769"/>
        <v>43642</v>
      </c>
      <c r="C1335" s="32">
        <f ca="1" t="shared" si="1716"/>
        <v>44642</v>
      </c>
      <c r="D1335" s="30" t="str">
        <f t="shared" si="1717"/>
        <v>Project 41335</v>
      </c>
      <c r="E1335" s="30" t="str">
        <f t="shared" si="1718"/>
        <v>Company AB 51335</v>
      </c>
      <c r="F1335" s="30" t="str">
        <f ca="1" t="shared" si="1770"/>
        <v>Sigtuna</v>
      </c>
      <c r="G1335" s="37">
        <f ca="1" t="shared" si="1771"/>
        <v>34</v>
      </c>
      <c r="H1335" s="38" t="str">
        <f ca="1" t="shared" si="1772"/>
        <v/>
      </c>
      <c r="I1335" s="30" t="str">
        <f ca="1" t="shared" si="1773"/>
        <v>Flytt</v>
      </c>
      <c r="J1335" s="30" t="s">
        <v>69</v>
      </c>
      <c r="K1335" s="41">
        <f ca="1" t="shared" si="1774"/>
        <v>40</v>
      </c>
      <c r="L1335" s="41">
        <f ca="1" t="shared" si="1719"/>
        <v>21</v>
      </c>
      <c r="N1335" s="30" t="str">
        <f ca="1" t="shared" si="1720"/>
        <v>Erik Johanson 1335</v>
      </c>
      <c r="O1335" s="30" t="str">
        <f ca="1" t="shared" si="1721"/>
        <v>Erik Johanson 1335</v>
      </c>
      <c r="P1335" s="30" t="str">
        <f ca="1" t="shared" si="1722"/>
        <v>Sarah Anderson 1335</v>
      </c>
      <c r="Q1335" s="30" t="str">
        <f ca="1" t="shared" si="1775"/>
        <v>1.Anslutningsmöjlighet</v>
      </c>
      <c r="R1335" s="45" t="str">
        <f ca="1" t="shared" si="1776"/>
        <v>?</v>
      </c>
      <c r="S1335" s="45" t="str">
        <f ca="1" t="shared" si="1777"/>
        <v/>
      </c>
      <c r="T1335" s="45" t="str">
        <f ca="1" t="shared" si="1778"/>
        <v/>
      </c>
      <c r="V1335" s="33"/>
      <c r="W1335" s="49" t="str">
        <f ca="1" t="shared" si="1779"/>
        <v>Reservationsavtal ska tecknas</v>
      </c>
      <c r="X1335" s="50" t="str">
        <f ca="1" t="shared" si="1780"/>
        <v>Ja</v>
      </c>
      <c r="Y1335" s="63">
        <f ca="1" t="shared" si="1723"/>
        <v>45562</v>
      </c>
      <c r="Z1335" s="63">
        <f ca="1" t="shared" si="1724"/>
        <v>45560</v>
      </c>
      <c r="AA1335" s="67"/>
      <c r="AB1335" s="64" t="str">
        <f ca="1" t="shared" si="1725"/>
        <v/>
      </c>
      <c r="AC1335" s="73">
        <f ca="1">INDEX(Anslutningspunkt!$A$2:$A$108,RANDBETWEEN(2,108),1)</f>
        <v>47</v>
      </c>
      <c r="AD1335" s="30"/>
      <c r="AE1335" s="30" t="str">
        <f ca="1" t="shared" si="1781"/>
        <v>Stamnät Regionnät</v>
      </c>
      <c r="AF1335" s="79"/>
      <c r="AG1335" s="122"/>
      <c r="AH1335" s="123"/>
      <c r="AI1335" s="127"/>
      <c r="AL1335" s="7"/>
      <c r="AM1335" s="7">
        <f ca="1">VLOOKUP(AC1335,Anslutningspunkt!A:B,2,0)+RANDBETWEEN(-10000,10000)</f>
        <v>6015242.672</v>
      </c>
      <c r="AN1335" s="7">
        <f ca="1">VLOOKUP(AC1335,Anslutningspunkt!A:C,3,0)+RANDBETWEEN(-10000,10000)</f>
        <v>435070.438</v>
      </c>
      <c r="AP1335" s="7" t="str">
        <f ca="1" t="shared" si="1726"/>
        <v>Flytt</v>
      </c>
      <c r="AQ1335" s="7" t="str">
        <f t="shared" si="1727"/>
        <v>Konsumtion/Produktion</v>
      </c>
      <c r="AX1335" s="31" t="str">
        <f ca="1" t="shared" si="1728"/>
        <v/>
      </c>
      <c r="AZ1335" s="31" t="str">
        <f ca="1">IF(SUM(IF({"4.Projekteringsavtal","5.Anslutningsavtal","6.Nätavtal"}=Q1335,1,0))&gt;0,EDATE(AX1335,RANDBETWEEN(0,6)),"")</f>
        <v/>
      </c>
      <c r="BB1335" s="21" t="str">
        <f ca="1">IF(SUM(IF({"5.Anslutningsavtal","6.Nätavtal"}=Q1335,1,0))&gt;0,EDATE(AZ1335,RANDBETWEEN(0,3)),"")</f>
        <v/>
      </c>
      <c r="BD1335" s="21" t="str">
        <f ca="1" t="shared" si="1729"/>
        <v/>
      </c>
    </row>
    <row r="1336" spans="1:56">
      <c r="A1336" s="33" t="s">
        <v>65</v>
      </c>
      <c r="B1336" s="31">
        <f ca="1" t="shared" si="1769"/>
        <v>43630</v>
      </c>
      <c r="C1336" s="32">
        <f ca="1" t="shared" si="1716"/>
        <v>45112</v>
      </c>
      <c r="D1336" s="30" t="str">
        <f t="shared" si="1717"/>
        <v>Project 41336</v>
      </c>
      <c r="E1336" s="30" t="str">
        <f t="shared" si="1718"/>
        <v>Company AB 51336</v>
      </c>
      <c r="F1336" s="30" t="str">
        <f ca="1" t="shared" si="1770"/>
        <v>Långshyttan</v>
      </c>
      <c r="G1336" s="37">
        <f ca="1" t="shared" si="1771"/>
        <v>32</v>
      </c>
      <c r="H1336" s="38" t="str">
        <f ca="1" t="shared" si="1772"/>
        <v>Nej</v>
      </c>
      <c r="I1336" s="30" t="str">
        <f ca="1" t="shared" si="1773"/>
        <v>Nyanslutning</v>
      </c>
      <c r="J1336" s="30" t="s">
        <v>69</v>
      </c>
      <c r="K1336" s="41">
        <f ca="1" t="shared" si="1774"/>
        <v>450</v>
      </c>
      <c r="L1336" s="41">
        <f ca="1" t="shared" si="1719"/>
        <v>168</v>
      </c>
      <c r="N1336" s="30" t="str">
        <f ca="1" t="shared" si="1720"/>
        <v>Anders Erikson 1336</v>
      </c>
      <c r="O1336" s="30" t="str">
        <f ca="1" t="shared" si="1721"/>
        <v>Anders Erikson 1336</v>
      </c>
      <c r="P1336" s="30" t="str">
        <f ca="1" t="shared" si="1722"/>
        <v>Lars Johnson 1336</v>
      </c>
      <c r="Q1336" s="30" t="str">
        <f ca="1" t="shared" si="1775"/>
        <v>4.Projekteringsavtal</v>
      </c>
      <c r="R1336" s="45" t="str">
        <f ca="1" t="shared" si="1776"/>
        <v/>
      </c>
      <c r="S1336" s="45" t="str">
        <f ca="1" t="shared" si="1777"/>
        <v/>
      </c>
      <c r="T1336" s="45" t="str">
        <f ca="1" t="shared" si="1778"/>
        <v>x</v>
      </c>
      <c r="V1336" s="33"/>
      <c r="W1336" s="49" t="str">
        <f ca="1" t="shared" si="1779"/>
        <v/>
      </c>
      <c r="X1336" s="50" t="str">
        <f ca="1" t="shared" si="1780"/>
        <v>Ja</v>
      </c>
      <c r="Y1336" s="63">
        <f ca="1" t="shared" si="1723"/>
        <v>45568</v>
      </c>
      <c r="Z1336" s="63">
        <f ca="1" t="shared" si="1724"/>
        <v>45559</v>
      </c>
      <c r="AA1336" s="67"/>
      <c r="AB1336" s="64" t="str">
        <f ca="1" t="shared" si="1725"/>
        <v/>
      </c>
      <c r="AC1336" s="73">
        <f ca="1">INDEX(Anslutningspunkt!$A$2:$A$108,RANDBETWEEN(2,108),1)</f>
        <v>43</v>
      </c>
      <c r="AD1336" s="30"/>
      <c r="AE1336" s="30" t="str">
        <f ca="1" t="shared" si="1781"/>
        <v/>
      </c>
      <c r="AF1336" s="79"/>
      <c r="AG1336" s="122"/>
      <c r="AH1336" s="123"/>
      <c r="AI1336" s="127"/>
      <c r="AL1336" s="7"/>
      <c r="AM1336" s="7">
        <f ca="1">VLOOKUP(AC1336,Anslutningspunkt!A:B,2,0)+RANDBETWEEN(-10000,10000)</f>
        <v>6117939.672</v>
      </c>
      <c r="AN1336" s="7">
        <f ca="1">VLOOKUP(AC1336,Anslutningspunkt!A:C,3,0)+RANDBETWEEN(-10000,10000)</f>
        <v>354323.438</v>
      </c>
      <c r="AP1336" s="7" t="str">
        <f ca="1" t="shared" si="1726"/>
        <v>Nyanslutning</v>
      </c>
      <c r="AQ1336" s="7" t="str">
        <f t="shared" si="1727"/>
        <v>Konsumtion/Produktion</v>
      </c>
      <c r="AX1336" s="31">
        <f ca="1" t="shared" si="1728"/>
        <v>45079.8398299688</v>
      </c>
      <c r="AZ1336" s="31">
        <f ca="1">IF(SUM(IF({"4.Projekteringsavtal","5.Anslutningsavtal","6.Nätavtal"}=Q1336,1,0))&gt;0,EDATE(AX1336,RANDBETWEEN(0,6)),"")</f>
        <v>45109</v>
      </c>
      <c r="BB1336" s="21" t="str">
        <f ca="1">IF(SUM(IF({"5.Anslutningsavtal","6.Nätavtal"}=Q1336,1,0))&gt;0,EDATE(AZ1336,RANDBETWEEN(0,3)),"")</f>
        <v/>
      </c>
      <c r="BD1336" s="21" t="str">
        <f ca="1" t="shared" si="1729"/>
        <v/>
      </c>
    </row>
    <row r="1337" spans="1:56">
      <c r="A1337" s="33" t="s">
        <v>65</v>
      </c>
      <c r="B1337" s="31">
        <f ca="1" t="shared" si="1769"/>
        <v>43403</v>
      </c>
      <c r="C1337" s="32">
        <f ca="1" t="shared" si="1716"/>
        <v>44890</v>
      </c>
      <c r="D1337" s="30" t="str">
        <f t="shared" si="1717"/>
        <v>Project 41337</v>
      </c>
      <c r="E1337" s="30" t="str">
        <f t="shared" si="1718"/>
        <v>Company AB 51337</v>
      </c>
      <c r="F1337" s="30" t="str">
        <f ca="1" t="shared" si="1770"/>
        <v>Åker</v>
      </c>
      <c r="G1337" s="37">
        <f ca="1" t="shared" si="1771"/>
        <v>32</v>
      </c>
      <c r="H1337" s="38" t="str">
        <f ca="1" t="shared" si="1772"/>
        <v/>
      </c>
      <c r="I1337" s="30" t="str">
        <f ca="1" t="shared" si="1773"/>
        <v>Utökning</v>
      </c>
      <c r="J1337" s="30" t="s">
        <v>69</v>
      </c>
      <c r="K1337" s="41">
        <f ca="1" t="shared" si="1774"/>
        <v>240</v>
      </c>
      <c r="L1337" s="41">
        <f ca="1" t="shared" si="1719"/>
        <v>211</v>
      </c>
      <c r="N1337" s="30" t="str">
        <f ca="1" t="shared" si="1720"/>
        <v>Sarah Anderson 1337</v>
      </c>
      <c r="O1337" s="30" t="str">
        <f ca="1" t="shared" si="1721"/>
        <v>Erik Johanson 1337</v>
      </c>
      <c r="P1337" s="30" t="str">
        <f ca="1" t="shared" si="1722"/>
        <v>Anders Erikson 1337</v>
      </c>
      <c r="Q1337" s="30" t="str">
        <f ca="1" t="shared" si="1775"/>
        <v>4.Projekteringsavtal</v>
      </c>
      <c r="R1337" s="45" t="str">
        <f ca="1" t="shared" si="1776"/>
        <v/>
      </c>
      <c r="S1337" s="45" t="str">
        <f ca="1" t="shared" si="1777"/>
        <v>x</v>
      </c>
      <c r="T1337" s="45" t="str">
        <f ca="1" t="shared" si="1778"/>
        <v>x</v>
      </c>
      <c r="V1337" s="33"/>
      <c r="W1337" s="49" t="str">
        <f ca="1" t="shared" si="1779"/>
        <v/>
      </c>
      <c r="X1337" s="50" t="str">
        <f ca="1" t="shared" si="1780"/>
        <v>Ja</v>
      </c>
      <c r="Y1337" s="63">
        <f ca="1" t="shared" si="1723"/>
        <v>45451</v>
      </c>
      <c r="Z1337" s="63">
        <f ca="1" t="shared" si="1724"/>
        <v>45247</v>
      </c>
      <c r="AA1337" s="67"/>
      <c r="AB1337" s="64" t="str">
        <f ca="1" t="shared" si="1725"/>
        <v/>
      </c>
      <c r="AC1337" s="73">
        <f ca="1">INDEX(Anslutningspunkt!$A$2:$A$108,RANDBETWEEN(2,108),1)</f>
        <v>14</v>
      </c>
      <c r="AD1337" s="30"/>
      <c r="AE1337" s="30" t="str">
        <f ca="1" t="shared" si="1781"/>
        <v>Regionnät</v>
      </c>
      <c r="AF1337" s="79"/>
      <c r="AG1337" s="122"/>
      <c r="AH1337" s="123"/>
      <c r="AI1337" s="127"/>
      <c r="AL1337" s="7"/>
      <c r="AM1337" s="7">
        <f ca="1">VLOOKUP(AC1337,Anslutningspunkt!A:B,2,0)+RANDBETWEEN(-10000,10000)</f>
        <v>6035128.672</v>
      </c>
      <c r="AN1337" s="7">
        <f ca="1">VLOOKUP(AC1337,Anslutningspunkt!A:C,3,0)+RANDBETWEEN(-10000,10000)</f>
        <v>306662.438</v>
      </c>
      <c r="AP1337" s="7" t="str">
        <f ca="1" t="shared" si="1726"/>
        <v>Utökning</v>
      </c>
      <c r="AQ1337" s="7" t="str">
        <f t="shared" si="1727"/>
        <v>Konsumtion/Produktion</v>
      </c>
      <c r="AX1337" s="31">
        <f ca="1" t="shared" si="1728"/>
        <v>44820.2127251644</v>
      </c>
      <c r="AZ1337" s="31">
        <f ca="1">IF(SUM(IF({"4.Projekteringsavtal","5.Anslutningsavtal","6.Nätavtal"}=Q1337,1,0))&gt;0,EDATE(AX1337,RANDBETWEEN(0,6)),"")</f>
        <v>44942</v>
      </c>
      <c r="BB1337" s="21" t="str">
        <f ca="1">IF(SUM(IF({"5.Anslutningsavtal","6.Nätavtal"}=Q1337,1,0))&gt;0,EDATE(AZ1337,RANDBETWEEN(0,3)),"")</f>
        <v/>
      </c>
      <c r="BD1337" s="21" t="str">
        <f ca="1" t="shared" si="1729"/>
        <v/>
      </c>
    </row>
    <row r="1338" spans="1:56">
      <c r="A1338" s="33" t="s">
        <v>65</v>
      </c>
      <c r="B1338" s="31">
        <f ca="1" t="shared" si="1769"/>
        <v>44785</v>
      </c>
      <c r="C1338" s="32">
        <f ca="1" t="shared" si="1716"/>
        <v>44927</v>
      </c>
      <c r="D1338" s="30" t="str">
        <f t="shared" si="1717"/>
        <v>Project 41338</v>
      </c>
      <c r="E1338" s="30" t="str">
        <f t="shared" si="1718"/>
        <v>Company AB 51338</v>
      </c>
      <c r="F1338" s="30" t="str">
        <f ca="1" t="shared" si="1770"/>
        <v>Långshyttan</v>
      </c>
      <c r="G1338" s="37">
        <f ca="1" t="shared" si="1771"/>
        <v>36</v>
      </c>
      <c r="H1338" s="38" t="str">
        <f ca="1" t="shared" si="1772"/>
        <v/>
      </c>
      <c r="I1338" s="30" t="str">
        <f ca="1" t="shared" si="1773"/>
        <v>Utökning</v>
      </c>
      <c r="J1338" s="30" t="s">
        <v>69</v>
      </c>
      <c r="K1338" s="41">
        <f ca="1" t="shared" si="1774"/>
        <v>220</v>
      </c>
      <c r="L1338" s="41">
        <f ca="1" t="shared" si="1719"/>
        <v>101</v>
      </c>
      <c r="N1338" s="30" t="str">
        <f ca="1" t="shared" si="1720"/>
        <v>Erik Johanson 1338</v>
      </c>
      <c r="O1338" s="30" t="str">
        <f ca="1" t="shared" si="1721"/>
        <v>Anders Erikson 1338</v>
      </c>
      <c r="P1338" s="30" t="str">
        <f ca="1" t="shared" si="1722"/>
        <v>Erik Johanson 1338</v>
      </c>
      <c r="Q1338" s="30" t="str">
        <f ca="1" t="shared" si="1775"/>
        <v>2.Reservationsavtal</v>
      </c>
      <c r="R1338" s="45" t="str">
        <f ca="1" t="shared" si="1776"/>
        <v>N/A</v>
      </c>
      <c r="S1338" s="45" t="str">
        <f ca="1" t="shared" si="1777"/>
        <v/>
      </c>
      <c r="T1338" s="45" t="str">
        <f ca="1" t="shared" si="1778"/>
        <v/>
      </c>
      <c r="V1338" s="33"/>
      <c r="W1338" s="49" t="str">
        <f ca="1" t="shared" si="1779"/>
        <v/>
      </c>
      <c r="X1338" s="50" t="str">
        <f ca="1" t="shared" si="1780"/>
        <v>Ja</v>
      </c>
      <c r="Y1338" s="63">
        <f ca="1" t="shared" si="1723"/>
        <v>45567</v>
      </c>
      <c r="Z1338" s="63">
        <f ca="1" t="shared" si="1724"/>
        <v>45560</v>
      </c>
      <c r="AA1338" s="67"/>
      <c r="AB1338" s="64" t="str">
        <f ca="1" t="shared" si="1725"/>
        <v/>
      </c>
      <c r="AC1338" s="73">
        <f ca="1">INDEX(Anslutningspunkt!$A$2:$A$108,RANDBETWEEN(2,108),1)</f>
        <v>84</v>
      </c>
      <c r="AD1338" s="30"/>
      <c r="AE1338" s="30" t="str">
        <f ca="1" t="shared" si="1781"/>
        <v>Stamnät</v>
      </c>
      <c r="AF1338" s="79"/>
      <c r="AG1338" s="122"/>
      <c r="AH1338" s="123"/>
      <c r="AI1338" s="127"/>
      <c r="AL1338" s="7"/>
      <c r="AM1338" s="7">
        <f ca="1">VLOOKUP(AC1338,Anslutningspunkt!A:B,2,0)+RANDBETWEEN(-10000,10000)</f>
        <v>6040830.672</v>
      </c>
      <c r="AN1338" s="7">
        <f ca="1">VLOOKUP(AC1338,Anslutningspunkt!A:C,3,0)+RANDBETWEEN(-10000,10000)</f>
        <v>450690.438</v>
      </c>
      <c r="AP1338" s="7" t="str">
        <f ca="1" t="shared" si="1726"/>
        <v>Utökning</v>
      </c>
      <c r="AQ1338" s="7" t="str">
        <f t="shared" si="1727"/>
        <v>Konsumtion/Produktion</v>
      </c>
      <c r="AX1338" s="31">
        <f ca="1" t="shared" si="1728"/>
        <v>44886.098816605</v>
      </c>
      <c r="AZ1338" s="31" t="str">
        <f ca="1">IF(SUM(IF({"4.Projekteringsavtal","5.Anslutningsavtal","6.Nätavtal"}=Q1338,1,0))&gt;0,EDATE(AX1338,RANDBETWEEN(0,6)),"")</f>
        <v/>
      </c>
      <c r="BB1338" s="21" t="str">
        <f ca="1">IF(SUM(IF({"5.Anslutningsavtal","6.Nätavtal"}=Q1338,1,0))&gt;0,EDATE(AZ1338,RANDBETWEEN(0,3)),"")</f>
        <v/>
      </c>
      <c r="BD1338" s="21" t="str">
        <f ca="1" t="shared" si="1729"/>
        <v/>
      </c>
    </row>
    <row r="1339" spans="1:56">
      <c r="A1339" s="33" t="s">
        <v>65</v>
      </c>
      <c r="B1339" s="31">
        <f ca="1" t="shared" si="1769"/>
        <v>43848</v>
      </c>
      <c r="C1339" s="32">
        <f ca="1" t="shared" si="1716"/>
        <v>44954</v>
      </c>
      <c r="D1339" s="30" t="str">
        <f t="shared" si="1717"/>
        <v>Project 41339</v>
      </c>
      <c r="E1339" s="30" t="str">
        <f t="shared" si="1718"/>
        <v>Company AB 51339</v>
      </c>
      <c r="F1339" s="30" t="str">
        <f ca="1" t="shared" si="1770"/>
        <v>Surahammar</v>
      </c>
      <c r="G1339" s="37">
        <f ca="1" t="shared" si="1771"/>
        <v>34</v>
      </c>
      <c r="H1339" s="38" t="str">
        <f ca="1" t="shared" si="1772"/>
        <v>Nej</v>
      </c>
      <c r="I1339" s="30" t="str">
        <f ca="1" t="shared" si="1773"/>
        <v>Nyanslutning</v>
      </c>
      <c r="J1339" s="30" t="s">
        <v>69</v>
      </c>
      <c r="K1339" s="41">
        <f ca="1" t="shared" si="1774"/>
        <v>150</v>
      </c>
      <c r="L1339" s="41">
        <f ca="1" t="shared" si="1719"/>
        <v>68</v>
      </c>
      <c r="N1339" s="30" t="str">
        <f ca="1" t="shared" si="1720"/>
        <v>Erik Johanson 1339</v>
      </c>
      <c r="O1339" s="30" t="str">
        <f ca="1" t="shared" si="1721"/>
        <v>Erik Johanson 1339</v>
      </c>
      <c r="P1339" s="30" t="str">
        <f ca="1" t="shared" si="1722"/>
        <v>Erik Johanson 1339</v>
      </c>
      <c r="Q1339" s="30" t="str">
        <f ca="1" t="shared" si="1775"/>
        <v>1.Anslutningsmöjlighet</v>
      </c>
      <c r="R1339" s="45" t="str">
        <f ca="1" t="shared" si="1776"/>
        <v>N/A</v>
      </c>
      <c r="S1339" s="45" t="str">
        <f ca="1" t="shared" si="1777"/>
        <v/>
      </c>
      <c r="T1339" s="45" t="str">
        <f ca="1" t="shared" si="1778"/>
        <v/>
      </c>
      <c r="V1339" s="33"/>
      <c r="W1339" s="49" t="str">
        <f ca="1" t="shared" si="1779"/>
        <v/>
      </c>
      <c r="X1339" s="50" t="str">
        <f ca="1" t="shared" si="1780"/>
        <v/>
      </c>
      <c r="Y1339" s="63" t="str">
        <f ca="1" t="shared" si="1723"/>
        <v/>
      </c>
      <c r="Z1339" s="63" t="str">
        <f ca="1" t="shared" si="1724"/>
        <v/>
      </c>
      <c r="AA1339" s="67"/>
      <c r="AB1339" s="64" t="str">
        <f ca="1" t="shared" si="1725"/>
        <v/>
      </c>
      <c r="AC1339" s="73">
        <f ca="1">INDEX(Anslutningspunkt!$A$2:$A$108,RANDBETWEEN(2,108),1)</f>
        <v>36</v>
      </c>
      <c r="AD1339" s="30"/>
      <c r="AE1339" s="30" t="str">
        <f ca="1" t="shared" si="1781"/>
        <v>Regionnät</v>
      </c>
      <c r="AF1339" s="79"/>
      <c r="AG1339" s="122"/>
      <c r="AH1339" s="123"/>
      <c r="AI1339" s="127"/>
      <c r="AL1339" s="7"/>
      <c r="AM1339" s="7">
        <f ca="1">VLOOKUP(AC1339,Anslutningspunkt!A:B,2,0)+RANDBETWEEN(-10000,10000)</f>
        <v>6085865.672</v>
      </c>
      <c r="AN1339" s="7">
        <f ca="1">VLOOKUP(AC1339,Anslutningspunkt!A:C,3,0)+RANDBETWEEN(-10000,10000)</f>
        <v>355098.438</v>
      </c>
      <c r="AP1339" s="7" t="str">
        <f ca="1" t="shared" si="1726"/>
        <v>Nyanslutning</v>
      </c>
      <c r="AQ1339" s="7" t="str">
        <f t="shared" si="1727"/>
        <v>Konsumtion/Produktion</v>
      </c>
      <c r="AX1339" s="31" t="str">
        <f ca="1" t="shared" si="1728"/>
        <v/>
      </c>
      <c r="AZ1339" s="31" t="str">
        <f ca="1">IF(SUM(IF({"4.Projekteringsavtal","5.Anslutningsavtal","6.Nätavtal"}=Q1339,1,0))&gt;0,EDATE(AX1339,RANDBETWEEN(0,6)),"")</f>
        <v/>
      </c>
      <c r="BB1339" s="21" t="str">
        <f ca="1">IF(SUM(IF({"5.Anslutningsavtal","6.Nätavtal"}=Q1339,1,0))&gt;0,EDATE(AZ1339,RANDBETWEEN(0,3)),"")</f>
        <v/>
      </c>
      <c r="BD1339" s="21" t="str">
        <f ca="1" t="shared" si="1729"/>
        <v/>
      </c>
    </row>
    <row r="1340" spans="1:56">
      <c r="A1340" s="33" t="s">
        <v>65</v>
      </c>
      <c r="B1340" s="31">
        <f ca="1" t="shared" si="1769"/>
        <v>43201</v>
      </c>
      <c r="C1340" s="32">
        <f ca="1" t="shared" si="1716"/>
        <v>45153</v>
      </c>
      <c r="D1340" s="30" t="str">
        <f t="shared" si="1717"/>
        <v>Project 41340</v>
      </c>
      <c r="E1340" s="30" t="str">
        <f t="shared" si="1718"/>
        <v>Company AB 51340</v>
      </c>
      <c r="F1340" s="30" t="str">
        <f ca="1" t="shared" si="1770"/>
        <v>Lindesberg</v>
      </c>
      <c r="G1340" s="37">
        <f ca="1" t="shared" si="1771"/>
        <v>30</v>
      </c>
      <c r="H1340" s="38" t="str">
        <f ca="1" t="shared" si="1772"/>
        <v>Ja</v>
      </c>
      <c r="I1340" s="30" t="str">
        <f ca="1" t="shared" si="1773"/>
        <v>Flytt</v>
      </c>
      <c r="J1340" s="30" t="s">
        <v>69</v>
      </c>
      <c r="K1340" s="41">
        <f ca="1" t="shared" si="1774"/>
        <v>600</v>
      </c>
      <c r="L1340" s="41">
        <f ca="1" t="shared" si="1719"/>
        <v>495</v>
      </c>
      <c r="N1340" s="30" t="str">
        <f ca="1" t="shared" si="1720"/>
        <v>Lars Johnson 1340</v>
      </c>
      <c r="O1340" s="30" t="str">
        <f ca="1" t="shared" si="1721"/>
        <v>Anders Erikson 1340</v>
      </c>
      <c r="P1340" s="30" t="str">
        <f ca="1" t="shared" si="1722"/>
        <v>Erik Johanson 1340</v>
      </c>
      <c r="Q1340" s="30" t="str">
        <f ca="1" t="shared" si="1775"/>
        <v>2.Reservationsavtal</v>
      </c>
      <c r="R1340" s="45" t="str">
        <f ca="1" t="shared" si="1776"/>
        <v>N/A</v>
      </c>
      <c r="S1340" s="45" t="str">
        <f ca="1" t="shared" si="1777"/>
        <v/>
      </c>
      <c r="T1340" s="45" t="str">
        <f ca="1" t="shared" si="1778"/>
        <v/>
      </c>
      <c r="V1340" s="33"/>
      <c r="W1340" s="49" t="str">
        <f ca="1" t="shared" si="1779"/>
        <v>Reservationsavtal ska tecknas</v>
      </c>
      <c r="X1340" s="50" t="str">
        <f ca="1" t="shared" si="1780"/>
        <v>Nej</v>
      </c>
      <c r="Y1340" s="63" t="str">
        <f ca="1" t="shared" si="1723"/>
        <v/>
      </c>
      <c r="Z1340" s="63" t="str">
        <f ca="1" t="shared" si="1724"/>
        <v/>
      </c>
      <c r="AA1340" s="67"/>
      <c r="AB1340" s="64" t="str">
        <f ca="1" t="shared" si="1725"/>
        <v/>
      </c>
      <c r="AC1340" s="73">
        <f ca="1">INDEX(Anslutningspunkt!$A$2:$A$108,RANDBETWEEN(2,108),1)</f>
        <v>3</v>
      </c>
      <c r="AD1340" s="30"/>
      <c r="AE1340" s="30" t="str">
        <f ca="1" t="shared" si="1781"/>
        <v>Regionnät</v>
      </c>
      <c r="AF1340" s="79"/>
      <c r="AG1340" s="122"/>
      <c r="AH1340" s="123"/>
      <c r="AI1340" s="127"/>
      <c r="AL1340" s="7"/>
      <c r="AM1340" s="7">
        <f ca="1">VLOOKUP(AC1340,Anslutningspunkt!A:B,2,0)+RANDBETWEEN(-10000,10000)</f>
        <v>6179779.672</v>
      </c>
      <c r="AN1340" s="7">
        <f ca="1">VLOOKUP(AC1340,Anslutningspunkt!A:C,3,0)+RANDBETWEEN(-10000,10000)</f>
        <v>391874.438</v>
      </c>
      <c r="AP1340" s="7" t="str">
        <f ca="1" t="shared" si="1726"/>
        <v>Flytt</v>
      </c>
      <c r="AQ1340" s="7" t="str">
        <f t="shared" si="1727"/>
        <v>Konsumtion/Produktion</v>
      </c>
      <c r="AX1340" s="31">
        <f ca="1" t="shared" si="1728"/>
        <v>43406.8317387084</v>
      </c>
      <c r="AZ1340" s="31" t="str">
        <f ca="1">IF(SUM(IF({"4.Projekteringsavtal","5.Anslutningsavtal","6.Nätavtal"}=Q1340,1,0))&gt;0,EDATE(AX1340,RANDBETWEEN(0,6)),"")</f>
        <v/>
      </c>
      <c r="BB1340" s="21" t="str">
        <f ca="1">IF(SUM(IF({"5.Anslutningsavtal","6.Nätavtal"}=Q1340,1,0))&gt;0,EDATE(AZ1340,RANDBETWEEN(0,3)),"")</f>
        <v/>
      </c>
      <c r="BD1340" s="21" t="str">
        <f ca="1" t="shared" si="1729"/>
        <v/>
      </c>
    </row>
    <row r="1341" spans="1:56">
      <c r="A1341" s="33" t="s">
        <v>65</v>
      </c>
      <c r="B1341" s="31">
        <f ca="1" t="shared" ref="B1341:B1350" si="1782">RANDBETWEEN(DATE(2018,1,1),DATE(2022,10,20))</f>
        <v>44438</v>
      </c>
      <c r="C1341" s="32">
        <f ca="1" t="shared" si="1716"/>
        <v>44991</v>
      </c>
      <c r="D1341" s="30" t="str">
        <f t="shared" si="1717"/>
        <v>Project 41341</v>
      </c>
      <c r="E1341" s="30" t="str">
        <f t="shared" si="1718"/>
        <v>Company AB 51341</v>
      </c>
      <c r="F1341" s="30" t="str">
        <f ca="1" t="shared" ref="F1341:F1350" si="1783">CHOOSE(RANDBETWEEN(1,55),"Solna","Uppsala","Sigtuna","Norrtälje","Arboga","Kungsör","Avesta","Täby","Ludvika","Gävle","Upplans Bro","Upplands Vsäby","Nynäshamn","Järfälla","Södertälje","Vallentuna","Västerås","Gävle/Sandviken","Strängnäs","Österåker","Nykvarn","Eskilstuna","Upplands Bro","Nacka","Smedjebacken","Botkyrka","Sandviken","Köping","Hofors","Heby","Tierp","Äkers Styckebruk","Östhammar","Huddinge","Hedemora","Surahammar","Falun","Norberg","Trosa","Stockholm","Älvkarleby","Enköping","Gnesta","Upplands Väsby","Hallstahammar","Katrineholm","Åker","Surahamar","Långshyttan","Horndal","Sala","Eskiltuna","Litslunda","Lindesberg","Vingåker")</f>
        <v>Smedjebacken</v>
      </c>
      <c r="G1341" s="37">
        <f ca="1" t="shared" ref="G1341:G1350" si="1784">RANDBETWEEN(30,38)</f>
        <v>32</v>
      </c>
      <c r="H1341" s="38" t="str">
        <f ca="1" t="shared" ref="H1341:H1350" si="1785">CHOOSE(RANDBETWEEN(1,3),"Ja","Nej","")</f>
        <v>Ja</v>
      </c>
      <c r="I1341" s="30" t="str">
        <f ca="1" t="shared" ref="I1341:I1350" si="1786">CHOOSE(RANDBETWEEN(1,3),"Nyanslutning","Utökning","Flytt")</f>
        <v>Flytt</v>
      </c>
      <c r="J1341" s="30" t="s">
        <v>69</v>
      </c>
      <c r="K1341" s="41">
        <f ca="1" t="shared" ref="K1341:K1350" si="1787">RANDBETWEEN(1,60)*10</f>
        <v>330</v>
      </c>
      <c r="L1341" s="41">
        <f ca="1" t="shared" si="1719"/>
        <v>288</v>
      </c>
      <c r="N1341" s="30" t="str">
        <f ca="1" t="shared" si="1720"/>
        <v>Lars Johnson 1341</v>
      </c>
      <c r="O1341" s="30" t="str">
        <f ca="1" t="shared" si="1721"/>
        <v>Erik Johanson 1341</v>
      </c>
      <c r="P1341" s="30" t="str">
        <f ca="1" t="shared" si="1722"/>
        <v>Lars Johnson 1341</v>
      </c>
      <c r="Q1341" s="30" t="str">
        <f ca="1" t="shared" ref="Q1341:Q1350" si="1788">CHOOSE(RANDBETWEEN(1,5),"5.Anslutningsavtal","4.Projekteringsavtal","6.Nätavtal","2.Reservationsavtal","1.Anslutningsmöjlighet")</f>
        <v>6.Nätavtal</v>
      </c>
      <c r="R1341" s="45" t="str">
        <f ca="1" t="shared" ref="R1341:R1350" si="1789">CHOOSE(RANDBETWEEN(1,8),"Ja","","","","n","nej","?","N/A")</f>
        <v/>
      </c>
      <c r="S1341" s="45" t="str">
        <f ca="1" t="shared" ref="S1341:S1350" si="1790">CHOOSE(RANDBETWEEN(1,3),"x","","")</f>
        <v/>
      </c>
      <c r="T1341" s="45" t="str">
        <f ca="1" t="shared" ref="T1341:T1350" si="1791">CHOOSE(RANDBETWEEN(1,4),"x","","","")</f>
        <v/>
      </c>
      <c r="V1341" s="33"/>
      <c r="W1341" s="49" t="str">
        <f ca="1" t="shared" ref="W1341:W1350" si="1792">CHOOSE(RANDBETWEEN(1,7),"Länk","","","","","Ansluts till LN 20 kV","Reservationsavtal ska tecknas")</f>
        <v>Reservationsavtal ska tecknas</v>
      </c>
      <c r="X1341" s="50" t="str">
        <f ca="1" t="shared" ref="X1341:X1350" si="1793">CHOOSE(RANDBETWEEN(1,4),"Ja","Ja","Nej","")</f>
        <v/>
      </c>
      <c r="Y1341" s="63" t="str">
        <f ca="1" t="shared" si="1723"/>
        <v/>
      </c>
      <c r="Z1341" s="63" t="str">
        <f ca="1" t="shared" si="1724"/>
        <v/>
      </c>
      <c r="AA1341" s="67"/>
      <c r="AB1341" s="64" t="str">
        <f ca="1" t="shared" si="1725"/>
        <v/>
      </c>
      <c r="AC1341" s="73">
        <f ca="1">INDEX(Anslutningspunkt!$A$2:$A$108,RANDBETWEEN(2,108),1)</f>
        <v>82</v>
      </c>
      <c r="AD1341" s="30"/>
      <c r="AE1341" s="30" t="str">
        <f ca="1" t="shared" ref="AE1341:AE1350" si="1794">CHOOSE(RANDBETWEEN(1,4),"Regionnät","Stamnät Regionnät","Stamnät","")</f>
        <v/>
      </c>
      <c r="AF1341" s="79"/>
      <c r="AG1341" s="122"/>
      <c r="AH1341" s="123"/>
      <c r="AI1341" s="127"/>
      <c r="AL1341" s="7"/>
      <c r="AM1341" s="7">
        <f ca="1">VLOOKUP(AC1341,Anslutningspunkt!A:B,2,0)+RANDBETWEEN(-10000,10000)</f>
        <v>6160794.672</v>
      </c>
      <c r="AN1341" s="7">
        <f ca="1">VLOOKUP(AC1341,Anslutningspunkt!A:C,3,0)+RANDBETWEEN(-10000,10000)</f>
        <v>294556.438</v>
      </c>
      <c r="AP1341" s="7" t="str">
        <f ca="1" t="shared" si="1726"/>
        <v>Flytt</v>
      </c>
      <c r="AQ1341" s="7" t="str">
        <f t="shared" si="1727"/>
        <v>Konsumtion/Produktion</v>
      </c>
      <c r="AX1341" s="31">
        <f ca="1" t="shared" si="1728"/>
        <v>44579.9132933302</v>
      </c>
      <c r="AZ1341" s="31">
        <f ca="1">IF(SUM(IF({"4.Projekteringsavtal","5.Anslutningsavtal","6.Nätavtal"}=Q1341,1,0))&gt;0,EDATE(AX1341,RANDBETWEEN(0,6)),"")</f>
        <v>44579</v>
      </c>
      <c r="BB1341" s="21">
        <f ca="1">IF(SUM(IF({"5.Anslutningsavtal","6.Nätavtal"}=Q1341,1,0))&gt;0,EDATE(AZ1341,RANDBETWEEN(0,3)),"")</f>
        <v>44669</v>
      </c>
      <c r="BD1341" s="21">
        <f ca="1" t="shared" si="1729"/>
        <v>44669</v>
      </c>
    </row>
    <row r="1342" spans="1:56">
      <c r="A1342" s="33" t="s">
        <v>65</v>
      </c>
      <c r="B1342" s="31">
        <f ca="1" t="shared" si="1782"/>
        <v>43369</v>
      </c>
      <c r="C1342" s="32">
        <f ca="1" t="shared" si="1716"/>
        <v>45518</v>
      </c>
      <c r="D1342" s="30" t="str">
        <f t="shared" si="1717"/>
        <v>Project 41342</v>
      </c>
      <c r="E1342" s="30" t="str">
        <f t="shared" si="1718"/>
        <v>Company AB 51342</v>
      </c>
      <c r="F1342" s="30" t="str">
        <f ca="1" t="shared" si="1783"/>
        <v>Avesta</v>
      </c>
      <c r="G1342" s="37">
        <f ca="1" t="shared" si="1784"/>
        <v>34</v>
      </c>
      <c r="H1342" s="38" t="str">
        <f ca="1" t="shared" si="1785"/>
        <v>Ja</v>
      </c>
      <c r="I1342" s="30" t="str">
        <f ca="1" t="shared" si="1786"/>
        <v>Nyanslutning</v>
      </c>
      <c r="J1342" s="30" t="s">
        <v>69</v>
      </c>
      <c r="K1342" s="41">
        <f ca="1" t="shared" si="1787"/>
        <v>140</v>
      </c>
      <c r="L1342" s="41">
        <f ca="1" t="shared" si="1719"/>
        <v>128</v>
      </c>
      <c r="N1342" s="30" t="str">
        <f ca="1" t="shared" si="1720"/>
        <v>Sarah Anderson 1342</v>
      </c>
      <c r="O1342" s="30" t="str">
        <f ca="1" t="shared" si="1721"/>
        <v>Anders Erikson 1342</v>
      </c>
      <c r="P1342" s="30" t="str">
        <f ca="1" t="shared" si="1722"/>
        <v>Lars Johnson 1342</v>
      </c>
      <c r="Q1342" s="30" t="str">
        <f ca="1" t="shared" si="1788"/>
        <v>5.Anslutningsavtal</v>
      </c>
      <c r="R1342" s="45" t="str">
        <f ca="1" t="shared" si="1789"/>
        <v/>
      </c>
      <c r="S1342" s="45" t="str">
        <f ca="1" t="shared" si="1790"/>
        <v/>
      </c>
      <c r="T1342" s="45" t="str">
        <f ca="1" t="shared" si="1791"/>
        <v/>
      </c>
      <c r="V1342" s="33"/>
      <c r="W1342" s="49" t="str">
        <f ca="1" t="shared" si="1792"/>
        <v/>
      </c>
      <c r="X1342" s="50" t="str">
        <f ca="1" t="shared" si="1793"/>
        <v/>
      </c>
      <c r="Y1342" s="63" t="str">
        <f ca="1" t="shared" si="1723"/>
        <v/>
      </c>
      <c r="Z1342" s="63" t="str">
        <f ca="1" t="shared" si="1724"/>
        <v/>
      </c>
      <c r="AA1342" s="67"/>
      <c r="AB1342" s="64" t="str">
        <f ca="1" t="shared" si="1725"/>
        <v/>
      </c>
      <c r="AC1342" s="73">
        <f ca="1">INDEX(Anslutningspunkt!$A$2:$A$108,RANDBETWEEN(2,108),1)</f>
        <v>21</v>
      </c>
      <c r="AD1342" s="30"/>
      <c r="AE1342" s="30" t="str">
        <f ca="1" t="shared" si="1794"/>
        <v>Regionnät</v>
      </c>
      <c r="AF1342" s="79"/>
      <c r="AG1342" s="122"/>
      <c r="AH1342" s="123"/>
      <c r="AI1342" s="127"/>
      <c r="AL1342" s="7"/>
      <c r="AM1342" s="7">
        <f ca="1">VLOOKUP(AC1342,Anslutningspunkt!A:B,2,0)+RANDBETWEEN(-10000,10000)</f>
        <v>6176095.672</v>
      </c>
      <c r="AN1342" s="7">
        <f ca="1">VLOOKUP(AC1342,Anslutningspunkt!A:C,3,0)+RANDBETWEEN(-10000,10000)</f>
        <v>313340.438</v>
      </c>
      <c r="AP1342" s="7" t="str">
        <f ca="1" t="shared" si="1726"/>
        <v>Nyanslutning</v>
      </c>
      <c r="AQ1342" s="7" t="str">
        <f t="shared" si="1727"/>
        <v>Konsumtion/Produktion</v>
      </c>
      <c r="AX1342" s="31">
        <f ca="1" t="shared" si="1728"/>
        <v>44619.7447644026</v>
      </c>
      <c r="AZ1342" s="31">
        <f ca="1">IF(SUM(IF({"4.Projekteringsavtal","5.Anslutningsavtal","6.Nätavtal"}=Q1342,1,0))&gt;0,EDATE(AX1342,RANDBETWEEN(0,6)),"")</f>
        <v>44800</v>
      </c>
      <c r="BB1342" s="21">
        <f ca="1">IF(SUM(IF({"5.Anslutningsavtal","6.Nätavtal"}=Q1342,1,0))&gt;0,EDATE(AZ1342,RANDBETWEEN(0,3)),"")</f>
        <v>44831</v>
      </c>
      <c r="BD1342" s="21" t="str">
        <f ca="1" t="shared" si="1729"/>
        <v/>
      </c>
    </row>
    <row r="1343" spans="1:56">
      <c r="A1343" s="33" t="s">
        <v>65</v>
      </c>
      <c r="B1343" s="31">
        <f ca="1" t="shared" si="1782"/>
        <v>43494</v>
      </c>
      <c r="C1343" s="32">
        <f ca="1" t="shared" si="1716"/>
        <v>44773</v>
      </c>
      <c r="D1343" s="30" t="str">
        <f t="shared" si="1717"/>
        <v>Project 41343</v>
      </c>
      <c r="E1343" s="30" t="str">
        <f t="shared" si="1718"/>
        <v>Company AB 51343</v>
      </c>
      <c r="F1343" s="30" t="str">
        <f ca="1" t="shared" si="1783"/>
        <v>Täby</v>
      </c>
      <c r="G1343" s="37">
        <f ca="1" t="shared" si="1784"/>
        <v>37</v>
      </c>
      <c r="H1343" s="38" t="str">
        <f ca="1" t="shared" si="1785"/>
        <v>Ja</v>
      </c>
      <c r="I1343" s="30" t="str">
        <f ca="1" t="shared" si="1786"/>
        <v>Flytt</v>
      </c>
      <c r="J1343" s="30" t="s">
        <v>69</v>
      </c>
      <c r="K1343" s="41">
        <f ca="1" t="shared" si="1787"/>
        <v>200</v>
      </c>
      <c r="L1343" s="41">
        <f ca="1" t="shared" si="1719"/>
        <v>128</v>
      </c>
      <c r="N1343" s="30" t="str">
        <f ca="1" t="shared" si="1720"/>
        <v>Sarah Anderson 1343</v>
      </c>
      <c r="O1343" s="30" t="str">
        <f ca="1" t="shared" si="1721"/>
        <v>Sarah Anderson 1343</v>
      </c>
      <c r="P1343" s="30" t="str">
        <f ca="1" t="shared" si="1722"/>
        <v>Sarah Anderson 1343</v>
      </c>
      <c r="Q1343" s="30" t="str">
        <f ca="1" t="shared" si="1788"/>
        <v>4.Projekteringsavtal</v>
      </c>
      <c r="R1343" s="45" t="str">
        <f ca="1" t="shared" si="1789"/>
        <v/>
      </c>
      <c r="S1343" s="45" t="str">
        <f ca="1" t="shared" si="1790"/>
        <v/>
      </c>
      <c r="T1343" s="45" t="str">
        <f ca="1" t="shared" si="1791"/>
        <v/>
      </c>
      <c r="V1343" s="33"/>
      <c r="W1343" s="49" t="str">
        <f ca="1" t="shared" si="1792"/>
        <v/>
      </c>
      <c r="X1343" s="50" t="str">
        <f ca="1" t="shared" si="1793"/>
        <v/>
      </c>
      <c r="Y1343" s="63" t="str">
        <f ca="1" t="shared" si="1723"/>
        <v/>
      </c>
      <c r="Z1343" s="63" t="str">
        <f ca="1" t="shared" si="1724"/>
        <v/>
      </c>
      <c r="AA1343" s="67"/>
      <c r="AB1343" s="64" t="str">
        <f ca="1" t="shared" si="1725"/>
        <v/>
      </c>
      <c r="AC1343" s="73">
        <f ca="1">INDEX(Anslutningspunkt!$A$2:$A$108,RANDBETWEEN(2,108),1)</f>
        <v>44</v>
      </c>
      <c r="AD1343" s="30"/>
      <c r="AE1343" s="30" t="str">
        <f ca="1" t="shared" si="1794"/>
        <v>Stamnät Regionnät</v>
      </c>
      <c r="AF1343" s="79"/>
      <c r="AG1343" s="122"/>
      <c r="AH1343" s="123"/>
      <c r="AI1343" s="127"/>
      <c r="AL1343" s="7"/>
      <c r="AM1343" s="7">
        <f ca="1">VLOOKUP(AC1343,Anslutningspunkt!A:B,2,0)+RANDBETWEEN(-10000,10000)</f>
        <v>6169047.672</v>
      </c>
      <c r="AN1343" s="7">
        <f ca="1">VLOOKUP(AC1343,Anslutningspunkt!A:C,3,0)+RANDBETWEEN(-10000,10000)</f>
        <v>344639.438</v>
      </c>
      <c r="AP1343" s="7" t="str">
        <f ca="1" t="shared" si="1726"/>
        <v>Flytt</v>
      </c>
      <c r="AQ1343" s="7" t="str">
        <f t="shared" si="1727"/>
        <v>Konsumtion/Produktion</v>
      </c>
      <c r="AX1343" s="31">
        <f ca="1" t="shared" si="1728"/>
        <v>43575.4508955173</v>
      </c>
      <c r="AZ1343" s="31">
        <f ca="1">IF(SUM(IF({"4.Projekteringsavtal","5.Anslutningsavtal","6.Nätavtal"}=Q1343,1,0))&gt;0,EDATE(AX1343,RANDBETWEEN(0,6)),"")</f>
        <v>43697</v>
      </c>
      <c r="BB1343" s="21" t="str">
        <f ca="1">IF(SUM(IF({"5.Anslutningsavtal","6.Nätavtal"}=Q1343,1,0))&gt;0,EDATE(AZ1343,RANDBETWEEN(0,3)),"")</f>
        <v/>
      </c>
      <c r="BD1343" s="21" t="str">
        <f ca="1" t="shared" si="1729"/>
        <v/>
      </c>
    </row>
    <row r="1344" spans="1:56">
      <c r="A1344" s="33" t="s">
        <v>65</v>
      </c>
      <c r="B1344" s="31">
        <f ca="1" t="shared" si="1782"/>
        <v>44761</v>
      </c>
      <c r="C1344" s="32">
        <f ca="1" t="shared" si="1716"/>
        <v>45235</v>
      </c>
      <c r="D1344" s="30" t="str">
        <f t="shared" si="1717"/>
        <v>Project 41344</v>
      </c>
      <c r="E1344" s="30" t="str">
        <f t="shared" si="1718"/>
        <v>Company AB 51344</v>
      </c>
      <c r="F1344" s="30" t="str">
        <f ca="1" t="shared" si="1783"/>
        <v>Äkers Styckebruk</v>
      </c>
      <c r="G1344" s="37">
        <f ca="1" t="shared" si="1784"/>
        <v>34</v>
      </c>
      <c r="H1344" s="38" t="str">
        <f ca="1" t="shared" si="1785"/>
        <v>Ja</v>
      </c>
      <c r="I1344" s="30" t="str">
        <f ca="1" t="shared" si="1786"/>
        <v>Utökning</v>
      </c>
      <c r="J1344" s="30" t="s">
        <v>69</v>
      </c>
      <c r="K1344" s="41">
        <f ca="1" t="shared" si="1787"/>
        <v>290</v>
      </c>
      <c r="L1344" s="41">
        <f ca="1" t="shared" si="1719"/>
        <v>86</v>
      </c>
      <c r="N1344" s="30" t="str">
        <f ca="1" t="shared" si="1720"/>
        <v>Sarah Anderson 1344</v>
      </c>
      <c r="O1344" s="30" t="str">
        <f ca="1" t="shared" si="1721"/>
        <v>Sarah Anderson 1344</v>
      </c>
      <c r="P1344" s="30" t="str">
        <f ca="1" t="shared" si="1722"/>
        <v>Lars Johnson 1344</v>
      </c>
      <c r="Q1344" s="30" t="str">
        <f ca="1" t="shared" si="1788"/>
        <v>5.Anslutningsavtal</v>
      </c>
      <c r="R1344" s="45" t="str">
        <f ca="1" t="shared" si="1789"/>
        <v/>
      </c>
      <c r="S1344" s="45" t="str">
        <f ca="1" t="shared" si="1790"/>
        <v/>
      </c>
      <c r="T1344" s="45" t="str">
        <f ca="1" t="shared" si="1791"/>
        <v>x</v>
      </c>
      <c r="V1344" s="33"/>
      <c r="W1344" s="49" t="str">
        <f ca="1" t="shared" si="1792"/>
        <v/>
      </c>
      <c r="X1344" s="50" t="str">
        <f ca="1" t="shared" si="1793"/>
        <v>Nej</v>
      </c>
      <c r="Y1344" s="63" t="str">
        <f ca="1" t="shared" si="1723"/>
        <v/>
      </c>
      <c r="Z1344" s="63" t="str">
        <f ca="1" t="shared" si="1724"/>
        <v/>
      </c>
      <c r="AA1344" s="67"/>
      <c r="AB1344" s="64" t="str">
        <f ca="1" t="shared" si="1725"/>
        <v/>
      </c>
      <c r="AC1344" s="73">
        <f ca="1">INDEX(Anslutningspunkt!$A$2:$A$108,RANDBETWEEN(2,108),1)</f>
        <v>20</v>
      </c>
      <c r="AD1344" s="30"/>
      <c r="AE1344" s="30" t="str">
        <f ca="1" t="shared" si="1794"/>
        <v/>
      </c>
      <c r="AF1344" s="79"/>
      <c r="AG1344" s="122"/>
      <c r="AH1344" s="123"/>
      <c r="AI1344" s="127"/>
      <c r="AL1344" s="7"/>
      <c r="AM1344" s="7">
        <f ca="1">VLOOKUP(AC1344,Anslutningspunkt!A:B,2,0)+RANDBETWEEN(-10000,10000)</f>
        <v>5995090.672</v>
      </c>
      <c r="AN1344" s="7">
        <f ca="1">VLOOKUP(AC1344,Anslutningspunkt!A:C,3,0)+RANDBETWEEN(-10000,10000)</f>
        <v>406239.438</v>
      </c>
      <c r="AP1344" s="7" t="str">
        <f ca="1" t="shared" si="1726"/>
        <v>Utökning</v>
      </c>
      <c r="AQ1344" s="7" t="str">
        <f t="shared" si="1727"/>
        <v>Konsumtion/Produktion</v>
      </c>
      <c r="AX1344" s="31">
        <f ca="1" t="shared" si="1728"/>
        <v>44945.9237272757</v>
      </c>
      <c r="AZ1344" s="31">
        <f ca="1">IF(SUM(IF({"4.Projekteringsavtal","5.Anslutningsavtal","6.Nätavtal"}=Q1344,1,0))&gt;0,EDATE(AX1344,RANDBETWEEN(0,6)),"")</f>
        <v>45096</v>
      </c>
      <c r="BB1344" s="21">
        <f ca="1">IF(SUM(IF({"5.Anslutningsavtal","6.Nätavtal"}=Q1344,1,0))&gt;0,EDATE(AZ1344,RANDBETWEEN(0,3)),"")</f>
        <v>45188</v>
      </c>
      <c r="BD1344" s="21" t="str">
        <f ca="1" t="shared" si="1729"/>
        <v/>
      </c>
    </row>
    <row r="1345" spans="1:56">
      <c r="A1345" s="33" t="s">
        <v>65</v>
      </c>
      <c r="B1345" s="31">
        <f ca="1" t="shared" si="1782"/>
        <v>43363</v>
      </c>
      <c r="C1345" s="32">
        <f ca="1" t="shared" si="1716"/>
        <v>44826</v>
      </c>
      <c r="D1345" s="30" t="str">
        <f t="shared" si="1717"/>
        <v>Project 41345</v>
      </c>
      <c r="E1345" s="30" t="str">
        <f t="shared" si="1718"/>
        <v>Company AB 51345</v>
      </c>
      <c r="F1345" s="30" t="str">
        <f ca="1" t="shared" si="1783"/>
        <v>Strängnäs</v>
      </c>
      <c r="G1345" s="37">
        <f ca="1" t="shared" si="1784"/>
        <v>30</v>
      </c>
      <c r="H1345" s="38" t="str">
        <f ca="1" t="shared" si="1785"/>
        <v>Nej</v>
      </c>
      <c r="I1345" s="30" t="str">
        <f ca="1" t="shared" si="1786"/>
        <v>Flytt</v>
      </c>
      <c r="J1345" s="30" t="s">
        <v>69</v>
      </c>
      <c r="K1345" s="41">
        <f ca="1" t="shared" si="1787"/>
        <v>100</v>
      </c>
      <c r="L1345" s="41">
        <f ca="1" t="shared" si="1719"/>
        <v>10</v>
      </c>
      <c r="N1345" s="30" t="str">
        <f ca="1" t="shared" si="1720"/>
        <v>Sarah Anderson 1345</v>
      </c>
      <c r="O1345" s="30" t="str">
        <f ca="1" t="shared" si="1721"/>
        <v>Sarah Anderson 1345</v>
      </c>
      <c r="P1345" s="30" t="str">
        <f ca="1" t="shared" si="1722"/>
        <v>Lars Johnson 1345</v>
      </c>
      <c r="Q1345" s="30" t="str">
        <f ca="1" t="shared" si="1788"/>
        <v>6.Nätavtal</v>
      </c>
      <c r="R1345" s="45" t="str">
        <f ca="1" t="shared" si="1789"/>
        <v>Ja</v>
      </c>
      <c r="S1345" s="45" t="str">
        <f ca="1" t="shared" si="1790"/>
        <v/>
      </c>
      <c r="T1345" s="45" t="str">
        <f ca="1" t="shared" si="1791"/>
        <v/>
      </c>
      <c r="V1345" s="33"/>
      <c r="W1345" s="49" t="str">
        <f ca="1" t="shared" si="1792"/>
        <v/>
      </c>
      <c r="X1345" s="50" t="str">
        <f ca="1" t="shared" si="1793"/>
        <v>Ja</v>
      </c>
      <c r="Y1345" s="63">
        <f ca="1" t="shared" si="1723"/>
        <v>45410</v>
      </c>
      <c r="Z1345" s="63">
        <f ca="1" t="shared" si="1724"/>
        <v>45352</v>
      </c>
      <c r="AA1345" s="67"/>
      <c r="AB1345" s="64" t="str">
        <f ca="1" t="shared" si="1725"/>
        <v/>
      </c>
      <c r="AC1345" s="73">
        <f ca="1">INDEX(Anslutningspunkt!$A$2:$A$108,RANDBETWEEN(2,108),1)</f>
        <v>40</v>
      </c>
      <c r="AD1345" s="30"/>
      <c r="AE1345" s="30" t="str">
        <f ca="1" t="shared" si="1794"/>
        <v>Regionnät</v>
      </c>
      <c r="AF1345" s="79"/>
      <c r="AG1345" s="122"/>
      <c r="AH1345" s="123"/>
      <c r="AI1345" s="127"/>
      <c r="AL1345" s="7"/>
      <c r="AM1345" s="7">
        <f ca="1">VLOOKUP(AC1345,Anslutningspunkt!A:B,2,0)+RANDBETWEEN(-10000,10000)</f>
        <v>6159189.672</v>
      </c>
      <c r="AN1345" s="7">
        <f ca="1">VLOOKUP(AC1345,Anslutningspunkt!A:C,3,0)+RANDBETWEEN(-10000,10000)</f>
        <v>369003.438</v>
      </c>
      <c r="AP1345" s="7" t="str">
        <f ca="1" t="shared" si="1726"/>
        <v>Flytt</v>
      </c>
      <c r="AQ1345" s="7" t="str">
        <f t="shared" si="1727"/>
        <v>Konsumtion/Produktion</v>
      </c>
      <c r="AX1345" s="31">
        <f ca="1" t="shared" si="1728"/>
        <v>44107.2465481833</v>
      </c>
      <c r="AZ1345" s="31">
        <f ca="1">IF(SUM(IF({"4.Projekteringsavtal","5.Anslutningsavtal","6.Nätavtal"}=Q1345,1,0))&gt;0,EDATE(AX1345,RANDBETWEEN(0,6)),"")</f>
        <v>44107</v>
      </c>
      <c r="BB1345" s="21">
        <f ca="1">IF(SUM(IF({"5.Anslutningsavtal","6.Nätavtal"}=Q1345,1,0))&gt;0,EDATE(AZ1345,RANDBETWEEN(0,3)),"")</f>
        <v>44168</v>
      </c>
      <c r="BD1345" s="21">
        <f ca="1" t="shared" si="1729"/>
        <v>44258</v>
      </c>
    </row>
    <row r="1346" spans="1:56">
      <c r="A1346" s="33" t="s">
        <v>65</v>
      </c>
      <c r="B1346" s="31">
        <f ca="1" t="shared" si="1782"/>
        <v>44633</v>
      </c>
      <c r="C1346" s="32">
        <f ca="1" t="shared" si="1716"/>
        <v>45380</v>
      </c>
      <c r="D1346" s="30" t="str">
        <f t="shared" si="1717"/>
        <v>Project 41346</v>
      </c>
      <c r="E1346" s="30" t="str">
        <f t="shared" si="1718"/>
        <v>Company AB 51346</v>
      </c>
      <c r="F1346" s="30" t="str">
        <f ca="1" t="shared" si="1783"/>
        <v>Litslunda</v>
      </c>
      <c r="G1346" s="37">
        <f ca="1" t="shared" si="1784"/>
        <v>37</v>
      </c>
      <c r="H1346" s="38" t="str">
        <f ca="1" t="shared" si="1785"/>
        <v/>
      </c>
      <c r="I1346" s="30" t="str">
        <f ca="1" t="shared" si="1786"/>
        <v>Flytt</v>
      </c>
      <c r="J1346" s="30" t="s">
        <v>69</v>
      </c>
      <c r="K1346" s="41">
        <f ca="1" t="shared" si="1787"/>
        <v>210</v>
      </c>
      <c r="L1346" s="41">
        <f ca="1" t="shared" si="1719"/>
        <v>23</v>
      </c>
      <c r="N1346" s="30" t="str">
        <f ca="1" t="shared" si="1720"/>
        <v>Lars Johnson 1346</v>
      </c>
      <c r="O1346" s="30" t="str">
        <f ca="1" t="shared" si="1721"/>
        <v>Anders Erikson 1346</v>
      </c>
      <c r="P1346" s="30" t="str">
        <f ca="1" t="shared" si="1722"/>
        <v>Anders Erikson 1346</v>
      </c>
      <c r="Q1346" s="30" t="str">
        <f ca="1" t="shared" si="1788"/>
        <v>6.Nätavtal</v>
      </c>
      <c r="R1346" s="45" t="str">
        <f ca="1" t="shared" si="1789"/>
        <v>N/A</v>
      </c>
      <c r="S1346" s="45" t="str">
        <f ca="1" t="shared" si="1790"/>
        <v>x</v>
      </c>
      <c r="T1346" s="45" t="str">
        <f ca="1" t="shared" si="1791"/>
        <v>x</v>
      </c>
      <c r="V1346" s="33"/>
      <c r="W1346" s="49" t="str">
        <f ca="1" t="shared" si="1792"/>
        <v>Ansluts till LN 20 kV</v>
      </c>
      <c r="X1346" s="50" t="str">
        <f ca="1" t="shared" si="1793"/>
        <v>Ja</v>
      </c>
      <c r="Y1346" s="63">
        <f ca="1" t="shared" si="1723"/>
        <v>45540</v>
      </c>
      <c r="Z1346" s="63">
        <f ca="1" t="shared" si="1724"/>
        <v>45469</v>
      </c>
      <c r="AA1346" s="67"/>
      <c r="AB1346" s="64" t="str">
        <f ca="1" t="shared" si="1725"/>
        <v/>
      </c>
      <c r="AC1346" s="73">
        <f ca="1">INDEX(Anslutningspunkt!$A$2:$A$108,RANDBETWEEN(2,108),1)</f>
        <v>73</v>
      </c>
      <c r="AD1346" s="30"/>
      <c r="AE1346" s="30" t="str">
        <f ca="1" t="shared" si="1794"/>
        <v>Regionnät</v>
      </c>
      <c r="AF1346" s="79"/>
      <c r="AG1346" s="122"/>
      <c r="AH1346" s="123"/>
      <c r="AI1346" s="127"/>
      <c r="AL1346" s="7"/>
      <c r="AM1346" s="7">
        <f ca="1">VLOOKUP(AC1346,Anslutningspunkt!A:B,2,0)+RANDBETWEEN(-10000,10000)</f>
        <v>6095105.672</v>
      </c>
      <c r="AN1346" s="7">
        <f ca="1">VLOOKUP(AC1346,Anslutningspunkt!A:C,3,0)+RANDBETWEEN(-10000,10000)</f>
        <v>393733.438</v>
      </c>
      <c r="AP1346" s="7" t="str">
        <f ca="1" t="shared" si="1726"/>
        <v>Flytt</v>
      </c>
      <c r="AQ1346" s="7" t="str">
        <f t="shared" si="1727"/>
        <v>Konsumtion/Produktion</v>
      </c>
      <c r="AX1346" s="31">
        <f ca="1" t="shared" si="1728"/>
        <v>45397.6650697873</v>
      </c>
      <c r="AZ1346" s="31">
        <f ca="1">IF(SUM(IF({"4.Projekteringsavtal","5.Anslutningsavtal","6.Nätavtal"}=Q1346,1,0))&gt;0,EDATE(AX1346,RANDBETWEEN(0,6)),"")</f>
        <v>45580</v>
      </c>
      <c r="BB1346" s="21">
        <f ca="1">IF(SUM(IF({"5.Anslutningsavtal","6.Nätavtal"}=Q1346,1,0))&gt;0,EDATE(AZ1346,RANDBETWEEN(0,3)),"")</f>
        <v>45672</v>
      </c>
      <c r="BD1346" s="21">
        <f ca="1" t="shared" si="1729"/>
        <v>45762</v>
      </c>
    </row>
    <row r="1347" spans="1:56">
      <c r="A1347" s="33" t="s">
        <v>65</v>
      </c>
      <c r="B1347" s="31">
        <f ca="1" t="shared" si="1782"/>
        <v>44530</v>
      </c>
      <c r="C1347" s="32">
        <f ca="1" t="shared" si="1716"/>
        <v>45168</v>
      </c>
      <c r="D1347" s="30" t="str">
        <f t="shared" si="1717"/>
        <v>Project 41347</v>
      </c>
      <c r="E1347" s="30" t="str">
        <f t="shared" si="1718"/>
        <v>Company AB 51347</v>
      </c>
      <c r="F1347" s="30" t="str">
        <f ca="1" t="shared" si="1783"/>
        <v>Solna</v>
      </c>
      <c r="G1347" s="37">
        <f ca="1" t="shared" si="1784"/>
        <v>37</v>
      </c>
      <c r="H1347" s="38" t="str">
        <f ca="1" t="shared" si="1785"/>
        <v>Nej</v>
      </c>
      <c r="I1347" s="30" t="str">
        <f ca="1" t="shared" si="1786"/>
        <v>Flytt</v>
      </c>
      <c r="J1347" s="30" t="s">
        <v>69</v>
      </c>
      <c r="K1347" s="41">
        <f ca="1" t="shared" si="1787"/>
        <v>310</v>
      </c>
      <c r="L1347" s="41">
        <f ca="1" t="shared" si="1719"/>
        <v>259</v>
      </c>
      <c r="N1347" s="30" t="str">
        <f ca="1" t="shared" si="1720"/>
        <v>Lars Johnson 1347</v>
      </c>
      <c r="O1347" s="30" t="str">
        <f ca="1" t="shared" si="1721"/>
        <v>Anders Erikson 1347</v>
      </c>
      <c r="P1347" s="30" t="str">
        <f ca="1" t="shared" si="1722"/>
        <v>Anders Erikson 1347</v>
      </c>
      <c r="Q1347" s="30" t="str">
        <f ca="1" t="shared" si="1788"/>
        <v>5.Anslutningsavtal</v>
      </c>
      <c r="R1347" s="45" t="str">
        <f ca="1" t="shared" si="1789"/>
        <v/>
      </c>
      <c r="S1347" s="45" t="str">
        <f ca="1" t="shared" si="1790"/>
        <v>x</v>
      </c>
      <c r="T1347" s="45" t="str">
        <f ca="1" t="shared" si="1791"/>
        <v>x</v>
      </c>
      <c r="V1347" s="33"/>
      <c r="W1347" s="49" t="str">
        <f ca="1" t="shared" si="1792"/>
        <v>Ansluts till LN 20 kV</v>
      </c>
      <c r="X1347" s="50" t="str">
        <f ca="1" t="shared" si="1793"/>
        <v>Ja</v>
      </c>
      <c r="Y1347" s="63">
        <f ca="1" t="shared" si="1723"/>
        <v>45448</v>
      </c>
      <c r="Z1347" s="63">
        <f ca="1" t="shared" si="1724"/>
        <v>45307</v>
      </c>
      <c r="AA1347" s="67"/>
      <c r="AB1347" s="64" t="str">
        <f ca="1" t="shared" si="1725"/>
        <v/>
      </c>
      <c r="AC1347" s="73">
        <f ca="1">INDEX(Anslutningspunkt!$A$2:$A$108,RANDBETWEEN(2,108),1)</f>
        <v>9</v>
      </c>
      <c r="AD1347" s="30"/>
      <c r="AE1347" s="30" t="str">
        <f ca="1" t="shared" si="1794"/>
        <v>Stamnät</v>
      </c>
      <c r="AF1347" s="79"/>
      <c r="AG1347" s="122"/>
      <c r="AH1347" s="123"/>
      <c r="AI1347" s="127"/>
      <c r="AL1347" s="7"/>
      <c r="AM1347" s="7">
        <f ca="1">VLOOKUP(AC1347,Anslutningspunkt!A:B,2,0)+RANDBETWEEN(-10000,10000)</f>
        <v>6044003.672</v>
      </c>
      <c r="AN1347" s="7">
        <f ca="1">VLOOKUP(AC1347,Anslutningspunkt!A:C,3,0)+RANDBETWEEN(-10000,10000)</f>
        <v>327255.438</v>
      </c>
      <c r="AP1347" s="7" t="str">
        <f ca="1" t="shared" si="1726"/>
        <v>Flytt</v>
      </c>
      <c r="AQ1347" s="7" t="str">
        <f t="shared" si="1727"/>
        <v>Konsumtion/Produktion</v>
      </c>
      <c r="AX1347" s="31">
        <f ca="1" t="shared" si="1728"/>
        <v>44673.5718158194</v>
      </c>
      <c r="AZ1347" s="31">
        <f ca="1">IF(SUM(IF({"4.Projekteringsavtal","5.Anslutningsavtal","6.Nätavtal"}=Q1347,1,0))&gt;0,EDATE(AX1347,RANDBETWEEN(0,6)),"")</f>
        <v>44734</v>
      </c>
      <c r="BB1347" s="21">
        <f ca="1">IF(SUM(IF({"5.Anslutningsavtal","6.Nätavtal"}=Q1347,1,0))&gt;0,EDATE(AZ1347,RANDBETWEEN(0,3)),"")</f>
        <v>44826</v>
      </c>
      <c r="BD1347" s="21" t="str">
        <f ca="1" t="shared" si="1729"/>
        <v/>
      </c>
    </row>
    <row r="1348" spans="1:56">
      <c r="A1348" s="33" t="s">
        <v>65</v>
      </c>
      <c r="B1348" s="31">
        <f ca="1" t="shared" si="1782"/>
        <v>43575</v>
      </c>
      <c r="C1348" s="32">
        <f ca="1" t="shared" si="1716"/>
        <v>45062</v>
      </c>
      <c r="D1348" s="30" t="str">
        <f t="shared" si="1717"/>
        <v>Project 41348</v>
      </c>
      <c r="E1348" s="30" t="str">
        <f t="shared" si="1718"/>
        <v>Company AB 51348</v>
      </c>
      <c r="F1348" s="30" t="str">
        <f ca="1" t="shared" si="1783"/>
        <v>Västerås</v>
      </c>
      <c r="G1348" s="37">
        <f ca="1" t="shared" si="1784"/>
        <v>38</v>
      </c>
      <c r="H1348" s="38" t="str">
        <f ca="1" t="shared" si="1785"/>
        <v/>
      </c>
      <c r="I1348" s="30" t="str">
        <f ca="1" t="shared" si="1786"/>
        <v>Nyanslutning</v>
      </c>
      <c r="J1348" s="30" t="s">
        <v>69</v>
      </c>
      <c r="K1348" s="41">
        <f ca="1" t="shared" si="1787"/>
        <v>600</v>
      </c>
      <c r="L1348" s="41">
        <f ca="1" t="shared" si="1719"/>
        <v>270</v>
      </c>
      <c r="N1348" s="30" t="str">
        <f ca="1" t="shared" si="1720"/>
        <v>Anders Erikson 1348</v>
      </c>
      <c r="O1348" s="30" t="str">
        <f ca="1" t="shared" si="1721"/>
        <v>Sarah Anderson 1348</v>
      </c>
      <c r="P1348" s="30" t="str">
        <f ca="1" t="shared" si="1722"/>
        <v>Erik Johanson 1348</v>
      </c>
      <c r="Q1348" s="30" t="str">
        <f ca="1" t="shared" si="1788"/>
        <v>5.Anslutningsavtal</v>
      </c>
      <c r="R1348" s="45" t="str">
        <f ca="1" t="shared" si="1789"/>
        <v>nej</v>
      </c>
      <c r="S1348" s="45" t="str">
        <f ca="1" t="shared" si="1790"/>
        <v/>
      </c>
      <c r="T1348" s="45" t="str">
        <f ca="1" t="shared" si="1791"/>
        <v/>
      </c>
      <c r="V1348" s="33"/>
      <c r="W1348" s="49" t="str">
        <f ca="1" t="shared" si="1792"/>
        <v/>
      </c>
      <c r="X1348" s="50" t="str">
        <f ca="1" t="shared" si="1793"/>
        <v>Ja</v>
      </c>
      <c r="Y1348" s="63">
        <f ca="1" t="shared" si="1723"/>
        <v>45536</v>
      </c>
      <c r="Z1348" s="63">
        <f ca="1" t="shared" si="1724"/>
        <v>45279</v>
      </c>
      <c r="AA1348" s="67"/>
      <c r="AB1348" s="64" t="str">
        <f ca="1" t="shared" si="1725"/>
        <v/>
      </c>
      <c r="AC1348" s="73">
        <f ca="1">INDEX(Anslutningspunkt!$A$2:$A$108,RANDBETWEEN(2,108),1)</f>
        <v>66</v>
      </c>
      <c r="AD1348" s="30"/>
      <c r="AE1348" s="30" t="str">
        <f ca="1" t="shared" si="1794"/>
        <v>Stamnät</v>
      </c>
      <c r="AF1348" s="79"/>
      <c r="AG1348" s="122"/>
      <c r="AH1348" s="123"/>
      <c r="AI1348" s="127"/>
      <c r="AL1348" s="7"/>
      <c r="AM1348" s="7">
        <f ca="1">VLOOKUP(AC1348,Anslutningspunkt!A:B,2,0)+RANDBETWEEN(-10000,10000)</f>
        <v>6187509.672</v>
      </c>
      <c r="AN1348" s="7">
        <f ca="1">VLOOKUP(AC1348,Anslutningspunkt!A:C,3,0)+RANDBETWEEN(-10000,10000)</f>
        <v>268957.438</v>
      </c>
      <c r="AP1348" s="7" t="str">
        <f ca="1" t="shared" si="1726"/>
        <v>Nyanslutning</v>
      </c>
      <c r="AQ1348" s="7" t="str">
        <f t="shared" si="1727"/>
        <v>Konsumtion/Produktion</v>
      </c>
      <c r="AX1348" s="31">
        <f ca="1" t="shared" si="1728"/>
        <v>44973.4479377574</v>
      </c>
      <c r="AZ1348" s="31">
        <f ca="1">IF(SUM(IF({"4.Projekteringsavtal","5.Anslutningsavtal","6.Nätavtal"}=Q1348,1,0))&gt;0,EDATE(AX1348,RANDBETWEEN(0,6)),"")</f>
        <v>45123</v>
      </c>
      <c r="BB1348" s="21">
        <f ca="1">IF(SUM(IF({"5.Anslutningsavtal","6.Nätavtal"}=Q1348,1,0))&gt;0,EDATE(AZ1348,RANDBETWEEN(0,3)),"")</f>
        <v>45154</v>
      </c>
      <c r="BD1348" s="21" t="str">
        <f ca="1" t="shared" si="1729"/>
        <v/>
      </c>
    </row>
    <row r="1349" spans="1:56">
      <c r="A1349" s="33" t="s">
        <v>65</v>
      </c>
      <c r="B1349" s="31">
        <f ca="1" t="shared" si="1782"/>
        <v>44763</v>
      </c>
      <c r="C1349" s="32">
        <f ca="1" t="shared" si="1716"/>
        <v>44805</v>
      </c>
      <c r="D1349" s="30" t="str">
        <f t="shared" si="1717"/>
        <v>Project 41349</v>
      </c>
      <c r="E1349" s="30" t="str">
        <f t="shared" si="1718"/>
        <v>Company AB 51349</v>
      </c>
      <c r="F1349" s="30" t="str">
        <f ca="1" t="shared" si="1783"/>
        <v>Tierp</v>
      </c>
      <c r="G1349" s="37">
        <f ca="1" t="shared" si="1784"/>
        <v>36</v>
      </c>
      <c r="H1349" s="38" t="str">
        <f ca="1" t="shared" si="1785"/>
        <v/>
      </c>
      <c r="I1349" s="30" t="str">
        <f ca="1" t="shared" si="1786"/>
        <v>Flytt</v>
      </c>
      <c r="J1349" s="30" t="s">
        <v>69</v>
      </c>
      <c r="K1349" s="41">
        <f ca="1" t="shared" si="1787"/>
        <v>130</v>
      </c>
      <c r="L1349" s="41">
        <f ca="1" t="shared" si="1719"/>
        <v>88</v>
      </c>
      <c r="N1349" s="30" t="str">
        <f ca="1" t="shared" si="1720"/>
        <v>Lars Johnson 1349</v>
      </c>
      <c r="O1349" s="30" t="str">
        <f ca="1" t="shared" si="1721"/>
        <v>Sarah Anderson 1349</v>
      </c>
      <c r="P1349" s="30" t="str">
        <f ca="1" t="shared" si="1722"/>
        <v>Erik Johanson 1349</v>
      </c>
      <c r="Q1349" s="30" t="str">
        <f ca="1" t="shared" si="1788"/>
        <v>6.Nätavtal</v>
      </c>
      <c r="R1349" s="45" t="str">
        <f ca="1" t="shared" si="1789"/>
        <v>N/A</v>
      </c>
      <c r="S1349" s="45" t="str">
        <f ca="1" t="shared" si="1790"/>
        <v>x</v>
      </c>
      <c r="T1349" s="45" t="str">
        <f ca="1" t="shared" si="1791"/>
        <v>x</v>
      </c>
      <c r="V1349" s="33"/>
      <c r="W1349" s="49" t="str">
        <f ca="1" t="shared" si="1792"/>
        <v>Reservationsavtal ska tecknas</v>
      </c>
      <c r="X1349" s="50" t="str">
        <f ca="1" t="shared" si="1793"/>
        <v>Ja</v>
      </c>
      <c r="Y1349" s="63">
        <f ca="1" t="shared" si="1723"/>
        <v>45122</v>
      </c>
      <c r="Z1349" s="63">
        <f ca="1" t="shared" si="1724"/>
        <v>44963</v>
      </c>
      <c r="AA1349" s="67"/>
      <c r="AB1349" s="64" t="str">
        <f ca="1" t="shared" si="1725"/>
        <v/>
      </c>
      <c r="AC1349" s="73">
        <f ca="1">INDEX(Anslutningspunkt!$A$2:$A$108,RANDBETWEEN(2,108),1)</f>
        <v>3</v>
      </c>
      <c r="AD1349" s="30"/>
      <c r="AE1349" s="30" t="str">
        <f ca="1" t="shared" si="1794"/>
        <v>Regionnät</v>
      </c>
      <c r="AF1349" s="79"/>
      <c r="AG1349" s="122"/>
      <c r="AH1349" s="123"/>
      <c r="AI1349" s="127"/>
      <c r="AL1349" s="7"/>
      <c r="AM1349" s="7">
        <f ca="1">VLOOKUP(AC1349,Anslutningspunkt!A:B,2,0)+RANDBETWEEN(-10000,10000)</f>
        <v>6177294.672</v>
      </c>
      <c r="AN1349" s="7">
        <f ca="1">VLOOKUP(AC1349,Anslutningspunkt!A:C,3,0)+RANDBETWEEN(-10000,10000)</f>
        <v>390227.438</v>
      </c>
      <c r="AP1349" s="7" t="str">
        <f ca="1" t="shared" si="1726"/>
        <v>Flytt</v>
      </c>
      <c r="AQ1349" s="7" t="str">
        <f t="shared" si="1727"/>
        <v>Konsumtion/Produktion</v>
      </c>
      <c r="AX1349" s="31">
        <f ca="1" t="shared" si="1728"/>
        <v>44820.3847428568</v>
      </c>
      <c r="AZ1349" s="31">
        <f ca="1">IF(SUM(IF({"4.Projekteringsavtal","5.Anslutningsavtal","6.Nätavtal"}=Q1349,1,0))&gt;0,EDATE(AX1349,RANDBETWEEN(0,6)),"")</f>
        <v>44850</v>
      </c>
      <c r="BB1349" s="21">
        <f ca="1">IF(SUM(IF({"5.Anslutningsavtal","6.Nätavtal"}=Q1349,1,0))&gt;0,EDATE(AZ1349,RANDBETWEEN(0,3)),"")</f>
        <v>44942</v>
      </c>
      <c r="BD1349" s="21">
        <f ca="1" t="shared" si="1729"/>
        <v>44973</v>
      </c>
    </row>
    <row r="1350" spans="1:56">
      <c r="A1350" s="33" t="s">
        <v>65</v>
      </c>
      <c r="B1350" s="31">
        <f ca="1" t="shared" si="1782"/>
        <v>43242</v>
      </c>
      <c r="C1350" s="32">
        <f ca="1" t="shared" si="1716"/>
        <v>44894</v>
      </c>
      <c r="D1350" s="30" t="str">
        <f t="shared" si="1717"/>
        <v>Project 41350</v>
      </c>
      <c r="E1350" s="30" t="str">
        <f t="shared" si="1718"/>
        <v>Company AB 51350</v>
      </c>
      <c r="F1350" s="30" t="str">
        <f ca="1" t="shared" si="1783"/>
        <v>Nacka</v>
      </c>
      <c r="G1350" s="37">
        <f ca="1" t="shared" si="1784"/>
        <v>32</v>
      </c>
      <c r="H1350" s="38" t="str">
        <f ca="1" t="shared" si="1785"/>
        <v>Ja</v>
      </c>
      <c r="I1350" s="30" t="str">
        <f ca="1" t="shared" si="1786"/>
        <v>Nyanslutning</v>
      </c>
      <c r="J1350" s="30" t="s">
        <v>69</v>
      </c>
      <c r="K1350" s="41">
        <f ca="1" t="shared" si="1787"/>
        <v>510</v>
      </c>
      <c r="L1350" s="41">
        <f ca="1" t="shared" si="1719"/>
        <v>327</v>
      </c>
      <c r="N1350" s="30" t="str">
        <f ca="1" t="shared" si="1720"/>
        <v>Erik Johanson 1350</v>
      </c>
      <c r="O1350" s="30" t="str">
        <f ca="1" t="shared" si="1721"/>
        <v>Lars Johnson 1350</v>
      </c>
      <c r="P1350" s="30" t="str">
        <f ca="1" t="shared" si="1722"/>
        <v>Sarah Anderson 1350</v>
      </c>
      <c r="Q1350" s="30" t="str">
        <f ca="1" t="shared" si="1788"/>
        <v>2.Reservationsavtal</v>
      </c>
      <c r="R1350" s="45" t="str">
        <f ca="1" t="shared" si="1789"/>
        <v>n</v>
      </c>
      <c r="S1350" s="45" t="str">
        <f ca="1" t="shared" si="1790"/>
        <v/>
      </c>
      <c r="T1350" s="45" t="str">
        <f ca="1" t="shared" si="1791"/>
        <v/>
      </c>
      <c r="V1350" s="33"/>
      <c r="W1350" s="49" t="str">
        <f ca="1" t="shared" si="1792"/>
        <v>Länk</v>
      </c>
      <c r="X1350" s="50" t="str">
        <f ca="1" t="shared" si="1793"/>
        <v>Ja</v>
      </c>
      <c r="Y1350" s="63">
        <f ca="1" t="shared" si="1723"/>
        <v>45477</v>
      </c>
      <c r="Z1350" s="63">
        <f ca="1" t="shared" si="1724"/>
        <v>45237</v>
      </c>
      <c r="AA1350" s="67"/>
      <c r="AB1350" s="64" t="str">
        <f ca="1" t="shared" si="1725"/>
        <v/>
      </c>
      <c r="AC1350" s="73">
        <f ca="1">INDEX(Anslutningspunkt!$A$2:$A$108,RANDBETWEEN(2,108),1)</f>
        <v>16</v>
      </c>
      <c r="AD1350" s="30"/>
      <c r="AE1350" s="30" t="str">
        <f ca="1" t="shared" si="1794"/>
        <v>Regionnät</v>
      </c>
      <c r="AF1350" s="79"/>
      <c r="AG1350" s="122"/>
      <c r="AH1350" s="123"/>
      <c r="AI1350" s="127"/>
      <c r="AL1350" s="7"/>
      <c r="AM1350" s="7">
        <f ca="1">VLOOKUP(AC1350,Anslutningspunkt!A:B,2,0)+RANDBETWEEN(-10000,10000)</f>
        <v>6053970.672</v>
      </c>
      <c r="AN1350" s="7">
        <f ca="1">VLOOKUP(AC1350,Anslutningspunkt!A:C,3,0)+RANDBETWEEN(-10000,10000)</f>
        <v>329156.438</v>
      </c>
      <c r="AP1350" s="7" t="str">
        <f ca="1" t="shared" si="1726"/>
        <v>Nyanslutning</v>
      </c>
      <c r="AQ1350" s="7" t="str">
        <f t="shared" si="1727"/>
        <v>Konsumtion/Produktion</v>
      </c>
      <c r="AX1350" s="31">
        <f ca="1" t="shared" si="1728"/>
        <v>43927.2055751767</v>
      </c>
      <c r="AZ1350" s="31" t="str">
        <f ca="1">IF(SUM(IF({"4.Projekteringsavtal","5.Anslutningsavtal","6.Nätavtal"}=Q1350,1,0))&gt;0,EDATE(AX1350,RANDBETWEEN(0,6)),"")</f>
        <v/>
      </c>
      <c r="BB1350" s="21" t="str">
        <f ca="1">IF(SUM(IF({"5.Anslutningsavtal","6.Nätavtal"}=Q1350,1,0))&gt;0,EDATE(AZ1350,RANDBETWEEN(0,3)),"")</f>
        <v/>
      </c>
      <c r="BD1350" s="21" t="str">
        <f ca="1" t="shared" si="1729"/>
        <v/>
      </c>
    </row>
  </sheetData>
  <autoFilter ref="A3:AL251">
    <sortState ref="A3:AL251">
      <sortCondition ref="A4:A251"/>
    </sortState>
    <extLst/>
  </autoFilter>
  <mergeCells count="3">
    <mergeCell ref="A1:W1"/>
    <mergeCell ref="X1:AB1"/>
    <mergeCell ref="AC1:AG1"/>
  </mergeCells>
  <dataValidations count="1">
    <dataValidation type="list" allowBlank="1" showInputMessage="1" showErrorMessage="1" sqref="Q4:Q22 Q24:Q67 Q69:Q78 Q80:Q81 Q84:Q100 Q102:Q238">
      <formula1>#REF!</formula1>
    </dataValidation>
  </dataValidations>
  <hyperlinks>
    <hyperlink ref="G3" r:id="rId3" display="Område"/>
    <hyperlink ref="W4" r:id="rId4" display="=CHOOSE(RANDBETWEEN(1,7),&quot;Länk&quot;,&quot;&quot;,&quot;&quot;,&quot;&quot;,&quot;&quot;,&quot;Ansluts till LN 20 kV&quot;,&quot;Reservationsavtal ska tecknas&quot;)"/>
    <hyperlink ref="W12" r:id="rId5" display="=CHOOSE(RANDBETWEEN(1,7),&quot;Länk&quot;,&quot;&quot;,&quot;&quot;,&quot;&quot;,&quot;&quot;,&quot;Ansluts till LN 20 kV&quot;,&quot;Reservationsavtal ska tecknas&quot;)"/>
    <hyperlink ref="W13" r:id="rId5" display="=CHOOSE(RANDBETWEEN(1,7),&quot;Länk&quot;,&quot;&quot;,&quot;&quot;,&quot;&quot;,&quot;&quot;,&quot;Ansluts till LN 20 kV&quot;,&quot;Reservationsavtal ska tecknas&quot;)"/>
    <hyperlink ref="W15" r:id="rId6" display="=CHOOSE(RANDBETWEEN(1,7),&quot;Länk&quot;,&quot;&quot;,&quot;&quot;,&quot;&quot;,&quot;&quot;,&quot;Ansluts till LN 20 kV&quot;,&quot;Reservationsavtal ska tecknas&quot;)"/>
    <hyperlink ref="W25" r:id="rId7" display="=CHOOSE(RANDBETWEEN(1,7),&quot;Länk&quot;,&quot;&quot;,&quot;&quot;,&quot;&quot;,&quot;&quot;,&quot;Ansluts till LN 20 kV&quot;,&quot;Reservationsavtal ska tecknas&quot;)"/>
  </hyperlinks>
  <pageMargins left="0.7" right="0.7" top="0.75" bottom="0.75" header="0.511811023622047" footer="0.3"/>
  <pageSetup paperSize="9" orientation="portrait" horizontalDpi="300" verticalDpi="300"/>
  <headerFooter>
    <oddFooter>&amp;L&amp;1#&amp;6&amp;K737373Confidentiality: C2 -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workbookViewId="0">
      <selection activeCell="A108" sqref="A108"/>
    </sheetView>
  </sheetViews>
  <sheetFormatPr defaultColWidth="9" defaultRowHeight="12.75" outlineLevelCol="2"/>
  <cols>
    <col min="1" max="1" width="27.152380952381" customWidth="1"/>
    <col min="2" max="2" width="15.7142857142857" customWidth="1"/>
    <col min="3" max="3" width="13.2857142857143" customWidth="1"/>
  </cols>
  <sheetData>
    <row r="1" ht="15.75" spans="1:3">
      <c r="A1" s="1" t="s">
        <v>38</v>
      </c>
      <c r="B1" s="1" t="s">
        <v>47</v>
      </c>
      <c r="C1" s="1" t="s">
        <v>48</v>
      </c>
    </row>
    <row r="2" ht="15.75" spans="1:3">
      <c r="A2" s="2">
        <v>4</v>
      </c>
      <c r="B2">
        <f ca="1">RANDBETWEEN(-100000,100000)+6097106.672</f>
        <v>6102622.672</v>
      </c>
      <c r="C2">
        <f ca="1">RANDBETWEEN(-100000,100000)+356083.438</f>
        <v>342723.438</v>
      </c>
    </row>
    <row r="3" ht="15.75" spans="1:3">
      <c r="A3" s="2">
        <v>69</v>
      </c>
      <c r="B3">
        <f ca="1" t="shared" ref="B3:B12" si="0">RANDBETWEEN(-100000,100000)+6097106.672</f>
        <v>6085794.672</v>
      </c>
      <c r="C3">
        <f ca="1" t="shared" ref="C3:C12" si="1">RANDBETWEEN(-100000,100000)+356083.438</f>
        <v>431474.438</v>
      </c>
    </row>
    <row r="4" ht="15.75" spans="1:3">
      <c r="A4" s="2">
        <v>15</v>
      </c>
      <c r="B4">
        <f ca="1" t="shared" si="0"/>
        <v>6106744.672</v>
      </c>
      <c r="C4">
        <f ca="1" t="shared" si="1"/>
        <v>296784.438</v>
      </c>
    </row>
    <row r="5" ht="15.75" spans="1:3">
      <c r="A5" s="2">
        <v>53</v>
      </c>
      <c r="B5">
        <f ca="1" t="shared" si="0"/>
        <v>6181584.672</v>
      </c>
      <c r="C5">
        <f ca="1" t="shared" si="1"/>
        <v>390779.438</v>
      </c>
    </row>
    <row r="6" ht="15.75" spans="1:3">
      <c r="A6" s="2">
        <v>103</v>
      </c>
      <c r="B6">
        <f ca="1" t="shared" si="0"/>
        <v>6019439.672</v>
      </c>
      <c r="C6">
        <f ca="1" t="shared" si="1"/>
        <v>443537.438</v>
      </c>
    </row>
    <row r="7" ht="15.75" spans="1:3">
      <c r="A7" s="2">
        <v>101</v>
      </c>
      <c r="B7">
        <f ca="1" t="shared" si="0"/>
        <v>6162462.672</v>
      </c>
      <c r="C7">
        <f ca="1" t="shared" si="1"/>
        <v>378486.438</v>
      </c>
    </row>
    <row r="8" ht="15.75" spans="1:3">
      <c r="A8" s="2">
        <v>99</v>
      </c>
      <c r="B8">
        <f ca="1" t="shared" si="0"/>
        <v>6109037.672</v>
      </c>
      <c r="C8">
        <f ca="1" t="shared" si="1"/>
        <v>393716.438</v>
      </c>
    </row>
    <row r="9" ht="15.75" spans="1:3">
      <c r="A9" s="2">
        <v>96</v>
      </c>
      <c r="B9">
        <f ca="1" t="shared" si="0"/>
        <v>6083505.672</v>
      </c>
      <c r="C9">
        <f ca="1" t="shared" si="1"/>
        <v>352709.438</v>
      </c>
    </row>
    <row r="10" ht="15.75" spans="1:3">
      <c r="A10" s="2">
        <v>100</v>
      </c>
      <c r="B10">
        <f ca="1" t="shared" si="0"/>
        <v>6170544.672</v>
      </c>
      <c r="C10">
        <f ca="1" t="shared" si="1"/>
        <v>402901.438</v>
      </c>
    </row>
    <row r="11" ht="15.75" spans="1:3">
      <c r="A11" s="2">
        <v>91</v>
      </c>
      <c r="B11">
        <f ca="1" t="shared" si="0"/>
        <v>6167463.672</v>
      </c>
      <c r="C11">
        <f ca="1" t="shared" si="1"/>
        <v>448689.438</v>
      </c>
    </row>
    <row r="12" ht="15.75" spans="1:3">
      <c r="A12" s="2">
        <v>93</v>
      </c>
      <c r="B12">
        <f ca="1" t="shared" si="0"/>
        <v>6130241.672</v>
      </c>
      <c r="C12">
        <f ca="1" t="shared" si="1"/>
        <v>399098.438</v>
      </c>
    </row>
    <row r="13" ht="15.75" spans="1:3">
      <c r="A13" s="2">
        <v>94</v>
      </c>
      <c r="B13">
        <f ca="1" t="shared" ref="B13:B22" si="2">RANDBETWEEN(-100000,100000)+6097106.672</f>
        <v>6173572.672</v>
      </c>
      <c r="C13">
        <f ca="1" t="shared" ref="C13:C22" si="3">RANDBETWEEN(-100000,100000)+356083.438</f>
        <v>268902.438</v>
      </c>
    </row>
    <row r="14" ht="15.75" spans="1:3">
      <c r="A14" s="2">
        <v>95</v>
      </c>
      <c r="B14">
        <f ca="1" t="shared" si="2"/>
        <v>6153831.672</v>
      </c>
      <c r="C14">
        <f ca="1" t="shared" si="3"/>
        <v>383710.438</v>
      </c>
    </row>
    <row r="15" ht="15.75" spans="1:3">
      <c r="A15" s="2">
        <v>98</v>
      </c>
      <c r="B15">
        <f ca="1" t="shared" si="2"/>
        <v>6054687.672</v>
      </c>
      <c r="C15">
        <f ca="1" t="shared" si="3"/>
        <v>313640.438</v>
      </c>
    </row>
    <row r="16" ht="15.75" spans="1:3">
      <c r="A16" s="2">
        <v>104</v>
      </c>
      <c r="B16">
        <f ca="1" t="shared" si="2"/>
        <v>6111854.672</v>
      </c>
      <c r="C16">
        <f ca="1" t="shared" si="3"/>
        <v>262591.438</v>
      </c>
    </row>
    <row r="17" ht="15.75" spans="1:3">
      <c r="A17" s="2">
        <v>105</v>
      </c>
      <c r="B17">
        <f ca="1" t="shared" si="2"/>
        <v>6086553.672</v>
      </c>
      <c r="C17">
        <f ca="1" t="shared" si="3"/>
        <v>436586.438</v>
      </c>
    </row>
    <row r="18" ht="15.75" spans="1:3">
      <c r="A18" s="2">
        <v>106</v>
      </c>
      <c r="B18">
        <f ca="1" t="shared" si="2"/>
        <v>6174305.672</v>
      </c>
      <c r="C18">
        <f ca="1" t="shared" si="3"/>
        <v>449069.438</v>
      </c>
    </row>
    <row r="19" ht="15.75" spans="1:3">
      <c r="A19" s="2">
        <v>92</v>
      </c>
      <c r="B19">
        <f ca="1" t="shared" si="2"/>
        <v>6025475.672</v>
      </c>
      <c r="C19">
        <f ca="1" t="shared" si="3"/>
        <v>446643.438</v>
      </c>
    </row>
    <row r="20" ht="15.75" spans="1:3">
      <c r="A20" s="2">
        <v>89</v>
      </c>
      <c r="B20">
        <f ca="1" t="shared" si="2"/>
        <v>6119775.672</v>
      </c>
      <c r="C20">
        <f ca="1" t="shared" si="3"/>
        <v>393086.438</v>
      </c>
    </row>
    <row r="21" ht="15.75" spans="1:3">
      <c r="A21" s="2">
        <v>17</v>
      </c>
      <c r="B21">
        <f ca="1" t="shared" si="2"/>
        <v>6118840.672</v>
      </c>
      <c r="C21">
        <f ca="1" t="shared" si="3"/>
        <v>444505.438</v>
      </c>
    </row>
    <row r="22" ht="15.75" spans="1:3">
      <c r="A22" s="2">
        <v>11</v>
      </c>
      <c r="B22">
        <f ca="1" t="shared" si="2"/>
        <v>6018595.672</v>
      </c>
      <c r="C22">
        <f ca="1" t="shared" si="3"/>
        <v>259427.438</v>
      </c>
    </row>
    <row r="23" ht="15.75" spans="1:3">
      <c r="A23" s="2">
        <v>28</v>
      </c>
      <c r="B23">
        <f ca="1" t="shared" ref="B23:B32" si="4">RANDBETWEEN(-100000,100000)+6097106.672</f>
        <v>6056750.672</v>
      </c>
      <c r="C23">
        <f ca="1" t="shared" ref="C23:C32" si="5">RANDBETWEEN(-100000,100000)+356083.438</f>
        <v>355709.438</v>
      </c>
    </row>
    <row r="24" ht="15.75" spans="1:3">
      <c r="A24" s="2">
        <v>79</v>
      </c>
      <c r="B24">
        <f ca="1" t="shared" si="4"/>
        <v>6083797.672</v>
      </c>
      <c r="C24">
        <f ca="1" t="shared" si="5"/>
        <v>276920.438</v>
      </c>
    </row>
    <row r="25" ht="15.75" spans="1:3">
      <c r="A25" s="2">
        <v>1</v>
      </c>
      <c r="B25">
        <f ca="1" t="shared" si="4"/>
        <v>6017868.672</v>
      </c>
      <c r="C25">
        <f ca="1" t="shared" si="5"/>
        <v>283664.438</v>
      </c>
    </row>
    <row r="26" ht="15.75" spans="1:3">
      <c r="A26" s="2">
        <v>76</v>
      </c>
      <c r="B26">
        <f ca="1" t="shared" si="4"/>
        <v>6155108.672</v>
      </c>
      <c r="C26">
        <f ca="1" t="shared" si="5"/>
        <v>268672.438</v>
      </c>
    </row>
    <row r="27" ht="15.75" spans="1:3">
      <c r="A27" s="2">
        <v>64</v>
      </c>
      <c r="B27">
        <f ca="1" t="shared" si="4"/>
        <v>6069163.672</v>
      </c>
      <c r="C27">
        <f ca="1" t="shared" si="5"/>
        <v>387411.438</v>
      </c>
    </row>
    <row r="28" ht="15.75" spans="1:3">
      <c r="A28" s="2">
        <v>87</v>
      </c>
      <c r="B28">
        <f ca="1" t="shared" si="4"/>
        <v>6115479.672</v>
      </c>
      <c r="C28">
        <f ca="1" t="shared" si="5"/>
        <v>392175.438</v>
      </c>
    </row>
    <row r="29" ht="15.75" spans="1:3">
      <c r="A29" s="2">
        <v>66</v>
      </c>
      <c r="B29">
        <f ca="1" t="shared" si="4"/>
        <v>6181585.672</v>
      </c>
      <c r="C29">
        <f ca="1" t="shared" si="5"/>
        <v>274150.438</v>
      </c>
    </row>
    <row r="30" ht="15.75" spans="1:3">
      <c r="A30" s="2">
        <v>16</v>
      </c>
      <c r="B30">
        <f ca="1" t="shared" si="4"/>
        <v>6060175.672</v>
      </c>
      <c r="C30">
        <f ca="1" t="shared" si="5"/>
        <v>335300.438</v>
      </c>
    </row>
    <row r="31" ht="15.75" spans="1:3">
      <c r="A31" s="2">
        <v>71</v>
      </c>
      <c r="B31">
        <f ca="1" t="shared" si="4"/>
        <v>6070826.672</v>
      </c>
      <c r="C31">
        <f ca="1" t="shared" si="5"/>
        <v>386071.438</v>
      </c>
    </row>
    <row r="32" ht="15.75" spans="1:3">
      <c r="A32" s="2">
        <v>73</v>
      </c>
      <c r="B32">
        <f ca="1" t="shared" si="4"/>
        <v>6086794.672</v>
      </c>
      <c r="C32">
        <f ca="1" t="shared" si="5"/>
        <v>400412.438</v>
      </c>
    </row>
    <row r="33" ht="15.75" spans="1:3">
      <c r="A33" s="2">
        <v>27</v>
      </c>
      <c r="B33">
        <f ca="1" t="shared" ref="B33:B42" si="6">RANDBETWEEN(-100000,100000)+6097106.672</f>
        <v>6040763.672</v>
      </c>
      <c r="C33">
        <f ca="1" t="shared" ref="C33:C42" si="7">RANDBETWEEN(-100000,100000)+356083.438</f>
        <v>379894.438</v>
      </c>
    </row>
    <row r="34" ht="15.75" spans="1:3">
      <c r="A34" s="2">
        <v>67</v>
      </c>
      <c r="B34">
        <f ca="1" t="shared" si="6"/>
        <v>6140592.672</v>
      </c>
      <c r="C34">
        <f ca="1" t="shared" si="7"/>
        <v>392441.438</v>
      </c>
    </row>
    <row r="35" ht="15.75" spans="1:3">
      <c r="A35" s="2">
        <v>74</v>
      </c>
      <c r="B35">
        <f ca="1" t="shared" si="6"/>
        <v>6118660.672</v>
      </c>
      <c r="C35">
        <f ca="1" t="shared" si="7"/>
        <v>389215.438</v>
      </c>
    </row>
    <row r="36" ht="15.75" spans="1:3">
      <c r="A36" s="2">
        <v>23</v>
      </c>
      <c r="B36">
        <f ca="1" t="shared" si="6"/>
        <v>6022059.672</v>
      </c>
      <c r="C36">
        <f ca="1" t="shared" si="7"/>
        <v>274907.438</v>
      </c>
    </row>
    <row r="37" ht="15.75" spans="1:3">
      <c r="A37" s="2">
        <v>78</v>
      </c>
      <c r="B37">
        <f ca="1" t="shared" si="6"/>
        <v>6068222.672</v>
      </c>
      <c r="C37">
        <f ca="1" t="shared" si="7"/>
        <v>330773.438</v>
      </c>
    </row>
    <row r="38" ht="15.75" spans="1:3">
      <c r="A38" s="2">
        <v>77</v>
      </c>
      <c r="B38">
        <f ca="1" t="shared" si="6"/>
        <v>6177077.672</v>
      </c>
      <c r="C38">
        <f ca="1" t="shared" si="7"/>
        <v>398014.438</v>
      </c>
    </row>
    <row r="39" ht="15.75" spans="1:3">
      <c r="A39" s="2">
        <v>44</v>
      </c>
      <c r="B39">
        <f ca="1" t="shared" si="6"/>
        <v>6160762.672</v>
      </c>
      <c r="C39">
        <f ca="1" t="shared" si="7"/>
        <v>343331.438</v>
      </c>
    </row>
    <row r="40" ht="15.75" spans="1:3">
      <c r="A40" s="2">
        <v>29</v>
      </c>
      <c r="B40">
        <f ca="1" t="shared" si="6"/>
        <v>6076286.672</v>
      </c>
      <c r="C40">
        <f ca="1" t="shared" si="7"/>
        <v>373650.438</v>
      </c>
    </row>
    <row r="41" ht="15.75" spans="1:3">
      <c r="A41" s="2">
        <v>3</v>
      </c>
      <c r="B41">
        <f ca="1" t="shared" si="6"/>
        <v>6179174.672</v>
      </c>
      <c r="C41">
        <f ca="1" t="shared" si="7"/>
        <v>387422.438</v>
      </c>
    </row>
    <row r="42" ht="15.75" spans="1:3">
      <c r="A42" s="2">
        <v>57</v>
      </c>
      <c r="B42">
        <f ca="1" t="shared" si="6"/>
        <v>6014801.672</v>
      </c>
      <c r="C42">
        <f ca="1" t="shared" si="7"/>
        <v>266105.438</v>
      </c>
    </row>
    <row r="43" ht="15.75" spans="1:3">
      <c r="A43" s="2">
        <v>49</v>
      </c>
      <c r="B43">
        <f ca="1" t="shared" ref="B43:B52" si="8">RANDBETWEEN(-100000,100000)+6097106.672</f>
        <v>6152155.672</v>
      </c>
      <c r="C43">
        <f ca="1" t="shared" ref="C43:C52" si="9">RANDBETWEEN(-100000,100000)+356083.438</f>
        <v>352295.438</v>
      </c>
    </row>
    <row r="44" ht="15.75" spans="1:3">
      <c r="A44" s="2">
        <v>6</v>
      </c>
      <c r="B44">
        <f ca="1" t="shared" si="8"/>
        <v>6187665.672</v>
      </c>
      <c r="C44">
        <f ca="1" t="shared" si="9"/>
        <v>293223.438</v>
      </c>
    </row>
    <row r="45" ht="15.75" spans="1:3">
      <c r="A45" s="2">
        <v>35</v>
      </c>
      <c r="B45">
        <f ca="1" t="shared" si="8"/>
        <v>6044063.672</v>
      </c>
      <c r="C45">
        <f ca="1" t="shared" si="9"/>
        <v>357183.438</v>
      </c>
    </row>
    <row r="46" ht="15.75" spans="1:3">
      <c r="A46" s="2">
        <v>60</v>
      </c>
      <c r="B46">
        <f ca="1" t="shared" si="8"/>
        <v>6013283.672</v>
      </c>
      <c r="C46">
        <f ca="1" t="shared" si="9"/>
        <v>419093.438</v>
      </c>
    </row>
    <row r="47" ht="15.75" spans="1:3">
      <c r="A47" s="2">
        <v>26</v>
      </c>
      <c r="B47">
        <f ca="1" t="shared" si="8"/>
        <v>6118010.672</v>
      </c>
      <c r="C47">
        <f ca="1" t="shared" si="9"/>
        <v>389470.438</v>
      </c>
    </row>
    <row r="48" ht="15.75" spans="1:3">
      <c r="A48" s="2">
        <v>61</v>
      </c>
      <c r="B48">
        <f ca="1" t="shared" si="8"/>
        <v>6125537.672</v>
      </c>
      <c r="C48">
        <f ca="1" t="shared" si="9"/>
        <v>336083.438</v>
      </c>
    </row>
    <row r="49" ht="15.75" spans="1:3">
      <c r="A49" s="2">
        <v>40</v>
      </c>
      <c r="B49">
        <f ca="1" t="shared" si="8"/>
        <v>6155112.672</v>
      </c>
      <c r="C49">
        <f ca="1" t="shared" si="9"/>
        <v>360276.438</v>
      </c>
    </row>
    <row r="50" ht="15.75" spans="1:3">
      <c r="A50" s="2">
        <v>54</v>
      </c>
      <c r="B50">
        <f ca="1" t="shared" si="8"/>
        <v>6118002.672</v>
      </c>
      <c r="C50">
        <f ca="1" t="shared" si="9"/>
        <v>446463.438</v>
      </c>
    </row>
    <row r="51" ht="15.75" spans="1:3">
      <c r="A51" s="2">
        <v>31</v>
      </c>
      <c r="B51">
        <f ca="1" t="shared" si="8"/>
        <v>6035893.672</v>
      </c>
      <c r="C51">
        <f ca="1" t="shared" si="9"/>
        <v>272127.438</v>
      </c>
    </row>
    <row r="52" ht="15.75" spans="1:3">
      <c r="A52" s="2">
        <v>13</v>
      </c>
      <c r="B52">
        <f ca="1" t="shared" si="8"/>
        <v>6173559.672</v>
      </c>
      <c r="C52">
        <f ca="1" t="shared" si="9"/>
        <v>382042.438</v>
      </c>
    </row>
    <row r="53" ht="15.75" spans="1:3">
      <c r="A53" s="2">
        <v>81</v>
      </c>
      <c r="B53">
        <f ca="1" t="shared" ref="B53:B62" si="10">RANDBETWEEN(-100000,100000)+6097106.672</f>
        <v>6163475.672</v>
      </c>
      <c r="C53">
        <f ca="1" t="shared" ref="C53:C62" si="11">RANDBETWEEN(-100000,100000)+356083.438</f>
        <v>448069.438</v>
      </c>
    </row>
    <row r="54" ht="15.75" spans="1:3">
      <c r="A54" s="2">
        <v>32</v>
      </c>
      <c r="B54">
        <f ca="1" t="shared" si="10"/>
        <v>6027209.672</v>
      </c>
      <c r="C54">
        <f ca="1" t="shared" si="11"/>
        <v>305357.438</v>
      </c>
    </row>
    <row r="55" ht="15.75" spans="1:3">
      <c r="A55" s="2">
        <v>85</v>
      </c>
      <c r="B55">
        <f ca="1" t="shared" si="10"/>
        <v>6195080.672</v>
      </c>
      <c r="C55">
        <f ca="1" t="shared" si="11"/>
        <v>345769.438</v>
      </c>
    </row>
    <row r="56" ht="15.75" spans="1:3">
      <c r="A56" s="2">
        <v>43</v>
      </c>
      <c r="B56">
        <f ca="1" t="shared" si="10"/>
        <v>6127164.672</v>
      </c>
      <c r="C56">
        <f ca="1" t="shared" si="11"/>
        <v>351031.438</v>
      </c>
    </row>
    <row r="57" ht="15.75" spans="1:3">
      <c r="A57" s="2">
        <v>0</v>
      </c>
      <c r="B57">
        <f ca="1" t="shared" si="10"/>
        <v>6079687.672</v>
      </c>
      <c r="C57">
        <f ca="1" t="shared" si="11"/>
        <v>406572.438</v>
      </c>
    </row>
    <row r="58" ht="15.75" spans="1:3">
      <c r="A58" s="2">
        <v>42</v>
      </c>
      <c r="B58">
        <f ca="1" t="shared" si="10"/>
        <v>6023937.672</v>
      </c>
      <c r="C58">
        <f ca="1" t="shared" si="11"/>
        <v>295222.438</v>
      </c>
    </row>
    <row r="59" ht="15.75" spans="1:3">
      <c r="A59" s="2">
        <v>8</v>
      </c>
      <c r="B59">
        <f ca="1" t="shared" si="10"/>
        <v>6039598.672</v>
      </c>
      <c r="C59">
        <f ca="1" t="shared" si="11"/>
        <v>384975.438</v>
      </c>
    </row>
    <row r="60" ht="15.75" spans="1:3">
      <c r="A60" s="2">
        <v>5</v>
      </c>
      <c r="B60">
        <f ca="1" t="shared" si="10"/>
        <v>6077750.672</v>
      </c>
      <c r="C60">
        <f ca="1" t="shared" si="11"/>
        <v>274219.438</v>
      </c>
    </row>
    <row r="61" ht="15.75" spans="1:3">
      <c r="A61" s="2">
        <v>62</v>
      </c>
      <c r="B61">
        <f ca="1" t="shared" si="10"/>
        <v>6021225.672</v>
      </c>
      <c r="C61">
        <f ca="1" t="shared" si="11"/>
        <v>411584.438</v>
      </c>
    </row>
    <row r="62" ht="15.75" spans="1:3">
      <c r="A62" s="2">
        <v>80</v>
      </c>
      <c r="B62">
        <f ca="1" t="shared" si="10"/>
        <v>6076284.672</v>
      </c>
      <c r="C62">
        <f ca="1" t="shared" si="11"/>
        <v>321952.438</v>
      </c>
    </row>
    <row r="63" ht="15.75" spans="1:3">
      <c r="A63" s="2">
        <v>46</v>
      </c>
      <c r="B63">
        <f ca="1" t="shared" ref="B63:B72" si="12">RANDBETWEEN(-100000,100000)+6097106.672</f>
        <v>6012300.672</v>
      </c>
      <c r="C63">
        <f ca="1" t="shared" ref="C63:C72" si="13">RANDBETWEEN(-100000,100000)+356083.438</f>
        <v>361469.438</v>
      </c>
    </row>
    <row r="64" ht="15.75" spans="1:3">
      <c r="A64" s="2">
        <v>21</v>
      </c>
      <c r="B64">
        <f ca="1" t="shared" si="12"/>
        <v>6185306.672</v>
      </c>
      <c r="C64">
        <f ca="1" t="shared" si="13"/>
        <v>309870.438</v>
      </c>
    </row>
    <row r="65" ht="15.75" spans="1:3">
      <c r="A65" s="2">
        <v>65</v>
      </c>
      <c r="B65">
        <f ca="1" t="shared" si="12"/>
        <v>6139910.672</v>
      </c>
      <c r="C65">
        <f ca="1" t="shared" si="13"/>
        <v>341618.438</v>
      </c>
    </row>
    <row r="66" ht="15.75" spans="1:3">
      <c r="A66" s="2">
        <v>48</v>
      </c>
      <c r="B66">
        <f ca="1" t="shared" si="12"/>
        <v>6149733.672</v>
      </c>
      <c r="C66">
        <f ca="1" t="shared" si="13"/>
        <v>269656.438</v>
      </c>
    </row>
    <row r="67" ht="15.75" spans="1:3">
      <c r="A67" s="2">
        <v>45</v>
      </c>
      <c r="B67">
        <f ca="1" t="shared" si="12"/>
        <v>6117998.672</v>
      </c>
      <c r="C67">
        <f ca="1" t="shared" si="13"/>
        <v>322132.438</v>
      </c>
    </row>
    <row r="68" ht="15.75" spans="1:3">
      <c r="A68" s="2">
        <v>75</v>
      </c>
      <c r="B68">
        <f ca="1" t="shared" si="12"/>
        <v>6173168.672</v>
      </c>
      <c r="C68">
        <f ca="1" t="shared" si="13"/>
        <v>411927.438</v>
      </c>
    </row>
    <row r="69" ht="15.75" spans="1:3">
      <c r="A69" s="2">
        <v>82</v>
      </c>
      <c r="B69">
        <f ca="1" t="shared" si="12"/>
        <v>6161427.672</v>
      </c>
      <c r="C69">
        <f ca="1" t="shared" si="13"/>
        <v>301554.438</v>
      </c>
    </row>
    <row r="70" ht="15.75" spans="1:3">
      <c r="A70" s="2">
        <v>70</v>
      </c>
      <c r="B70">
        <f ca="1" t="shared" si="12"/>
        <v>6000295.672</v>
      </c>
      <c r="C70">
        <f ca="1" t="shared" si="13"/>
        <v>319851.438</v>
      </c>
    </row>
    <row r="71" ht="15.75" spans="1:3">
      <c r="A71" s="2">
        <v>33</v>
      </c>
      <c r="B71">
        <f ca="1" t="shared" si="12"/>
        <v>6060607.672</v>
      </c>
      <c r="C71">
        <f ca="1" t="shared" si="13"/>
        <v>265924.438</v>
      </c>
    </row>
    <row r="72" ht="15.75" spans="1:3">
      <c r="A72" s="2">
        <v>86</v>
      </c>
      <c r="B72">
        <f ca="1" t="shared" si="12"/>
        <v>6137692.672</v>
      </c>
      <c r="C72">
        <f ca="1" t="shared" si="13"/>
        <v>412498.438</v>
      </c>
    </row>
    <row r="73" ht="15.75" spans="1:3">
      <c r="A73" s="2">
        <v>56</v>
      </c>
      <c r="B73">
        <f ca="1" t="shared" ref="B73:B82" si="14">RANDBETWEEN(-100000,100000)+6097106.672</f>
        <v>6023939.672</v>
      </c>
      <c r="C73">
        <f ca="1" t="shared" ref="C73:C82" si="15">RANDBETWEEN(-100000,100000)+356083.438</f>
        <v>338282.438</v>
      </c>
    </row>
    <row r="74" ht="15.75" spans="1:3">
      <c r="A74" s="2">
        <v>36</v>
      </c>
      <c r="B74">
        <f ca="1" t="shared" si="14"/>
        <v>6086914.672</v>
      </c>
      <c r="C74">
        <f ca="1" t="shared" si="15"/>
        <v>346390.438</v>
      </c>
    </row>
    <row r="75" ht="15.75" spans="1:3">
      <c r="A75" s="2">
        <v>19</v>
      </c>
      <c r="B75">
        <f ca="1" t="shared" si="14"/>
        <v>6016521.672</v>
      </c>
      <c r="C75">
        <f ca="1" t="shared" si="15"/>
        <v>347594.438</v>
      </c>
    </row>
    <row r="76" ht="15.75" spans="1:3">
      <c r="A76" s="2">
        <v>58</v>
      </c>
      <c r="B76">
        <f ca="1" t="shared" si="14"/>
        <v>6094648.672</v>
      </c>
      <c r="C76">
        <f ca="1" t="shared" si="15"/>
        <v>346289.438</v>
      </c>
    </row>
    <row r="77" ht="15.75" spans="1:3">
      <c r="A77" s="2">
        <v>102</v>
      </c>
      <c r="B77">
        <f ca="1" t="shared" si="14"/>
        <v>6058090.672</v>
      </c>
      <c r="C77">
        <f ca="1" t="shared" si="15"/>
        <v>329825.438</v>
      </c>
    </row>
    <row r="78" ht="15.75" spans="1:3">
      <c r="A78" s="2">
        <v>41</v>
      </c>
      <c r="B78">
        <f ca="1" t="shared" si="14"/>
        <v>6120472.672</v>
      </c>
      <c r="C78">
        <f ca="1" t="shared" si="15"/>
        <v>353517.438</v>
      </c>
    </row>
    <row r="79" ht="15.75" spans="1:3">
      <c r="A79" s="2">
        <v>7</v>
      </c>
      <c r="B79">
        <f ca="1" t="shared" si="14"/>
        <v>6196947.672</v>
      </c>
      <c r="C79">
        <f ca="1" t="shared" si="15"/>
        <v>320643.438</v>
      </c>
    </row>
    <row r="80" ht="15.75" spans="1:3">
      <c r="A80" s="2">
        <v>47</v>
      </c>
      <c r="B80">
        <f ca="1" t="shared" si="14"/>
        <v>6023172.672</v>
      </c>
      <c r="C80">
        <f ca="1" t="shared" si="15"/>
        <v>444280.438</v>
      </c>
    </row>
    <row r="81" ht="15.75" spans="1:3">
      <c r="A81" s="2">
        <v>84</v>
      </c>
      <c r="B81">
        <f ca="1" t="shared" si="14"/>
        <v>6039223.672</v>
      </c>
      <c r="C81">
        <f ca="1" t="shared" si="15"/>
        <v>443433.438</v>
      </c>
    </row>
    <row r="82" ht="15.75" spans="1:3">
      <c r="A82" s="2">
        <v>83</v>
      </c>
      <c r="B82">
        <f ca="1" t="shared" si="14"/>
        <v>6137995.672</v>
      </c>
      <c r="C82">
        <f ca="1" t="shared" si="15"/>
        <v>423696.438</v>
      </c>
    </row>
    <row r="83" ht="15.75" spans="1:3">
      <c r="A83" s="2">
        <v>51</v>
      </c>
      <c r="B83">
        <f ca="1" t="shared" ref="B83:B92" si="16">RANDBETWEEN(-100000,100000)+6097106.672</f>
        <v>6135604.672</v>
      </c>
      <c r="C83">
        <f ca="1" t="shared" ref="C83:C92" si="17">RANDBETWEEN(-100000,100000)+356083.438</f>
        <v>416913.438</v>
      </c>
    </row>
    <row r="84" ht="15.75" spans="1:3">
      <c r="A84" s="2">
        <v>52</v>
      </c>
      <c r="B84">
        <f ca="1" t="shared" si="16"/>
        <v>6042583.672</v>
      </c>
      <c r="C84">
        <f ca="1" t="shared" si="17"/>
        <v>389842.438</v>
      </c>
    </row>
    <row r="85" ht="15.75" spans="1:3">
      <c r="A85" s="2">
        <v>38</v>
      </c>
      <c r="B85">
        <f ca="1" t="shared" si="16"/>
        <v>6156980.672</v>
      </c>
      <c r="C85">
        <f ca="1" t="shared" si="17"/>
        <v>407085.438</v>
      </c>
    </row>
    <row r="86" ht="15.75" spans="1:3">
      <c r="A86" s="2">
        <v>39</v>
      </c>
      <c r="B86">
        <f ca="1" t="shared" si="16"/>
        <v>6020951.672</v>
      </c>
      <c r="C86">
        <f ca="1" t="shared" si="17"/>
        <v>353426.438</v>
      </c>
    </row>
    <row r="87" ht="15.75" spans="1:3">
      <c r="A87" s="2">
        <v>24</v>
      </c>
      <c r="B87">
        <f ca="1" t="shared" si="16"/>
        <v>6023862.672</v>
      </c>
      <c r="C87">
        <f ca="1" t="shared" si="17"/>
        <v>340244.438</v>
      </c>
    </row>
    <row r="88" ht="15.75" spans="1:3">
      <c r="A88" s="2">
        <v>68</v>
      </c>
      <c r="B88">
        <f ca="1" t="shared" si="16"/>
        <v>6168761.672</v>
      </c>
      <c r="C88">
        <f ca="1" t="shared" si="17"/>
        <v>437942.438</v>
      </c>
    </row>
    <row r="89" ht="15.75" spans="1:3">
      <c r="A89" s="2">
        <v>10</v>
      </c>
      <c r="B89">
        <f ca="1" t="shared" si="16"/>
        <v>6086931.672</v>
      </c>
      <c r="C89">
        <f ca="1" t="shared" si="17"/>
        <v>300108.438</v>
      </c>
    </row>
    <row r="90" ht="15.75" spans="1:3">
      <c r="A90" s="2">
        <v>63</v>
      </c>
      <c r="B90">
        <f ca="1" t="shared" si="16"/>
        <v>6172852.672</v>
      </c>
      <c r="C90">
        <f ca="1" t="shared" si="17"/>
        <v>405106.438</v>
      </c>
    </row>
    <row r="91" ht="15.75" spans="1:3">
      <c r="A91" s="2">
        <v>97</v>
      </c>
      <c r="B91">
        <f ca="1" t="shared" si="16"/>
        <v>6185403.672</v>
      </c>
      <c r="C91">
        <f ca="1" t="shared" si="17"/>
        <v>299008.438</v>
      </c>
    </row>
    <row r="92" ht="15.75" spans="1:3">
      <c r="A92" s="2">
        <v>2</v>
      </c>
      <c r="B92">
        <f ca="1" t="shared" si="16"/>
        <v>6083503.672</v>
      </c>
      <c r="C92">
        <f ca="1" t="shared" si="17"/>
        <v>353624.438</v>
      </c>
    </row>
    <row r="93" ht="15.75" spans="1:3">
      <c r="A93" s="2">
        <v>18</v>
      </c>
      <c r="B93">
        <f ca="1" t="shared" ref="B93:B102" si="18">RANDBETWEEN(-100000,100000)+6097106.672</f>
        <v>6162997.672</v>
      </c>
      <c r="C93">
        <f ca="1" t="shared" ref="C93:C102" si="19">RANDBETWEEN(-100000,100000)+356083.438</f>
        <v>311651.438</v>
      </c>
    </row>
    <row r="94" ht="15.75" spans="1:3">
      <c r="A94" s="2">
        <v>34</v>
      </c>
      <c r="B94">
        <f ca="1" t="shared" si="18"/>
        <v>6095108.672</v>
      </c>
      <c r="C94">
        <f ca="1" t="shared" si="19"/>
        <v>326733.438</v>
      </c>
    </row>
    <row r="95" ht="15.75" spans="1:3">
      <c r="A95" s="2">
        <v>37</v>
      </c>
      <c r="B95">
        <f ca="1" t="shared" si="18"/>
        <v>6143833.672</v>
      </c>
      <c r="C95">
        <f ca="1" t="shared" si="19"/>
        <v>276660.438</v>
      </c>
    </row>
    <row r="96" ht="15.75" spans="1:3">
      <c r="A96" s="2">
        <v>72</v>
      </c>
      <c r="B96">
        <f ca="1" t="shared" si="18"/>
        <v>6144868.672</v>
      </c>
      <c r="C96">
        <f ca="1" t="shared" si="19"/>
        <v>270933.438</v>
      </c>
    </row>
    <row r="97" ht="15.75" spans="1:3">
      <c r="A97" s="2">
        <v>25</v>
      </c>
      <c r="B97">
        <f ca="1" t="shared" si="18"/>
        <v>6185411.672</v>
      </c>
      <c r="C97">
        <f ca="1" t="shared" si="19"/>
        <v>349091.438</v>
      </c>
    </row>
    <row r="98" ht="15.75" spans="1:3">
      <c r="A98" s="2">
        <v>90</v>
      </c>
      <c r="B98">
        <f ca="1" t="shared" si="18"/>
        <v>6196535.672</v>
      </c>
      <c r="C98">
        <f ca="1" t="shared" si="19"/>
        <v>391927.438</v>
      </c>
    </row>
    <row r="99" ht="15.75" spans="1:3">
      <c r="A99" s="2">
        <v>12</v>
      </c>
      <c r="B99">
        <f ca="1" t="shared" si="18"/>
        <v>6121013.672</v>
      </c>
      <c r="C99">
        <f ca="1" t="shared" si="19"/>
        <v>394618.438</v>
      </c>
    </row>
    <row r="100" ht="15.75" spans="1:3">
      <c r="A100" s="2">
        <v>55</v>
      </c>
      <c r="B100">
        <f ca="1" t="shared" si="18"/>
        <v>6009540.672</v>
      </c>
      <c r="C100">
        <f ca="1" t="shared" si="19"/>
        <v>423552.438</v>
      </c>
    </row>
    <row r="101" ht="15.75" spans="1:3">
      <c r="A101" s="2">
        <v>22</v>
      </c>
      <c r="B101">
        <f ca="1" t="shared" si="18"/>
        <v>6039856.672</v>
      </c>
      <c r="C101">
        <f ca="1" t="shared" si="19"/>
        <v>282150.438</v>
      </c>
    </row>
    <row r="102" ht="15.75" spans="1:3">
      <c r="A102" s="2">
        <v>30</v>
      </c>
      <c r="B102">
        <f ca="1" t="shared" si="18"/>
        <v>6034318.672</v>
      </c>
      <c r="C102">
        <f ca="1" t="shared" si="19"/>
        <v>433599.438</v>
      </c>
    </row>
    <row r="103" ht="15.75" spans="1:3">
      <c r="A103" s="2">
        <v>59</v>
      </c>
      <c r="B103">
        <f ca="1" t="shared" ref="B103:B108" si="20">RANDBETWEEN(-100000,100000)+6097106.672</f>
        <v>6048108.672</v>
      </c>
      <c r="C103">
        <f ca="1" t="shared" ref="C103:C108" si="21">RANDBETWEEN(-100000,100000)+356083.438</f>
        <v>404165.438</v>
      </c>
    </row>
    <row r="104" ht="15.75" spans="1:3">
      <c r="A104" s="2">
        <v>14</v>
      </c>
      <c r="B104">
        <f ca="1" t="shared" si="20"/>
        <v>6043747.672</v>
      </c>
      <c r="C104">
        <f ca="1" t="shared" si="21"/>
        <v>316132.438</v>
      </c>
    </row>
    <row r="105" ht="15.75" spans="1:3">
      <c r="A105" s="2">
        <v>88</v>
      </c>
      <c r="B105">
        <f ca="1" t="shared" si="20"/>
        <v>6124294.672</v>
      </c>
      <c r="C105">
        <f ca="1" t="shared" si="21"/>
        <v>358106.438</v>
      </c>
    </row>
    <row r="106" ht="15.75" spans="1:3">
      <c r="A106" s="2">
        <v>9</v>
      </c>
      <c r="B106">
        <f ca="1" t="shared" si="20"/>
        <v>6041913.672</v>
      </c>
      <c r="C106">
        <f ca="1" t="shared" si="21"/>
        <v>318827.438</v>
      </c>
    </row>
    <row r="107" ht="15.75" spans="1:3">
      <c r="A107" s="2">
        <v>50</v>
      </c>
      <c r="B107">
        <f ca="1" t="shared" si="20"/>
        <v>6042742.672</v>
      </c>
      <c r="C107">
        <f ca="1" t="shared" si="21"/>
        <v>366605.438</v>
      </c>
    </row>
    <row r="108" ht="15.75" spans="1:3">
      <c r="A108" s="2">
        <v>20</v>
      </c>
      <c r="B108">
        <f ca="1" t="shared" si="20"/>
        <v>6004627.672</v>
      </c>
      <c r="C108">
        <f ca="1" t="shared" si="21"/>
        <v>414091.438</v>
      </c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</sheetData>
  <pageMargins left="0.7" right="0.7" top="0.75" bottom="0.75" header="0.511811023622047" footer="0.3"/>
  <pageSetup paperSize="9" orientation="portrait" horizontalDpi="300" verticalDpi="300"/>
  <headerFooter>
    <oddFooter>&amp;L&amp;1#&amp;6&amp;K737373Confidentiality: C2 -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LibreOffice/7.5.3.2$Linux_X86_64 LibreOffice_project/50$Build-2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Aktuella förfrågningar</vt:lpstr>
      <vt:lpstr>Anslutningspunkt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</cp:lastModifiedBy>
  <cp:revision>1</cp:revision>
  <dcterms:created xsi:type="dcterms:W3CDTF">2023-02-02T13:17:00Z</dcterms:created>
  <dcterms:modified xsi:type="dcterms:W3CDTF">2023-09-16T22:49:47Z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  <property fmtid="{D5CDD505-2E9C-101B-9397-08002B2CF9AE}" pid="3" name="MSIP_Label_6431d30e-c018-4f72-ad4c-e56e9d03b1f0_ActionId">
    <vt:lpwstr>b1b6783b-8b90-4744-9951-78e200658933</vt:lpwstr>
  </property>
  <property fmtid="{D5CDD505-2E9C-101B-9397-08002B2CF9AE}" pid="4" name="MSIP_Label_6431d30e-c018-4f72-ad4c-e56e9d03b1f0_ContentBits">
    <vt:lpwstr>2</vt:lpwstr>
  </property>
  <property fmtid="{D5CDD505-2E9C-101B-9397-08002B2CF9AE}" pid="5" name="MSIP_Label_6431d30e-c018-4f72-ad4c-e56e9d03b1f0_Enabled">
    <vt:lpwstr>true</vt:lpwstr>
  </property>
  <property fmtid="{D5CDD505-2E9C-101B-9397-08002B2CF9AE}" pid="6" name="MSIP_Label_6431d30e-c018-4f72-ad4c-e56e9d03b1f0_Method">
    <vt:lpwstr>Privileged</vt:lpwstr>
  </property>
  <property fmtid="{D5CDD505-2E9C-101B-9397-08002B2CF9AE}" pid="7" name="MSIP_Label_6431d30e-c018-4f72-ad4c-e56e9d03b1f0_Name">
    <vt:lpwstr>6431d30e-c018-4f72-ad4c-e56e9d03b1f0</vt:lpwstr>
  </property>
  <property fmtid="{D5CDD505-2E9C-101B-9397-08002B2CF9AE}" pid="8" name="MSIP_Label_6431d30e-c018-4f72-ad4c-e56e9d03b1f0_SetDate">
    <vt:lpwstr>2023-02-02T08:21:55Z</vt:lpwstr>
  </property>
  <property fmtid="{D5CDD505-2E9C-101B-9397-08002B2CF9AE}" pid="9" name="MSIP_Label_6431d30e-c018-4f72-ad4c-e56e9d03b1f0_SiteId">
    <vt:lpwstr>f8be18a6-f648-4a47-be73-86d6c5c6604d</vt:lpwstr>
  </property>
</Properties>
</file>