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s/Downloads/"/>
    </mc:Choice>
  </mc:AlternateContent>
  <xr:revisionPtr revIDLastSave="0" documentId="8_{9E5AF6C5-21A6-6E4E-AE71-674C740DCE80}" xr6:coauthVersionLast="47" xr6:coauthVersionMax="47" xr10:uidLastSave="{00000000-0000-0000-0000-000000000000}"/>
  <bookViews>
    <workbookView xWindow="0" yWindow="0" windowWidth="28800" windowHeight="18000" xr2:uid="{EF3504C6-3C54-D947-876F-D702FCF4E6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K40" i="1"/>
  <c r="P40" i="1" s="1"/>
  <c r="K36" i="1"/>
  <c r="P36" i="1" s="1"/>
  <c r="K37" i="1"/>
  <c r="P37" i="1" s="1"/>
  <c r="K38" i="1"/>
  <c r="P38" i="1" s="1"/>
  <c r="K39" i="1"/>
  <c r="P39" i="1" s="1"/>
  <c r="K35" i="1"/>
  <c r="P35" i="1" s="1"/>
  <c r="P27" i="1"/>
  <c r="P28" i="1"/>
  <c r="P29" i="1"/>
  <c r="P30" i="1"/>
  <c r="P31" i="1"/>
  <c r="P32" i="1"/>
  <c r="K21" i="1"/>
  <c r="K22" i="1"/>
  <c r="K23" i="1"/>
  <c r="K24" i="1"/>
  <c r="K20" i="1"/>
  <c r="J24" i="1"/>
  <c r="J23" i="1"/>
  <c r="J22" i="1"/>
  <c r="J21" i="1"/>
  <c r="J20" i="1"/>
  <c r="L6" i="1"/>
  <c r="L13" i="1" s="1"/>
  <c r="N13" i="1"/>
  <c r="N6" i="1"/>
  <c r="N12" i="1"/>
  <c r="N11" i="1"/>
  <c r="J5" i="1"/>
  <c r="J6" i="1"/>
  <c r="J7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Pannawat Chauychoo</author>
  </authors>
  <commentList>
    <comment ref="C13" authorId="0" shapeId="0" xr:uid="{54D06D32-AF3B-2C42-B6F8-D9B801F32629}">
      <text>
        <r>
          <rPr>
            <b/>
            <sz val="10"/>
            <color rgb="FF000000"/>
            <rFont val="Tahoma"/>
            <family val="2"/>
          </rPr>
          <t>Pannawat Chauychoo: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<sst xmlns="http://schemas.openxmlformats.org/spreadsheetml/2006/main" count="224" uniqueCount="131">
  <si>
    <t>Material</t>
  </si>
  <si>
    <t>Type</t>
  </si>
  <si>
    <t>Cotton</t>
  </si>
  <si>
    <t>Polyester</t>
  </si>
  <si>
    <t>Silk</t>
  </si>
  <si>
    <t>Bamboo</t>
  </si>
  <si>
    <t>Hemp</t>
  </si>
  <si>
    <t>Wool</t>
  </si>
  <si>
    <t>Linen</t>
  </si>
  <si>
    <t>Acetate</t>
  </si>
  <si>
    <t>Natural, manufacturing, animal</t>
  </si>
  <si>
    <t>Animal skin</t>
  </si>
  <si>
    <t>Leather</t>
  </si>
  <si>
    <t xml:space="preserve">Suede </t>
  </si>
  <si>
    <t>Wool on skin</t>
  </si>
  <si>
    <t>Furs</t>
  </si>
  <si>
    <t>fabric structure</t>
  </si>
  <si>
    <t>Stretch fabric</t>
  </si>
  <si>
    <t xml:space="preserve">Elastane </t>
  </si>
  <si>
    <t>Spandex</t>
  </si>
  <si>
    <t>More transparent</t>
  </si>
  <si>
    <t>Batiste</t>
  </si>
  <si>
    <t>Challis</t>
  </si>
  <si>
    <t>Chiffon</t>
  </si>
  <si>
    <t>Eyelet</t>
  </si>
  <si>
    <t>Gauze</t>
  </si>
  <si>
    <t>Georgette</t>
  </si>
  <si>
    <t>Lace</t>
  </si>
  <si>
    <t>Lawn</t>
  </si>
  <si>
    <t>Net</t>
  </si>
  <si>
    <t>Organdie</t>
  </si>
  <si>
    <t>Organza</t>
  </si>
  <si>
    <t>Tana lawn</t>
  </si>
  <si>
    <t>Tulle</t>
  </si>
  <si>
    <t>Voile</t>
  </si>
  <si>
    <t>Special fabrics</t>
  </si>
  <si>
    <t>Lace fabrics</t>
  </si>
  <si>
    <t>Satins</t>
  </si>
  <si>
    <t>Brocades</t>
  </si>
  <si>
    <t>Embellished fabrics</t>
  </si>
  <si>
    <t xml:space="preserve">Sheer fabrics </t>
  </si>
  <si>
    <t>Filling options</t>
  </si>
  <si>
    <t>Polyester batting</t>
  </si>
  <si>
    <t>Cotton batting</t>
  </si>
  <si>
    <t>Bamboo batting</t>
  </si>
  <si>
    <t>Wool batting</t>
  </si>
  <si>
    <t>cellulosic fibre</t>
  </si>
  <si>
    <t>Bast Fibres</t>
  </si>
  <si>
    <t>Experiemental fabric</t>
  </si>
  <si>
    <t>Notions and hardware</t>
  </si>
  <si>
    <t>Zip fastenings</t>
  </si>
  <si>
    <t xml:space="preserve">buttons </t>
  </si>
  <si>
    <t>buckles</t>
  </si>
  <si>
    <t>clasps</t>
  </si>
  <si>
    <t xml:space="preserve">natural </t>
  </si>
  <si>
    <t>natural</t>
  </si>
  <si>
    <t>synthetic</t>
  </si>
  <si>
    <t>nylon</t>
  </si>
  <si>
    <t>Denim</t>
  </si>
  <si>
    <t xml:space="preserve">synthetic </t>
  </si>
  <si>
    <t>cotton, synthetic</t>
  </si>
  <si>
    <t>natural, synthetic</t>
  </si>
  <si>
    <t>synthetic, natural</t>
  </si>
  <si>
    <t>Ornaments</t>
  </si>
  <si>
    <t>Cupro</t>
  </si>
  <si>
    <t>Flannel</t>
  </si>
  <si>
    <t>semi-synthetic</t>
  </si>
  <si>
    <t>Lyocell</t>
  </si>
  <si>
    <t>Rayon</t>
  </si>
  <si>
    <t>PVC</t>
  </si>
  <si>
    <t>Tyvek</t>
  </si>
  <si>
    <t>Vinylon</t>
  </si>
  <si>
    <t xml:space="preserve">Recycle PET </t>
  </si>
  <si>
    <t>usage</t>
  </si>
  <si>
    <t>Ranking</t>
  </si>
  <si>
    <t>Least-sustainable</t>
  </si>
  <si>
    <t>Reasons</t>
  </si>
  <si>
    <t>polyester</t>
  </si>
  <si>
    <t>100-150</t>
  </si>
  <si>
    <t>700,000 microplastic released from washing</t>
  </si>
  <si>
    <t>Name</t>
  </si>
  <si>
    <t>Bad</t>
  </si>
  <si>
    <t>bio-degradable (years)</t>
  </si>
  <si>
    <t xml:space="preserve">20-200 </t>
  </si>
  <si>
    <t>Water-efficiency (L/kg)</t>
  </si>
  <si>
    <t>Links</t>
  </si>
  <si>
    <t>https://waterfootprint.org/media/downloads/WFA_Polyester_and__Viscose_2017.pdf</t>
  </si>
  <si>
    <t>Chemical waste</t>
  </si>
  <si>
    <t>Durability</t>
  </si>
  <si>
    <t>highly toxic (acrylonitrile)</t>
  </si>
  <si>
    <t>20-35% of primary source microplastics in marine environment</t>
  </si>
  <si>
    <t>Acrylic</t>
  </si>
  <si>
    <t>https://www.theworldcounts.com/challenges/consumption/clothing/cotton-farming-water-consumption/story</t>
  </si>
  <si>
    <t>Aral Sea basin gone</t>
  </si>
  <si>
    <t>intensive chemical processes</t>
  </si>
  <si>
    <t>Resources</t>
  </si>
  <si>
    <t>Natural resources</t>
  </si>
  <si>
    <t>Plants</t>
  </si>
  <si>
    <t>Green washing, Deforastation, Endangering animals</t>
  </si>
  <si>
    <t>https://www.eco-stylist.com/a-guide-to-the-most-and-least-sustainable-fabrics/</t>
  </si>
  <si>
    <t>Nylon</t>
  </si>
  <si>
    <t>Crude oil</t>
  </si>
  <si>
    <t>20-200</t>
  </si>
  <si>
    <t>Environmental impact</t>
  </si>
  <si>
    <t>Greenhouse gases</t>
  </si>
  <si>
    <t>Releases microplastics when washed</t>
  </si>
  <si>
    <t>Most sustainable</t>
  </si>
  <si>
    <t>Same as polyester</t>
  </si>
  <si>
    <t>Recycle cotton</t>
  </si>
  <si>
    <t>None</t>
  </si>
  <si>
    <t>Organic Hemp</t>
  </si>
  <si>
    <t>Great</t>
  </si>
  <si>
    <t>Positive affects</t>
  </si>
  <si>
    <t>return 60-70% nutrients to soil</t>
  </si>
  <si>
    <t>Gets softer with washing</t>
  </si>
  <si>
    <t>Organic Linen</t>
  </si>
  <si>
    <t>Flax</t>
  </si>
  <si>
    <t xml:space="preserve">Tencel </t>
  </si>
  <si>
    <t>yes</t>
  </si>
  <si>
    <t>Recycled Polyester</t>
  </si>
  <si>
    <t>Organic cotton</t>
  </si>
  <si>
    <t xml:space="preserve">Econyl </t>
  </si>
  <si>
    <t xml:space="preserve">petroleum </t>
  </si>
  <si>
    <t>Scores</t>
  </si>
  <si>
    <t>Negtive affects (1-10)</t>
  </si>
  <si>
    <t>Recyclable</t>
  </si>
  <si>
    <t>Potent greenhouse gases</t>
  </si>
  <si>
    <t>Not much only dying</t>
  </si>
  <si>
    <t>High</t>
  </si>
  <si>
    <t>Medium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</si>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</sst>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9AC6-A550-1949-8A95-126F297E3BF1}">
  <dimension ref="A1:R60"/>
  <sheetViews>
    <sheetView tabSelected="1" topLeftCell="C1" workbookViewId="0">
      <selection activeCell="Q20" sqref="Q20"/>
    </sheetView>
  </sheetViews>
  <sheetFormatPr baseColWidth="10" defaultRowHeight="16" x14ac:dyDescent="0.2"/>
  <cols>
    <col min="1" max="1" width="19.5" customWidth="1"/>
    <col min="2" max="2" width="17.33203125" customWidth="1"/>
    <col min="3" max="3" width="16.33203125" customWidth="1"/>
    <col min="4" max="4" width="15.6640625" customWidth="1"/>
    <col min="7" max="7" width="15.83203125" customWidth="1"/>
    <col min="8" max="8" width="15.1640625" customWidth="1"/>
    <col min="9" max="9" width="12.33203125" customWidth="1"/>
    <col min="10" max="10" width="18.5" customWidth="1"/>
    <col min="11" max="14" width="20" customWidth="1"/>
    <col min="15" max="15" width="23.1640625" customWidth="1"/>
    <col min="16" max="16" width="14.33203125" customWidth="1"/>
    <col min="17" max="17" width="54" bestFit="1" customWidth="1"/>
  </cols>
  <sheetData>
    <row r="1" spans="1:18" x14ac:dyDescent="0.2">
      <c r="C1" t="s">
        <v>10</v>
      </c>
      <c r="K1" t="s">
        <v>88</v>
      </c>
      <c r="L1" s="2" t="s">
        <v>95</v>
      </c>
      <c r="M1" s="2"/>
      <c r="N1" s="2" t="s">
        <v>103</v>
      </c>
      <c r="O1" s="2"/>
    </row>
    <row r="2" spans="1:18" x14ac:dyDescent="0.2">
      <c r="C2" t="s">
        <v>1</v>
      </c>
      <c r="D2" t="s">
        <v>73</v>
      </c>
      <c r="E2" t="s">
        <v>16</v>
      </c>
      <c r="H2" t="s">
        <v>74</v>
      </c>
      <c r="I2" t="s">
        <v>80</v>
      </c>
      <c r="J2" t="s">
        <v>1</v>
      </c>
      <c r="L2" t="s">
        <v>84</v>
      </c>
      <c r="M2" t="s">
        <v>96</v>
      </c>
      <c r="N2" t="s">
        <v>82</v>
      </c>
      <c r="O2" t="s">
        <v>87</v>
      </c>
      <c r="P2" t="s">
        <v>125</v>
      </c>
      <c r="Q2" t="s">
        <v>124</v>
      </c>
      <c r="R2" t="s">
        <v>85</v>
      </c>
    </row>
    <row r="3" spans="1:18" x14ac:dyDescent="0.2">
      <c r="A3" t="s">
        <v>0</v>
      </c>
      <c r="B3" t="s">
        <v>2</v>
      </c>
      <c r="C3" t="s">
        <v>54</v>
      </c>
      <c r="G3" t="s">
        <v>75</v>
      </c>
      <c r="H3" t="s">
        <v>81</v>
      </c>
      <c r="I3" t="s">
        <v>77</v>
      </c>
      <c r="J3" t="str">
        <f>VLOOKUP(I3,$B$3:$C$27,2,FALSE)</f>
        <v>synthetic</v>
      </c>
      <c r="L3" t="s">
        <v>78</v>
      </c>
      <c r="M3" t="s">
        <v>122</v>
      </c>
      <c r="N3" t="s">
        <v>83</v>
      </c>
      <c r="O3" t="s">
        <v>104</v>
      </c>
      <c r="P3" t="s">
        <v>128</v>
      </c>
      <c r="Q3" s="1" t="s">
        <v>79</v>
      </c>
      <c r="R3" t="s">
        <v>86</v>
      </c>
    </row>
    <row r="4" spans="1:18" x14ac:dyDescent="0.2">
      <c r="B4" t="s">
        <v>3</v>
      </c>
      <c r="C4" t="s">
        <v>56</v>
      </c>
      <c r="I4" t="s">
        <v>91</v>
      </c>
      <c r="J4" t="str">
        <f>VLOOKUP(I4,$B$3:$C$27,2,FALSE)</f>
        <v>synthetic</v>
      </c>
      <c r="L4">
        <v>200</v>
      </c>
      <c r="M4" t="s">
        <v>122</v>
      </c>
      <c r="N4">
        <v>200</v>
      </c>
      <c r="O4" t="s">
        <v>89</v>
      </c>
      <c r="P4" t="s">
        <v>128</v>
      </c>
      <c r="Q4" t="s">
        <v>90</v>
      </c>
    </row>
    <row r="5" spans="1:18" x14ac:dyDescent="0.2">
      <c r="B5" t="s">
        <v>4</v>
      </c>
      <c r="C5" t="s">
        <v>55</v>
      </c>
      <c r="I5" t="s">
        <v>2</v>
      </c>
      <c r="J5" t="str">
        <f>VLOOKUP(I5,$B$3:$C$27,2,FALSE)</f>
        <v xml:space="preserve">natural </v>
      </c>
      <c r="L5">
        <v>10000</v>
      </c>
      <c r="M5" t="s">
        <v>2</v>
      </c>
      <c r="N5">
        <v>0.41660000000000003</v>
      </c>
      <c r="O5" t="s">
        <v>127</v>
      </c>
      <c r="P5" t="s">
        <v>129</v>
      </c>
      <c r="Q5" t="s">
        <v>93</v>
      </c>
      <c r="R5" t="s">
        <v>92</v>
      </c>
    </row>
    <row r="6" spans="1:18" x14ac:dyDescent="0.2">
      <c r="B6" t="s">
        <v>5</v>
      </c>
      <c r="C6" t="s">
        <v>55</v>
      </c>
      <c r="I6" t="s">
        <v>68</v>
      </c>
      <c r="J6" t="str">
        <f>VLOOKUP(I6,$B$3:$C$27,2,FALSE)</f>
        <v>natural</v>
      </c>
      <c r="L6">
        <f xml:space="preserve"> 416.395 * 2.20462</f>
        <v>917.99274489999993</v>
      </c>
      <c r="M6" t="s">
        <v>97</v>
      </c>
      <c r="N6">
        <f>3/52</f>
        <v>5.7692307692307696E-2</v>
      </c>
      <c r="O6" t="s">
        <v>94</v>
      </c>
      <c r="P6" t="s">
        <v>129</v>
      </c>
      <c r="Q6" t="s">
        <v>98</v>
      </c>
      <c r="R6" t="s">
        <v>99</v>
      </c>
    </row>
    <row r="7" spans="1:18" x14ac:dyDescent="0.2">
      <c r="B7" t="s">
        <v>6</v>
      </c>
      <c r="C7" t="s">
        <v>55</v>
      </c>
      <c r="I7" t="s">
        <v>100</v>
      </c>
      <c r="J7" t="str">
        <f>VLOOKUP(I7,$B$3:$C$27,2,FALSE)</f>
        <v>synthetic</v>
      </c>
      <c r="L7" t="s">
        <v>78</v>
      </c>
      <c r="M7" t="s">
        <v>101</v>
      </c>
      <c r="N7" t="s">
        <v>102</v>
      </c>
      <c r="O7" t="s">
        <v>126</v>
      </c>
      <c r="P7" t="s">
        <v>128</v>
      </c>
      <c r="Q7" t="s">
        <v>105</v>
      </c>
      <c r="R7" t="s">
        <v>107</v>
      </c>
    </row>
    <row r="8" spans="1:18" x14ac:dyDescent="0.2">
      <c r="B8" t="s">
        <v>7</v>
      </c>
      <c r="C8" t="s">
        <v>55</v>
      </c>
    </row>
    <row r="9" spans="1:18" x14ac:dyDescent="0.2">
      <c r="B9" t="s">
        <v>8</v>
      </c>
      <c r="C9" t="s">
        <v>54</v>
      </c>
      <c r="Q9" t="s">
        <v>112</v>
      </c>
    </row>
    <row r="10" spans="1:18" x14ac:dyDescent="0.2">
      <c r="B10" t="s">
        <v>57</v>
      </c>
      <c r="C10" t="s">
        <v>56</v>
      </c>
      <c r="G10" t="s">
        <v>106</v>
      </c>
      <c r="H10" t="s">
        <v>111</v>
      </c>
      <c r="I10" t="s">
        <v>120</v>
      </c>
      <c r="J10" t="s">
        <v>55</v>
      </c>
      <c r="L10" s="3">
        <v>10000</v>
      </c>
      <c r="M10" t="s">
        <v>2</v>
      </c>
      <c r="N10">
        <v>0.41660000000000003</v>
      </c>
      <c r="O10" t="s">
        <v>109</v>
      </c>
      <c r="Q10" t="s">
        <v>113</v>
      </c>
    </row>
    <row r="11" spans="1:18" x14ac:dyDescent="0.2">
      <c r="B11" t="s">
        <v>58</v>
      </c>
      <c r="C11" t="s">
        <v>55</v>
      </c>
      <c r="I11" t="s">
        <v>110</v>
      </c>
      <c r="J11" t="s">
        <v>55</v>
      </c>
      <c r="L11">
        <f xml:space="preserve"> 302.833 * 0.907185</f>
        <v>274.72555510500001</v>
      </c>
      <c r="M11" t="s">
        <v>6</v>
      </c>
      <c r="N11">
        <f>2/52</f>
        <v>3.8461538461538464E-2</v>
      </c>
      <c r="O11" t="s">
        <v>109</v>
      </c>
      <c r="Q11" t="s">
        <v>114</v>
      </c>
    </row>
    <row r="12" spans="1:18" x14ac:dyDescent="0.2">
      <c r="B12" t="s">
        <v>64</v>
      </c>
      <c r="C12" t="s">
        <v>66</v>
      </c>
      <c r="I12" t="s">
        <v>115</v>
      </c>
      <c r="J12" t="s">
        <v>55</v>
      </c>
      <c r="L12">
        <v>280</v>
      </c>
      <c r="M12" t="s">
        <v>116</v>
      </c>
      <c r="N12">
        <f>2/52</f>
        <v>3.8461538461538464E-2</v>
      </c>
      <c r="O12" t="s">
        <v>109</v>
      </c>
    </row>
    <row r="13" spans="1:18" x14ac:dyDescent="0.2">
      <c r="B13" t="s">
        <v>65</v>
      </c>
      <c r="C13" t="s">
        <v>61</v>
      </c>
      <c r="I13" t="s">
        <v>117</v>
      </c>
      <c r="J13" t="s">
        <v>55</v>
      </c>
      <c r="K13" t="s">
        <v>118</v>
      </c>
      <c r="L13">
        <f>L6/3</f>
        <v>305.99758163333331</v>
      </c>
      <c r="N13">
        <f>94/365</f>
        <v>0.25753424657534246</v>
      </c>
      <c r="O13" t="s">
        <v>109</v>
      </c>
    </row>
    <row r="14" spans="1:18" x14ac:dyDescent="0.2">
      <c r="B14" t="s">
        <v>67</v>
      </c>
      <c r="C14" t="s">
        <v>55</v>
      </c>
      <c r="I14" t="s">
        <v>119</v>
      </c>
      <c r="J14" t="s">
        <v>56</v>
      </c>
      <c r="K14" t="s">
        <v>118</v>
      </c>
      <c r="L14">
        <v>115</v>
      </c>
      <c r="M14" t="s">
        <v>109</v>
      </c>
      <c r="N14">
        <v>200</v>
      </c>
      <c r="O14" t="s">
        <v>109</v>
      </c>
      <c r="Q14" t="s">
        <v>105</v>
      </c>
    </row>
    <row r="15" spans="1:18" x14ac:dyDescent="0.2">
      <c r="B15" t="s">
        <v>68</v>
      </c>
      <c r="C15" t="s">
        <v>55</v>
      </c>
      <c r="I15" t="s">
        <v>121</v>
      </c>
      <c r="J15" t="s">
        <v>56</v>
      </c>
      <c r="K15" t="s">
        <v>118</v>
      </c>
      <c r="L15">
        <v>0</v>
      </c>
      <c r="N15">
        <v>150</v>
      </c>
    </row>
    <row r="16" spans="1:18" x14ac:dyDescent="0.2">
      <c r="B16" t="s">
        <v>69</v>
      </c>
      <c r="C16" t="s">
        <v>56</v>
      </c>
    </row>
    <row r="17" spans="1:16" x14ac:dyDescent="0.2">
      <c r="B17" t="s">
        <v>72</v>
      </c>
      <c r="C17" t="s">
        <v>56</v>
      </c>
    </row>
    <row r="18" spans="1:16" x14ac:dyDescent="0.2">
      <c r="B18" t="s">
        <v>108</v>
      </c>
      <c r="C18" t="s">
        <v>55</v>
      </c>
      <c r="J18" t="s">
        <v>76</v>
      </c>
    </row>
    <row r="19" spans="1:16" x14ac:dyDescent="0.2">
      <c r="B19" t="s">
        <v>70</v>
      </c>
      <c r="C19" t="s">
        <v>56</v>
      </c>
      <c r="H19" t="s">
        <v>74</v>
      </c>
      <c r="I19" t="s">
        <v>80</v>
      </c>
      <c r="J19" t="s">
        <v>1</v>
      </c>
      <c r="K19" t="s">
        <v>123</v>
      </c>
      <c r="L19" s="2" t="s">
        <v>95</v>
      </c>
      <c r="M19" s="2"/>
      <c r="N19" s="2" t="s">
        <v>103</v>
      </c>
      <c r="O19" s="2"/>
      <c r="P19" t="s">
        <v>125</v>
      </c>
    </row>
    <row r="20" spans="1:16" x14ac:dyDescent="0.2">
      <c r="B20" t="s">
        <v>91</v>
      </c>
      <c r="C20" t="s">
        <v>56</v>
      </c>
      <c r="G20" t="s">
        <v>75</v>
      </c>
      <c r="H20" t="s">
        <v>81</v>
      </c>
      <c r="I20" t="s">
        <v>77</v>
      </c>
      <c r="J20" t="str">
        <f>VLOOKUP(I20,$B$3:$C$27,2,FALSE)</f>
        <v>synthetic</v>
      </c>
      <c r="K20">
        <f>SUM(L20:Q20)</f>
        <v>15</v>
      </c>
      <c r="L20">
        <v>5</v>
      </c>
      <c r="M20">
        <v>2</v>
      </c>
      <c r="N20">
        <v>1</v>
      </c>
      <c r="O20">
        <v>2</v>
      </c>
      <c r="P20">
        <v>5</v>
      </c>
    </row>
    <row r="21" spans="1:16" x14ac:dyDescent="0.2">
      <c r="B21" t="s">
        <v>71</v>
      </c>
      <c r="C21" t="s">
        <v>56</v>
      </c>
      <c r="I21" t="s">
        <v>91</v>
      </c>
      <c r="J21" t="str">
        <f>VLOOKUP(I21,$B$3:$C$27,2,FALSE)</f>
        <v>synthetic</v>
      </c>
      <c r="K21">
        <f t="shared" ref="K21:K24" si="0">SUM(L21:Q21)</f>
        <v>15</v>
      </c>
      <c r="L21">
        <v>4</v>
      </c>
      <c r="M21">
        <v>4</v>
      </c>
      <c r="N21">
        <v>2</v>
      </c>
      <c r="O21">
        <v>4</v>
      </c>
      <c r="P21">
        <v>1</v>
      </c>
    </row>
    <row r="22" spans="1:16" x14ac:dyDescent="0.2">
      <c r="A22" t="s">
        <v>46</v>
      </c>
      <c r="B22" t="s">
        <v>9</v>
      </c>
      <c r="C22" t="s">
        <v>56</v>
      </c>
      <c r="I22" t="s">
        <v>2</v>
      </c>
      <c r="J22" t="str">
        <f>VLOOKUP(I22,$B$3:$C$27,2,FALSE)</f>
        <v xml:space="preserve">natural </v>
      </c>
      <c r="K22">
        <f t="shared" si="0"/>
        <v>12</v>
      </c>
      <c r="L22">
        <v>1</v>
      </c>
      <c r="M22">
        <v>1</v>
      </c>
      <c r="N22">
        <v>4</v>
      </c>
      <c r="O22">
        <v>3</v>
      </c>
      <c r="P22">
        <v>3</v>
      </c>
    </row>
    <row r="23" spans="1:16" x14ac:dyDescent="0.2">
      <c r="B23" t="s">
        <v>47</v>
      </c>
      <c r="C23" t="s">
        <v>55</v>
      </c>
      <c r="I23" t="s">
        <v>68</v>
      </c>
      <c r="J23" t="str">
        <f>VLOOKUP(I23,$B$3:$C$27,2,FALSE)</f>
        <v>natural</v>
      </c>
      <c r="K23">
        <f t="shared" si="0"/>
        <v>20</v>
      </c>
      <c r="L23">
        <v>3</v>
      </c>
      <c r="M23">
        <v>5</v>
      </c>
      <c r="N23">
        <v>5</v>
      </c>
      <c r="O23">
        <v>5</v>
      </c>
      <c r="P23">
        <v>2</v>
      </c>
    </row>
    <row r="24" spans="1:16" x14ac:dyDescent="0.2">
      <c r="A24" t="s">
        <v>11</v>
      </c>
      <c r="B24" t="s">
        <v>12</v>
      </c>
      <c r="C24" t="s">
        <v>55</v>
      </c>
      <c r="I24" t="s">
        <v>100</v>
      </c>
      <c r="J24" t="str">
        <f>VLOOKUP(I24,$B$3:$C$27,2,FALSE)</f>
        <v>synthetic</v>
      </c>
      <c r="K24">
        <f t="shared" si="0"/>
        <v>13</v>
      </c>
      <c r="L24">
        <v>2</v>
      </c>
      <c r="M24">
        <v>3</v>
      </c>
      <c r="N24">
        <v>3</v>
      </c>
      <c r="O24">
        <v>1</v>
      </c>
      <c r="P24">
        <v>4</v>
      </c>
    </row>
    <row r="25" spans="1:16" x14ac:dyDescent="0.2">
      <c r="B25" t="s">
        <v>13</v>
      </c>
      <c r="C25" t="s">
        <v>55</v>
      </c>
    </row>
    <row r="26" spans="1:16" x14ac:dyDescent="0.2">
      <c r="B26" t="s">
        <v>14</v>
      </c>
      <c r="C26" t="s">
        <v>55</v>
      </c>
    </row>
    <row r="27" spans="1:16" x14ac:dyDescent="0.2">
      <c r="B27" t="s">
        <v>15</v>
      </c>
      <c r="C27" t="s">
        <v>55</v>
      </c>
      <c r="J27" t="s">
        <v>120</v>
      </c>
      <c r="K27">
        <v>1</v>
      </c>
      <c r="L27">
        <v>1</v>
      </c>
      <c r="M27">
        <v>3</v>
      </c>
      <c r="N27">
        <v>3</v>
      </c>
      <c r="O27">
        <v>6</v>
      </c>
      <c r="P27">
        <f>SUM(K27:O27)</f>
        <v>14</v>
      </c>
    </row>
    <row r="28" spans="1:16" x14ac:dyDescent="0.2">
      <c r="J28" t="s">
        <v>110</v>
      </c>
      <c r="K28">
        <v>6</v>
      </c>
      <c r="L28">
        <v>5</v>
      </c>
      <c r="M28">
        <v>4</v>
      </c>
      <c r="N28">
        <v>2</v>
      </c>
      <c r="O28">
        <v>3</v>
      </c>
      <c r="P28">
        <f t="shared" ref="P28:P32" si="1">SUM(K28:O28)</f>
        <v>20</v>
      </c>
    </row>
    <row r="29" spans="1:16" x14ac:dyDescent="0.2">
      <c r="A29" t="s">
        <v>49</v>
      </c>
      <c r="B29" t="s">
        <v>50</v>
      </c>
      <c r="C29" t="s">
        <v>56</v>
      </c>
      <c r="J29" t="s">
        <v>115</v>
      </c>
      <c r="K29">
        <v>5</v>
      </c>
      <c r="L29">
        <v>6</v>
      </c>
      <c r="M29">
        <v>5</v>
      </c>
      <c r="N29">
        <v>1</v>
      </c>
      <c r="O29">
        <v>5</v>
      </c>
      <c r="P29">
        <f t="shared" si="1"/>
        <v>22</v>
      </c>
    </row>
    <row r="30" spans="1:16" x14ac:dyDescent="0.2">
      <c r="B30" t="s">
        <v>51</v>
      </c>
      <c r="C30" t="s">
        <v>56</v>
      </c>
      <c r="J30" t="s">
        <v>117</v>
      </c>
      <c r="K30">
        <v>2</v>
      </c>
      <c r="L30">
        <v>3</v>
      </c>
      <c r="M30">
        <v>6</v>
      </c>
      <c r="N30">
        <v>4</v>
      </c>
      <c r="O30">
        <v>4</v>
      </c>
      <c r="P30">
        <f t="shared" si="1"/>
        <v>19</v>
      </c>
    </row>
    <row r="31" spans="1:16" x14ac:dyDescent="0.2">
      <c r="B31" t="s">
        <v>52</v>
      </c>
      <c r="C31" t="s">
        <v>56</v>
      </c>
      <c r="J31" t="s">
        <v>119</v>
      </c>
      <c r="K31">
        <v>3</v>
      </c>
      <c r="L31">
        <v>4</v>
      </c>
      <c r="M31">
        <v>1</v>
      </c>
      <c r="N31">
        <v>5</v>
      </c>
      <c r="O31">
        <v>2</v>
      </c>
      <c r="P31">
        <f t="shared" si="1"/>
        <v>15</v>
      </c>
    </row>
    <row r="32" spans="1:16" x14ac:dyDescent="0.2">
      <c r="B32" t="s">
        <v>53</v>
      </c>
      <c r="C32" t="s">
        <v>56</v>
      </c>
      <c r="J32" t="s">
        <v>121</v>
      </c>
      <c r="K32">
        <v>4</v>
      </c>
      <c r="L32">
        <v>2</v>
      </c>
      <c r="M32">
        <v>2</v>
      </c>
      <c r="N32">
        <v>6</v>
      </c>
      <c r="O32">
        <v>1</v>
      </c>
      <c r="P32">
        <f t="shared" si="1"/>
        <v>15</v>
      </c>
    </row>
    <row r="34" spans="1:16" x14ac:dyDescent="0.2">
      <c r="A34" t="s">
        <v>48</v>
      </c>
      <c r="J34" t="s">
        <v>130</v>
      </c>
    </row>
    <row r="35" spans="1:16" x14ac:dyDescent="0.2">
      <c r="J35" t="s">
        <v>120</v>
      </c>
      <c r="K35">
        <f>K27* (10/6)</f>
        <v>1.6666666666666667</v>
      </c>
      <c r="L35">
        <f>L27* (10/6)</f>
        <v>1.6666666666666667</v>
      </c>
      <c r="M35">
        <f>M27* (10/6)</f>
        <v>5</v>
      </c>
      <c r="N35">
        <f>N27* (10/6)</f>
        <v>5</v>
      </c>
      <c r="O35">
        <f>O27* (10/6)</f>
        <v>10</v>
      </c>
      <c r="P35">
        <f>SUM(K35:O35)/5</f>
        <v>4.666666666666667</v>
      </c>
    </row>
    <row r="36" spans="1:16" x14ac:dyDescent="0.2">
      <c r="A36" t="s">
        <v>17</v>
      </c>
      <c r="B36" t="s">
        <v>18</v>
      </c>
      <c r="C36" t="s">
        <v>59</v>
      </c>
      <c r="J36" t="s">
        <v>110</v>
      </c>
      <c r="K36">
        <f>K28* (10/6)</f>
        <v>10</v>
      </c>
      <c r="L36">
        <f>L28* (10/6)</f>
        <v>8.3333333333333339</v>
      </c>
      <c r="M36">
        <f>M28* (10/6)</f>
        <v>6.666666666666667</v>
      </c>
      <c r="N36">
        <f>N28* (10/6)</f>
        <v>3.3333333333333335</v>
      </c>
      <c r="O36">
        <f>O28* (10/6)</f>
        <v>5</v>
      </c>
      <c r="P36">
        <f t="shared" ref="P36:P40" si="2">SUM(K36:O36)/5</f>
        <v>6.666666666666667</v>
      </c>
    </row>
    <row r="37" spans="1:16" x14ac:dyDescent="0.2">
      <c r="B37" t="s">
        <v>19</v>
      </c>
      <c r="C37" t="s">
        <v>59</v>
      </c>
      <c r="J37" t="s">
        <v>115</v>
      </c>
      <c r="K37">
        <f>K29* (10/6)</f>
        <v>8.3333333333333339</v>
      </c>
      <c r="L37">
        <f>L29* (10/6)</f>
        <v>10</v>
      </c>
      <c r="M37">
        <f>M29* (10/6)</f>
        <v>8.3333333333333339</v>
      </c>
      <c r="N37">
        <f>N29* (10/6)</f>
        <v>1.6666666666666667</v>
      </c>
      <c r="O37">
        <f>O29* (10/6)</f>
        <v>8.3333333333333339</v>
      </c>
      <c r="P37">
        <f t="shared" si="2"/>
        <v>7.3333333333333339</v>
      </c>
    </row>
    <row r="38" spans="1:16" x14ac:dyDescent="0.2">
      <c r="A38" t="s">
        <v>20</v>
      </c>
      <c r="B38" t="s">
        <v>21</v>
      </c>
      <c r="C38" t="s">
        <v>60</v>
      </c>
      <c r="J38" t="s">
        <v>117</v>
      </c>
      <c r="K38">
        <f>K30* (10/6)</f>
        <v>3.3333333333333335</v>
      </c>
      <c r="L38">
        <f>L30* (10/6)</f>
        <v>5</v>
      </c>
      <c r="M38">
        <f>M30* (10/6)</f>
        <v>10</v>
      </c>
      <c r="N38">
        <f>N30* (10/6)</f>
        <v>6.666666666666667</v>
      </c>
      <c r="O38">
        <f>O30* (10/6)</f>
        <v>6.666666666666667</v>
      </c>
      <c r="P38">
        <f t="shared" si="2"/>
        <v>6.3333333333333339</v>
      </c>
    </row>
    <row r="39" spans="1:16" x14ac:dyDescent="0.2">
      <c r="B39" t="s">
        <v>22</v>
      </c>
      <c r="C39" t="s">
        <v>55</v>
      </c>
      <c r="J39" t="s">
        <v>119</v>
      </c>
      <c r="K39">
        <f>K31* (10/6)</f>
        <v>5</v>
      </c>
      <c r="L39">
        <f>L31* (10/6)</f>
        <v>6.666666666666667</v>
      </c>
      <c r="M39">
        <f>M31* (10/6)</f>
        <v>1.6666666666666667</v>
      </c>
      <c r="N39">
        <f>N31* (10/6)</f>
        <v>8.3333333333333339</v>
      </c>
      <c r="O39">
        <f>O31* (10/6)</f>
        <v>3.3333333333333335</v>
      </c>
      <c r="P39">
        <f t="shared" si="2"/>
        <v>5</v>
      </c>
    </row>
    <row r="40" spans="1:16" x14ac:dyDescent="0.2">
      <c r="B40" t="s">
        <v>23</v>
      </c>
      <c r="C40" t="s">
        <v>59</v>
      </c>
      <c r="J40" t="s">
        <v>121</v>
      </c>
      <c r="K40">
        <f>K32* (10/6)</f>
        <v>6.666666666666667</v>
      </c>
      <c r="L40">
        <f>L32* (10/6)</f>
        <v>3.3333333333333335</v>
      </c>
      <c r="M40">
        <f>M32* (10/6)</f>
        <v>3.3333333333333335</v>
      </c>
      <c r="N40">
        <f>N32* (10/6)</f>
        <v>10</v>
      </c>
      <c r="O40">
        <f>O32* (10/6)</f>
        <v>1.6666666666666667</v>
      </c>
      <c r="P40">
        <f t="shared" si="2"/>
        <v>5.0000000000000009</v>
      </c>
    </row>
    <row r="41" spans="1:16" x14ac:dyDescent="0.2">
      <c r="B41" t="s">
        <v>24</v>
      </c>
      <c r="C41" t="s">
        <v>55</v>
      </c>
    </row>
    <row r="42" spans="1:16" x14ac:dyDescent="0.2">
      <c r="B42" t="s">
        <v>25</v>
      </c>
      <c r="C42" t="s">
        <v>59</v>
      </c>
    </row>
    <row r="43" spans="1:16" x14ac:dyDescent="0.2">
      <c r="B43" t="s">
        <v>26</v>
      </c>
      <c r="C43" t="s">
        <v>61</v>
      </c>
    </row>
    <row r="44" spans="1:16" x14ac:dyDescent="0.2">
      <c r="B44" t="s">
        <v>27</v>
      </c>
      <c r="C44" t="s">
        <v>61</v>
      </c>
    </row>
    <row r="45" spans="1:16" x14ac:dyDescent="0.2">
      <c r="B45" t="s">
        <v>28</v>
      </c>
      <c r="C45" t="s">
        <v>55</v>
      </c>
    </row>
    <row r="46" spans="1:16" x14ac:dyDescent="0.2">
      <c r="B46" t="s">
        <v>29</v>
      </c>
      <c r="C46" t="s">
        <v>62</v>
      </c>
    </row>
    <row r="47" spans="1:16" x14ac:dyDescent="0.2">
      <c r="B47" t="s">
        <v>30</v>
      </c>
      <c r="C47" t="s">
        <v>55</v>
      </c>
    </row>
    <row r="48" spans="1:16" x14ac:dyDescent="0.2">
      <c r="B48" t="s">
        <v>31</v>
      </c>
      <c r="C48" t="s">
        <v>61</v>
      </c>
    </row>
    <row r="49" spans="1:3" x14ac:dyDescent="0.2">
      <c r="B49" t="s">
        <v>32</v>
      </c>
      <c r="C49" t="s">
        <v>55</v>
      </c>
    </row>
    <row r="50" spans="1:3" x14ac:dyDescent="0.2">
      <c r="B50" t="s">
        <v>33</v>
      </c>
      <c r="C50" t="s">
        <v>61</v>
      </c>
    </row>
    <row r="51" spans="1:3" x14ac:dyDescent="0.2">
      <c r="B51" t="s">
        <v>34</v>
      </c>
      <c r="C51" t="s">
        <v>55</v>
      </c>
    </row>
    <row r="52" spans="1:3" x14ac:dyDescent="0.2">
      <c r="A52" t="s">
        <v>35</v>
      </c>
      <c r="B52" t="s">
        <v>40</v>
      </c>
      <c r="C52" t="s">
        <v>59</v>
      </c>
    </row>
    <row r="53" spans="1:3" x14ac:dyDescent="0.2">
      <c r="B53" t="s">
        <v>36</v>
      </c>
      <c r="C53" t="s">
        <v>61</v>
      </c>
    </row>
    <row r="54" spans="1:3" x14ac:dyDescent="0.2">
      <c r="B54" t="s">
        <v>37</v>
      </c>
      <c r="C54" t="s">
        <v>59</v>
      </c>
    </row>
    <row r="55" spans="1:3" x14ac:dyDescent="0.2">
      <c r="B55" t="s">
        <v>38</v>
      </c>
      <c r="C55" t="s">
        <v>59</v>
      </c>
    </row>
    <row r="56" spans="1:3" x14ac:dyDescent="0.2">
      <c r="A56" t="s">
        <v>39</v>
      </c>
      <c r="B56" t="s">
        <v>63</v>
      </c>
      <c r="C56" t="s">
        <v>59</v>
      </c>
    </row>
    <row r="57" spans="1:3" x14ac:dyDescent="0.2">
      <c r="A57" t="s">
        <v>41</v>
      </c>
      <c r="B57" t="s">
        <v>42</v>
      </c>
    </row>
    <row r="58" spans="1:3" x14ac:dyDescent="0.2">
      <c r="B58" t="s">
        <v>43</v>
      </c>
    </row>
    <row r="59" spans="1:3" x14ac:dyDescent="0.2">
      <c r="B59" t="s">
        <v>44</v>
      </c>
    </row>
    <row r="60" spans="1:3" x14ac:dyDescent="0.2">
      <c r="B60" t="s">
        <v>45</v>
      </c>
    </row>
  </sheetData>
  <mergeCells count="4">
    <mergeCell ref="L1:M1"/>
    <mergeCell ref="N1:O1"/>
    <mergeCell ref="L19:M19"/>
    <mergeCell ref="N19:O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Pannawat Chauychoo</dc:creator>
  <cp:lastModifiedBy>Pannawat Chauychoo</cp:lastModifiedBy>
  <dcterms:created xsi:type="dcterms:W3CDTF">2022-04-16T08:05:20Z</dcterms:created>
  <dcterms:modified xsi:type="dcterms:W3CDTF">2022-04-16T19:47:33Z</dcterms:modified>
</cp:coreProperties>
</file>