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<sst xmlns="http://schemas.openxmlformats.org/spreadsheetml/2006/main" count="52" uniqueCount="50">
  <si>
    <t xml:space="preserve">Выполнили: </t>
  </si>
  <si>
    <t>Григоращенко 1904, Полищук 1904, Рябухина 1906, Ярошевич 1906</t>
  </si>
  <si>
    <t xml:space="preserve">весь капитал </t>
  </si>
  <si>
    <t xml:space="preserve">млн руб </t>
  </si>
  <si>
    <t>Взято с официального сайта Лукойл</t>
  </si>
  <si>
    <t>https://lukoil.ru/InvestorAndShareholderCenter/ReportsAndPresentations/FinancialReports</t>
  </si>
  <si>
    <t>рыночная / балансовая стоимость собственного капитала оцениваемой компании (Equity)</t>
  </si>
  <si>
    <t>E</t>
  </si>
  <si>
    <t>млн руб</t>
  </si>
  <si>
    <t>Квартальные финансовые и операционные показатели в формате Excel</t>
  </si>
  <si>
    <t>рыночная / балансовая стоимость долга оцениваемой компании (Debt)</t>
  </si>
  <si>
    <t>D</t>
  </si>
  <si>
    <t xml:space="preserve">3 квартал </t>
  </si>
  <si>
    <t>финансовый рычаг (Financial Leverage)</t>
  </si>
  <si>
    <t>D/E</t>
  </si>
  <si>
    <t>среднеотраслевая рыночная стоимость собственного капитала / рыночная стоимость собственного капитала компании-аналога</t>
  </si>
  <si>
    <t>Eproxy</t>
  </si>
  <si>
    <t>среднеотраслевая рыночная стоимость долга / рыночная стоимость долга компании-аналога</t>
  </si>
  <si>
    <t>Dproxy</t>
  </si>
  <si>
    <t>ставка затрат на собственный капитал (Cost of Equity)</t>
  </si>
  <si>
    <t>Re</t>
  </si>
  <si>
    <t>MCAPM</t>
  </si>
  <si>
    <t>ставка затрат на заемный капитал (Cost of Debt)</t>
  </si>
  <si>
    <t>Rd</t>
  </si>
  <si>
    <t>YTM на 16 июня 2020</t>
  </si>
  <si>
    <t>https://lukoil.ru/InvestorAndShareholderCenter/IrTool/DebtSecuritiesPriceInformation</t>
  </si>
  <si>
    <t>безрисковые ставки доходности на рынке России и рынке США соответственно</t>
  </si>
  <si>
    <t xml:space="preserve">На рынке России </t>
  </si>
  <si>
    <t>https://cbr.ru/hd_base/keyrate/</t>
  </si>
  <si>
    <t>рыночная премия за риск (Equity risk premium, ERP) на рынке России и рынке США соответственно</t>
  </si>
  <si>
    <t>На июль 2020</t>
  </si>
  <si>
    <t>http://pages.stern.nyu.edu/~adamodar/</t>
  </si>
  <si>
    <t>страновая премия за риск (Country risk premium, CRP)</t>
  </si>
  <si>
    <t>http://pages.stern.nyu.edu/~adamodar/New_Home_Page/datafile/ctryprem.html</t>
  </si>
  <si>
    <t>значение коэффициента бета оцениваемой компании</t>
  </si>
  <si>
    <t>https://www.msn.com/ru-ru/money/stockdetails/mic-lkoh/fi-alxtec</t>
  </si>
  <si>
    <t>среднеотраслевое значение коэффициента бета / значение коэффициента бета компании-аналога</t>
  </si>
  <si>
    <t>коэффициент бета компании, оцененный относительно российского фондового рынка</t>
  </si>
  <si>
    <t>(по компаниям-аналогам российского рынка);</t>
  </si>
  <si>
    <t>коэффициент бета компании, оцененный относительно глобального (США) фондового рынка</t>
  </si>
  <si>
    <t>(по компаниям-аналогам глобального рынка);</t>
  </si>
  <si>
    <t>коэффициент бета с учетом финансового рычага (levered beta) и бета без учета финансового рычага (unlevered beta);</t>
  </si>
  <si>
    <t>премия за размер (Size premium);</t>
  </si>
  <si>
    <t>премия за риск инвестирования в отрасль (Industry risk premium);</t>
  </si>
  <si>
    <t>премия за специфический риск оцениваемой компании (Unsystematic risk);</t>
  </si>
  <si>
    <t>ставка налога на прибыль</t>
  </si>
  <si>
    <t>t</t>
  </si>
  <si>
    <t>индекс потребительских цен / инфляции (Consumer Price Index, CPI) в РФ и США соответственно</t>
  </si>
  <si>
    <t>ставки затрат на капитал в рублевом и долларовом эквиваленте соответственно</t>
  </si>
  <si>
    <t>WACC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</si>
</sst>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2.0"/>
      <color theme="1"/>
      <name val="Arial"/>
    </font>
    <font>
      <color theme="1"/>
      <name val="Arial"/>
    </font>
    <font>
      <u/>
      <sz val="12.0"/>
      <color rgb="FF0000FF"/>
    </font>
    <font>
      <sz val="12.0"/>
      <color rgb="FF000000"/>
      <name val="Calibri"/>
    </font>
    <font>
      <sz val="12.0"/>
      <color theme="1"/>
      <name val="Calibri"/>
    </font>
    <font>
      <color theme="1"/>
      <name val="Calibri"/>
    </font>
    <font>
      <u/>
      <sz val="12.0"/>
      <color rgb="FF0000FF"/>
      <name val="Arial"/>
    </font>
    <font>
      <sz val="12.0"/>
      <color theme="1"/>
      <name val="&quot;Calibri&quot;"/>
    </font>
    <font>
      <sz val="12.0"/>
      <color rgb="FF000000"/>
      <name val="&quot;Calibri&quot;"/>
    </font>
  </fonts>
  <fills count="11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3" fontId="1" numFmtId="0" xfId="0" applyAlignment="1" applyFill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4" fontId="2" numFmtId="0" xfId="0" applyFont="1"/>
    <xf borderId="0" fillId="5" fontId="3" numFmtId="0" xfId="0" applyAlignment="1" applyFill="1" applyFont="1">
      <alignment readingOrder="0"/>
    </xf>
    <xf borderId="0" fillId="5" fontId="2" numFmtId="0" xfId="0" applyFont="1"/>
    <xf borderId="0" fillId="6" fontId="4" numFmtId="0" xfId="0" applyAlignment="1" applyFill="1" applyFont="1">
      <alignment readingOrder="0"/>
    </xf>
    <xf borderId="0" fillId="6" fontId="5" numFmtId="0" xfId="0" applyFont="1"/>
    <xf borderId="0" fillId="0" fontId="5" numFmtId="0" xfId="0" applyAlignment="1" applyFont="1">
      <alignment readingOrder="0"/>
    </xf>
    <xf borderId="0" fillId="6" fontId="1" numFmtId="10" xfId="0" applyFont="1" applyNumberFormat="1"/>
    <xf borderId="0" fillId="5" fontId="1" numFmtId="0" xfId="0" applyAlignment="1" applyFont="1">
      <alignment readingOrder="0"/>
    </xf>
    <xf borderId="0" fillId="5" fontId="1" numFmtId="0" xfId="0" applyFont="1"/>
    <xf borderId="0" fillId="7" fontId="4" numFmtId="0" xfId="0" applyAlignment="1" applyFill="1" applyFont="1">
      <alignment readingOrder="0"/>
    </xf>
    <xf borderId="0" fillId="7" fontId="5" numFmtId="0" xfId="0" applyFont="1"/>
    <xf borderId="0" fillId="7" fontId="1" numFmtId="10" xfId="0" applyFont="1" applyNumberFormat="1"/>
    <xf borderId="0" fillId="0" fontId="5" numFmtId="0" xfId="0" applyFont="1"/>
    <xf borderId="1" fillId="0" fontId="5" numFmtId="0" xfId="0" applyAlignment="1" applyBorder="1" applyFont="1">
      <alignment readingOrder="0"/>
    </xf>
    <xf borderId="0" fillId="8" fontId="4" numFmtId="0" xfId="0" applyAlignment="1" applyFill="1" applyFont="1">
      <alignment readingOrder="0"/>
    </xf>
    <xf borderId="0" fillId="8" fontId="5" numFmtId="0" xfId="0" applyFont="1"/>
    <xf borderId="0" fillId="8" fontId="1" numFmtId="10" xfId="0" applyFont="1" applyNumberFormat="1"/>
    <xf borderId="0" fillId="8" fontId="1" numFmtId="10" xfId="0" applyAlignment="1" applyFont="1" applyNumberFormat="1">
      <alignment readingOrder="0"/>
    </xf>
    <xf borderId="0" fillId="7" fontId="1" numFmtId="10" xfId="0" applyAlignment="1" applyFont="1" applyNumberFormat="1">
      <alignment readingOrder="0"/>
    </xf>
    <xf borderId="0" fillId="7" fontId="6" numFmtId="0" xfId="0" applyFont="1"/>
    <xf borderId="0" fillId="7" fontId="5" numFmtId="0" xfId="0" applyAlignment="1" applyFont="1">
      <alignment readingOrder="0"/>
    </xf>
    <xf borderId="0" fillId="7" fontId="2" numFmtId="0" xfId="0" applyFont="1"/>
    <xf borderId="0" fillId="5" fontId="7" numFmtId="0" xfId="0" applyAlignment="1" applyFont="1">
      <alignment readingOrder="0"/>
    </xf>
    <xf borderId="0" fillId="9" fontId="5" numFmtId="0" xfId="0" applyAlignment="1" applyFill="1" applyFont="1">
      <alignment readingOrder="0"/>
    </xf>
    <xf borderId="0" fillId="9" fontId="5" numFmtId="0" xfId="0" applyFont="1"/>
    <xf borderId="0" fillId="10" fontId="1" numFmtId="0" xfId="0" applyAlignment="1" applyFill="1" applyFont="1">
      <alignment readingOrder="0"/>
    </xf>
    <xf borderId="0" fillId="0" fontId="8" numFmtId="0" xfId="0" applyAlignment="1" applyFont="1">
      <alignment readingOrder="0"/>
    </xf>
    <xf borderId="0" fillId="7" fontId="8" numFmtId="0" xfId="0" applyAlignment="1" applyFont="1">
      <alignment readingOrder="0"/>
    </xf>
    <xf borderId="0" fillId="7" fontId="1" numFmtId="0" xfId="0" applyFont="1"/>
    <xf borderId="0" fillId="7" fontId="1" numFmtId="2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7" fontId="9" numFmtId="0" xfId="0" applyAlignment="1" applyFont="1">
      <alignment readingOrder="0"/>
    </xf>
    <xf borderId="0" fillId="7" fontId="1" numFmtId="9" xfId="0" applyAlignment="1" applyFont="1" applyNumberFormat="1">
      <alignment readingOrder="0"/>
    </xf>
    <xf borderId="0" fillId="2" fontId="1" numFmtId="10" xfId="0" applyFont="1" applyNumberFormat="1"/>
    <xf borderId="0" fillId="3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27</xdr:row>
      <xdr:rowOff>85725</xdr:rowOff>
    </xdr:from>
    <xdr:ext cx="3162300" cy="54292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lukoil.ru/InvestorAndShareholderCenter/ReportsAndPresentations/FinancialReports" TargetMode="External"/><Relationship Id="rId2" Type="http://schemas.openxmlformats.org/officeDocument/2006/relationships/hyperlink" Target="https://lukoil.ru/InvestorAndShareholderCenter/IrTool/DebtSecuritiesPriceInformation" TargetMode="External"/><Relationship Id="rId3" Type="http://schemas.openxmlformats.org/officeDocument/2006/relationships/hyperlink" Target="https://cbr.ru/hd_base/keyrate/" TargetMode="External"/><Relationship Id="rId4" Type="http://schemas.openxmlformats.org/officeDocument/2006/relationships/hyperlink" Target="http://pages.stern.nyu.edu/~adamodar/" TargetMode="External"/><Relationship Id="rId5" Type="http://schemas.openxmlformats.org/officeDocument/2006/relationships/hyperlink" Target="http://pages.stern.nyu.edu/~adamodar/New_Home_Page/datafile/ctryprem.html" TargetMode="External"/><Relationship Id="rId6" Type="http://schemas.openxmlformats.org/officeDocument/2006/relationships/hyperlink" Target="https://www.msn.com/ru-ru/money/stockdetails/mic-lkoh/fi-alxtec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K1" s="3" t="s">
        <v>2</v>
      </c>
      <c r="L1" s="4">
        <f>L3+L4</f>
        <v>6195855</v>
      </c>
      <c r="M1" s="5" t="s">
        <v>3</v>
      </c>
      <c r="N1" s="6" t="s">
        <v>4</v>
      </c>
      <c r="O1" s="7"/>
      <c r="P1" s="7"/>
      <c r="Q1" s="8"/>
      <c r="R1" s="8"/>
      <c r="S1" s="8"/>
      <c r="T1" s="8"/>
    </row>
    <row r="2">
      <c r="N2" s="9" t="s">
        <v>5</v>
      </c>
      <c r="O2" s="10"/>
      <c r="P2" s="10"/>
      <c r="Q2" s="10"/>
      <c r="R2" s="10"/>
      <c r="S2" s="10"/>
      <c r="T2" s="10"/>
    </row>
    <row r="3">
      <c r="A3" s="11" t="s">
        <v>6</v>
      </c>
      <c r="B3" s="12"/>
      <c r="C3" s="12"/>
      <c r="D3" s="12"/>
      <c r="E3" s="12"/>
      <c r="F3" s="12"/>
      <c r="G3" s="12"/>
      <c r="H3" s="12"/>
      <c r="I3" s="12"/>
      <c r="J3" s="13" t="s">
        <v>7</v>
      </c>
      <c r="K3" s="14">
        <f>L3/L1</f>
        <v>0.6821694504</v>
      </c>
      <c r="L3" s="5">
        <v>4226623.0</v>
      </c>
      <c r="M3" s="5" t="s">
        <v>8</v>
      </c>
      <c r="N3" s="15" t="s">
        <v>9</v>
      </c>
      <c r="O3" s="16"/>
      <c r="P3" s="16"/>
      <c r="Q3" s="16"/>
      <c r="R3" s="16"/>
      <c r="S3" s="10"/>
      <c r="T3" s="10"/>
    </row>
    <row r="4">
      <c r="A4" s="11" t="s">
        <v>10</v>
      </c>
      <c r="B4" s="12"/>
      <c r="C4" s="12"/>
      <c r="D4" s="12"/>
      <c r="E4" s="12"/>
      <c r="F4" s="12"/>
      <c r="G4" s="12"/>
      <c r="H4" s="12"/>
      <c r="I4" s="12"/>
      <c r="J4" s="13" t="s">
        <v>11</v>
      </c>
      <c r="K4" s="14">
        <f>L4/L1</f>
        <v>0.3178305496</v>
      </c>
      <c r="L4" s="5">
        <v>1969232.0</v>
      </c>
      <c r="M4" s="5" t="s">
        <v>3</v>
      </c>
      <c r="N4" s="15" t="s">
        <v>12</v>
      </c>
      <c r="O4" s="16"/>
      <c r="P4" s="16"/>
      <c r="Q4" s="16"/>
      <c r="R4" s="16"/>
      <c r="S4" s="10"/>
      <c r="T4" s="10"/>
    </row>
    <row r="5">
      <c r="A5" s="17" t="s">
        <v>13</v>
      </c>
      <c r="B5" s="18"/>
      <c r="C5" s="18"/>
      <c r="D5" s="18"/>
      <c r="E5" s="18"/>
      <c r="F5" s="18"/>
      <c r="G5" s="18"/>
      <c r="H5" s="18"/>
      <c r="I5" s="18"/>
      <c r="J5" s="13" t="s">
        <v>14</v>
      </c>
      <c r="K5" s="19">
        <f>K4/K3</f>
        <v>0.465911438</v>
      </c>
      <c r="L5" s="4"/>
      <c r="M5" s="4"/>
    </row>
    <row r="6">
      <c r="A6" s="13" t="s">
        <v>15</v>
      </c>
      <c r="B6" s="20"/>
      <c r="C6" s="20"/>
      <c r="D6" s="20"/>
      <c r="E6" s="20"/>
      <c r="F6" s="20"/>
      <c r="G6" s="20"/>
      <c r="H6" s="20"/>
      <c r="I6" s="20"/>
      <c r="J6" s="13" t="s">
        <v>16</v>
      </c>
      <c r="L6" s="4"/>
      <c r="M6" s="4"/>
    </row>
    <row r="7">
      <c r="A7" s="21" t="s">
        <v>17</v>
      </c>
      <c r="B7" s="20"/>
      <c r="C7" s="20"/>
      <c r="D7" s="20"/>
      <c r="E7" s="20"/>
      <c r="F7" s="20"/>
      <c r="G7" s="20"/>
      <c r="H7" s="20"/>
      <c r="I7" s="20"/>
      <c r="J7" s="13" t="s">
        <v>18</v>
      </c>
      <c r="L7" s="4"/>
      <c r="M7" s="4"/>
    </row>
    <row r="8">
      <c r="A8" s="22" t="s">
        <v>19</v>
      </c>
      <c r="B8" s="23"/>
      <c r="C8" s="23"/>
      <c r="D8" s="23"/>
      <c r="E8" s="23"/>
      <c r="F8" s="23"/>
      <c r="G8" s="23"/>
      <c r="H8" s="23"/>
      <c r="I8" s="23"/>
      <c r="J8" s="13" t="s">
        <v>20</v>
      </c>
      <c r="K8" s="24">
        <f>K10+K19*K11+K12</f>
        <v>0.2048688325</v>
      </c>
      <c r="L8" s="6" t="s">
        <v>21</v>
      </c>
      <c r="M8" s="7"/>
      <c r="N8" s="10"/>
      <c r="O8" s="10"/>
      <c r="P8" s="10"/>
      <c r="Q8" s="10"/>
      <c r="R8" s="10"/>
      <c r="S8" s="10"/>
    </row>
    <row r="9">
      <c r="A9" s="22" t="s">
        <v>22</v>
      </c>
      <c r="B9" s="23"/>
      <c r="C9" s="23"/>
      <c r="D9" s="23"/>
      <c r="E9" s="23"/>
      <c r="F9" s="23"/>
      <c r="G9" s="23"/>
      <c r="H9" s="23"/>
      <c r="I9" s="23"/>
      <c r="J9" s="13" t="s">
        <v>23</v>
      </c>
      <c r="K9" s="25">
        <v>0.006</v>
      </c>
      <c r="L9" s="6" t="s">
        <v>24</v>
      </c>
      <c r="M9" s="7"/>
      <c r="N9" s="9" t="s">
        <v>25</v>
      </c>
      <c r="O9" s="16"/>
      <c r="P9" s="16"/>
      <c r="Q9" s="16"/>
      <c r="R9" s="16"/>
      <c r="S9" s="10"/>
    </row>
    <row r="10">
      <c r="A10" s="17" t="s">
        <v>26</v>
      </c>
      <c r="B10" s="18"/>
      <c r="C10" s="18"/>
      <c r="D10" s="18"/>
      <c r="E10" s="18"/>
      <c r="F10" s="18"/>
      <c r="G10" s="18"/>
      <c r="H10" s="18"/>
      <c r="I10" s="18"/>
      <c r="K10" s="26">
        <v>0.0425</v>
      </c>
      <c r="L10" s="6" t="s">
        <v>27</v>
      </c>
      <c r="M10" s="7"/>
      <c r="N10" s="9" t="s">
        <v>28</v>
      </c>
      <c r="O10" s="16"/>
      <c r="P10" s="16"/>
      <c r="Q10" s="10"/>
      <c r="R10" s="10"/>
      <c r="S10" s="10"/>
    </row>
    <row r="11">
      <c r="A11" s="17" t="s">
        <v>29</v>
      </c>
      <c r="B11" s="18"/>
      <c r="C11" s="18"/>
      <c r="D11" s="18"/>
      <c r="E11" s="18"/>
      <c r="F11" s="18"/>
      <c r="G11" s="18"/>
      <c r="H11" s="27"/>
      <c r="I11" s="18"/>
      <c r="J11" s="20"/>
      <c r="K11" s="26">
        <v>0.0846</v>
      </c>
      <c r="L11" s="6" t="s">
        <v>30</v>
      </c>
      <c r="M11" s="7"/>
      <c r="N11" s="9" t="s">
        <v>31</v>
      </c>
      <c r="O11" s="16"/>
      <c r="P11" s="16"/>
      <c r="Q11" s="10"/>
      <c r="R11" s="10"/>
      <c r="S11" s="10"/>
    </row>
    <row r="12">
      <c r="A12" s="28" t="s">
        <v>32</v>
      </c>
      <c r="B12" s="18"/>
      <c r="C12" s="18"/>
      <c r="D12" s="18"/>
      <c r="E12" s="29"/>
      <c r="F12" s="29"/>
      <c r="G12" s="29"/>
      <c r="H12" s="18"/>
      <c r="I12" s="18"/>
      <c r="J12" s="20"/>
      <c r="K12" s="26">
        <v>0.0323</v>
      </c>
      <c r="L12" s="6" t="s">
        <v>30</v>
      </c>
      <c r="M12" s="8"/>
      <c r="N12" s="30" t="s">
        <v>33</v>
      </c>
      <c r="O12" s="16"/>
      <c r="P12" s="10"/>
      <c r="Q12" s="10"/>
      <c r="R12" s="10"/>
      <c r="S12" s="10"/>
    </row>
    <row r="13">
      <c r="A13" s="31" t="s">
        <v>34</v>
      </c>
      <c r="B13" s="32"/>
      <c r="C13" s="32"/>
      <c r="D13" s="32"/>
      <c r="E13" s="32"/>
      <c r="F13" s="32"/>
      <c r="G13" s="32"/>
      <c r="H13" s="32"/>
      <c r="I13" s="32"/>
      <c r="J13" s="20"/>
      <c r="K13" s="33">
        <v>1.12</v>
      </c>
      <c r="L13" s="7"/>
      <c r="M13" s="7"/>
      <c r="N13" s="9" t="s">
        <v>35</v>
      </c>
      <c r="O13" s="10"/>
      <c r="P13" s="10"/>
      <c r="Q13" s="10"/>
      <c r="R13" s="10"/>
      <c r="S13" s="10"/>
    </row>
    <row r="14">
      <c r="A14" s="34" t="s">
        <v>36</v>
      </c>
      <c r="E14" s="20"/>
      <c r="F14" s="20"/>
      <c r="G14" s="20"/>
      <c r="L14" s="4"/>
      <c r="M14" s="4"/>
    </row>
    <row r="15">
      <c r="A15" s="34" t="s">
        <v>37</v>
      </c>
      <c r="H15" s="20"/>
      <c r="I15" s="20"/>
      <c r="J15" s="20"/>
      <c r="L15" s="4"/>
      <c r="M15" s="4"/>
    </row>
    <row r="16">
      <c r="A16" s="34" t="s">
        <v>38</v>
      </c>
      <c r="B16" s="20"/>
      <c r="C16" s="20"/>
      <c r="D16" s="20"/>
      <c r="E16" s="20"/>
      <c r="F16" s="20"/>
      <c r="G16" s="20"/>
      <c r="L16" s="4"/>
      <c r="M16" s="4"/>
    </row>
    <row r="17">
      <c r="A17" s="34" t="s">
        <v>39</v>
      </c>
      <c r="B17" s="4"/>
      <c r="C17" s="4"/>
      <c r="D17" s="4"/>
      <c r="E17" s="4"/>
      <c r="F17" s="4"/>
      <c r="G17" s="4"/>
      <c r="H17" s="20"/>
      <c r="I17" s="20"/>
      <c r="J17" s="20"/>
      <c r="L17" s="4"/>
      <c r="M17" s="4"/>
    </row>
    <row r="18">
      <c r="A18" s="34" t="s">
        <v>40</v>
      </c>
      <c r="B18" s="4"/>
      <c r="C18" s="4"/>
      <c r="D18" s="4"/>
      <c r="E18" s="4"/>
      <c r="F18" s="4"/>
      <c r="G18" s="4"/>
      <c r="H18" s="20"/>
      <c r="I18" s="20"/>
      <c r="J18" s="20"/>
      <c r="L18" s="4"/>
      <c r="M18" s="4"/>
    </row>
    <row r="19">
      <c r="A19" s="35" t="s">
        <v>41</v>
      </c>
      <c r="B19" s="36"/>
      <c r="C19" s="36"/>
      <c r="D19" s="36"/>
      <c r="E19" s="36"/>
      <c r="F19" s="36"/>
      <c r="G19" s="36"/>
      <c r="H19" s="36"/>
      <c r="I19" s="36"/>
      <c r="J19" s="4"/>
      <c r="K19" s="37">
        <f>K13*(1+(1-K23)*K5)</f>
        <v>1.537456648</v>
      </c>
      <c r="L19" s="4"/>
      <c r="M19" s="4"/>
    </row>
    <row r="20">
      <c r="A20" s="38" t="s">
        <v>42</v>
      </c>
      <c r="B20" s="4"/>
      <c r="C20" s="4"/>
      <c r="H20" s="20"/>
      <c r="I20" s="20"/>
      <c r="J20" s="20"/>
      <c r="K20" s="20"/>
      <c r="L20" s="4"/>
      <c r="M20" s="4"/>
    </row>
    <row r="21">
      <c r="A21" s="38" t="s">
        <v>43</v>
      </c>
      <c r="B21" s="4"/>
      <c r="C21" s="4"/>
      <c r="D21" s="4"/>
      <c r="E21" s="4"/>
      <c r="H21" s="20"/>
      <c r="I21" s="20"/>
      <c r="J21" s="20"/>
      <c r="K21" s="20"/>
      <c r="L21" s="4"/>
      <c r="M21" s="4"/>
    </row>
    <row r="22">
      <c r="A22" s="38" t="s">
        <v>44</v>
      </c>
      <c r="B22" s="4"/>
      <c r="C22" s="4"/>
      <c r="D22" s="4"/>
      <c r="E22" s="4"/>
      <c r="F22" s="4"/>
      <c r="H22" s="4"/>
      <c r="I22" s="4"/>
      <c r="J22" s="4"/>
      <c r="K22" s="4"/>
      <c r="L22" s="4"/>
      <c r="M22" s="4"/>
    </row>
    <row r="23">
      <c r="A23" s="39" t="s">
        <v>45</v>
      </c>
      <c r="B23" s="36"/>
      <c r="C23" s="36"/>
      <c r="D23" s="36"/>
      <c r="E23" s="36"/>
      <c r="F23" s="36"/>
      <c r="G23" s="36"/>
      <c r="H23" s="36"/>
      <c r="I23" s="36"/>
      <c r="J23" s="5" t="s">
        <v>46</v>
      </c>
      <c r="K23" s="40">
        <v>0.2</v>
      </c>
      <c r="L23" s="4"/>
      <c r="M23" s="4"/>
    </row>
    <row r="24">
      <c r="A24" s="38" t="s">
        <v>47</v>
      </c>
      <c r="H24" s="4"/>
      <c r="I24" s="4"/>
      <c r="J24" s="4"/>
      <c r="K24" s="4"/>
      <c r="L24" s="4"/>
      <c r="M24" s="4"/>
    </row>
    <row r="25">
      <c r="A25" s="38" t="s">
        <v>48</v>
      </c>
      <c r="L25" s="4"/>
      <c r="M25" s="4"/>
    </row>
    <row r="26">
      <c r="I26" s="4"/>
      <c r="J26" s="4"/>
      <c r="K26" s="4"/>
      <c r="L26" s="4"/>
      <c r="M26" s="4"/>
    </row>
    <row r="27">
      <c r="A27" s="1" t="s">
        <v>49</v>
      </c>
      <c r="B27" s="41">
        <f>K3*K8+K4*K9*(1-K23)</f>
        <v>0.1412808455</v>
      </c>
      <c r="D27" s="4"/>
      <c r="E27" s="4"/>
      <c r="F27" s="4"/>
      <c r="G27" s="4"/>
      <c r="H27" s="4"/>
      <c r="I27" s="4"/>
      <c r="J27" s="4"/>
      <c r="K27" s="4"/>
      <c r="L27" s="4"/>
      <c r="M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>
      <c r="F29" s="4"/>
      <c r="G29" s="4"/>
      <c r="H29" s="4"/>
      <c r="I29" s="4"/>
      <c r="J29" s="4"/>
      <c r="K29" s="4"/>
      <c r="L29" s="4"/>
      <c r="M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>
      <c r="G32" s="4"/>
      <c r="H32" s="4"/>
      <c r="I32" s="4"/>
      <c r="J32" s="4"/>
      <c r="K32" s="4"/>
      <c r="L32" s="4"/>
      <c r="M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>
      <c r="L34" s="4"/>
      <c r="M34" s="4"/>
    </row>
    <row r="35">
      <c r="G35" s="4"/>
      <c r="H35" s="4"/>
      <c r="I35" s="4"/>
      <c r="J35" s="4"/>
      <c r="K35" s="4"/>
      <c r="L35" s="4"/>
      <c r="M35" s="4"/>
    </row>
    <row r="36">
      <c r="H36" s="4"/>
      <c r="I36" s="4"/>
      <c r="J36" s="4"/>
      <c r="K36" s="4"/>
      <c r="L36" s="4"/>
      <c r="M36" s="4"/>
    </row>
    <row r="37">
      <c r="B37" s="42"/>
    </row>
  </sheetData>
  <conditionalFormatting sqref="B27">
    <cfRule type="notContainsBlanks" dxfId="0" priority="1">
      <formula>LEN(TRIM(B27))&gt;0</formula>
    </cfRule>
  </conditionalFormatting>
  <hyperlinks>
    <hyperlink r:id="rId1" ref="N2"/>
    <hyperlink r:id="rId2" ref="N9"/>
    <hyperlink r:id="rId3" ref="N10"/>
    <hyperlink r:id="rId4" ref="N11"/>
    <hyperlink r:id="rId5" ref="N12"/>
    <hyperlink r:id="rId6" ref="N13"/>
  </hyperlinks>
  <drawing r:id="rId7"/>
</worksheet>
</file>