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инальная версия" sheetId="1" r:id="rId4"/>
    <sheet state="visible" name="Лист1" sheetId="2" r:id="rId5"/>
  </sheets>
  <definedNames/>
  <calcPr/>
</workbook>
</file>

<file path=xl/sharedStrings.xml><?xml version="1.0" encoding="utf-8"?>
<sst xmlns="http://schemas.openxmlformats.org/spreadsheetml/2006/main" count="45" uniqueCount="35">
  <si>
    <t xml:space="preserve">Доходность польских облигаций </t>
  </si>
  <si>
    <t>Доходность российских облигаций</t>
  </si>
  <si>
    <t>КУРС</t>
  </si>
  <si>
    <t>Рубль</t>
  </si>
  <si>
    <t>Польский злотый</t>
  </si>
  <si>
    <t>январь 2011</t>
  </si>
  <si>
    <t>декабрь 2011</t>
  </si>
  <si>
    <t>Темп девальвации валюты инвестиций</t>
  </si>
  <si>
    <t>Доходность в валюте инвестора: i = (1+k)/(1+j)-1</t>
  </si>
  <si>
    <t xml:space="preserve">Сравнение доходностей от польских и российских облигаций </t>
  </si>
  <si>
    <t>Доходность от польских на 8,58% меньше, чем от российских.</t>
  </si>
  <si>
    <t>Инфлция в России в 2011. г.</t>
  </si>
  <si>
    <t>Реальная доходность от польских облигаций = (1+номинальная доходность)/(1+ инфляция)-1</t>
  </si>
  <si>
    <t xml:space="preserve">Доходность польских </t>
  </si>
  <si>
    <t xml:space="preserve">рубль </t>
  </si>
  <si>
    <t>польский злотой</t>
  </si>
  <si>
    <t>Курс начало года</t>
  </si>
  <si>
    <t>решение, по которому я переделаю: он это использует http://www.elitarium.ru/valjutnye-investicii-dohodnost-obligacii-fjuchers-kurs-hedzhirovanie/</t>
  </si>
  <si>
    <t>курс конец года</t>
  </si>
  <si>
    <t>i=(1+k)/(1+j)-1</t>
  </si>
  <si>
    <t>польские облигации</t>
  </si>
  <si>
    <t xml:space="preserve">1. девальвация </t>
  </si>
  <si>
    <t xml:space="preserve">вкладываю </t>
  </si>
  <si>
    <t xml:space="preserve">2. номинальная </t>
  </si>
  <si>
    <t>девальвация</t>
  </si>
  <si>
    <t>почитать как делается девальвация</t>
  </si>
  <si>
    <t xml:space="preserve">номинальная доходность </t>
  </si>
  <si>
    <t>ожидаемая доходность русских</t>
  </si>
  <si>
    <t xml:space="preserve">получаю </t>
  </si>
  <si>
    <t xml:space="preserve">сравнение доходностей от польских и российских облигаций </t>
  </si>
  <si>
    <t xml:space="preserve">доходность от польских на 8,57% меньше, чем от русских </t>
  </si>
  <si>
    <t>инфляция в россии в 2011</t>
  </si>
  <si>
    <t>реальная доходность от польских облигаций = (номинальная доходность + 1)/(1+ инфляция)-1</t>
  </si>
  <si>
    <t xml:space="preserve">российские облигации </t>
  </si>
  <si>
    <t>реальная доходность от польских облигаций = (номинальная доходность - инфляция)/(1+ инфляция)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</si>
</sst>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р.-419]#,##0.00"/>
    <numFmt numFmtId="165" formatCode="#,##0.00[$ zł]"/>
    <numFmt numFmtId="166" formatCode="0.0000%"/>
  </numFmts>
  <fonts count="4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sz val="18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/>
    </xf>
    <xf borderId="0" fillId="0" fontId="1" numFmtId="10" xfId="0" applyFont="1" applyNumberFormat="1"/>
    <xf borderId="0" fillId="0" fontId="1" numFmtId="166" xfId="0" applyFont="1" applyNumberFormat="1"/>
    <xf borderId="0" fillId="2" fontId="1" numFmtId="0" xfId="0" applyAlignment="1" applyFill="1" applyFont="1">
      <alignment horizontal="center" readingOrder="0" shrinkToFit="0" wrapText="1"/>
    </xf>
    <xf borderId="0" fillId="0" fontId="3" numFmtId="166" xfId="0" applyAlignment="1" applyFont="1" applyNumberFormat="1">
      <alignment horizontal="center" shrinkToFit="0" wrapText="1"/>
    </xf>
    <xf borderId="0" fillId="3" fontId="2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center" readingOrder="0" shrinkToFit="0" wrapText="1"/>
    </xf>
    <xf borderId="0" fillId="0" fontId="3" numFmtId="166" xfId="0" applyAlignment="1" applyFont="1" applyNumberFormat="1">
      <alignment horizontal="center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readingOrder="0"/>
    </xf>
    <xf borderId="0" fillId="0" fontId="1" numFmtId="10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0" fontId="1" numFmtId="9" xfId="0" applyFont="1" applyNumberFormat="1"/>
    <xf borderId="0" fillId="5" fontId="1" numFmtId="10" xfId="0" applyAlignment="1" applyFont="1" applyNumberFormat="1">
      <alignment readingOrder="0"/>
    </xf>
    <xf borderId="0" fillId="5" fontId="1" numFmtId="165" xfId="0" applyFont="1" applyNumberFormat="1"/>
    <xf borderId="0" fillId="5" fontId="1" numFmtId="10" xfId="0" applyFont="1" applyNumberFormat="1"/>
    <xf borderId="0" fillId="4" fontId="1" numFmtId="0" xfId="0" applyAlignment="1" applyFont="1">
      <alignment readingOrder="0"/>
    </xf>
    <xf borderId="0" fillId="4" fontId="1" numFmtId="10" xfId="0" applyAlignment="1" applyFont="1" applyNumberFormat="1">
      <alignment readingOrder="0"/>
    </xf>
    <xf borderId="0" fillId="5" fontId="1" numFmtId="165" xfId="0" applyFont="1" applyNumberFormat="1"/>
    <xf borderId="0" fillId="2" fontId="1" numFmtId="0" xfId="0" applyAlignment="1" applyFont="1">
      <alignment readingOrder="0"/>
    </xf>
    <xf borderId="0" fillId="2" fontId="1" numFmtId="10" xfId="0" applyFont="1" applyNumberFormat="1"/>
    <xf borderId="0" fillId="5" fontId="1" numFmtId="164" xfId="0" applyFont="1" applyNumberFormat="1"/>
    <xf borderId="0" fillId="6" fontId="1" numFmtId="0" xfId="0" applyAlignment="1" applyFill="1" applyFont="1">
      <alignment readingOrder="0"/>
    </xf>
    <xf borderId="0" fillId="6" fontId="1" numFmtId="10" xfId="0" applyAlignment="1" applyFont="1" applyNumberFormat="1">
      <alignment readingOrder="0"/>
    </xf>
    <xf borderId="0" fillId="6" fontId="1" numFmtId="0" xfId="0" applyFont="1"/>
    <xf borderId="0" fillId="6" fontId="1" numFmtId="10" xfId="0" applyFont="1" applyNumberFormat="1"/>
    <xf borderId="0" fillId="4" fontId="1" numFmtId="10" xfId="0" applyFont="1" applyNumberFormat="1"/>
    <xf borderId="0" fillId="4" fontId="1" numFmtId="0" xfId="0" applyFont="1"/>
    <xf borderId="0" fillId="4" fontId="1" numFmtId="164" xfId="0" applyAlignment="1" applyFont="1" applyNumberFormat="1">
      <alignment readingOrder="0"/>
    </xf>
    <xf borderId="0" fillId="4" fontId="1" numFmtId="164" xfId="0" applyFont="1" applyNumberFormat="1"/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D1" s="2">
        <v>0.04578</v>
      </c>
    </row>
    <row r="2">
      <c r="A2" s="1" t="s">
        <v>1</v>
      </c>
      <c r="D2" s="2">
        <v>0.0549</v>
      </c>
    </row>
    <row r="4">
      <c r="A4" s="3" t="s">
        <v>2</v>
      </c>
    </row>
    <row r="5">
      <c r="A5" s="4"/>
      <c r="B5" s="1" t="s">
        <v>3</v>
      </c>
      <c r="C5" s="1" t="s">
        <v>4</v>
      </c>
    </row>
    <row r="6">
      <c r="A6" s="1" t="s">
        <v>5</v>
      </c>
      <c r="B6" s="5">
        <v>10.22</v>
      </c>
      <c r="C6" s="6">
        <v>1.0</v>
      </c>
    </row>
    <row r="7">
      <c r="A7" s="1" t="s">
        <v>5</v>
      </c>
      <c r="B7" s="5">
        <v>1.0</v>
      </c>
      <c r="C7" s="7">
        <f>C6/B6</f>
        <v>0.09784735812</v>
      </c>
      <c r="E7" s="8"/>
    </row>
    <row r="8">
      <c r="A8" s="1" t="s">
        <v>6</v>
      </c>
      <c r="B8" s="5">
        <v>9.47</v>
      </c>
      <c r="C8" s="6">
        <v>1.0</v>
      </c>
    </row>
    <row r="9">
      <c r="A9" s="1" t="s">
        <v>6</v>
      </c>
      <c r="B9" s="5">
        <v>1.0</v>
      </c>
      <c r="C9" s="7">
        <f>C8/B8</f>
        <v>0.1055966209</v>
      </c>
    </row>
    <row r="11">
      <c r="A11" s="1" t="s">
        <v>7</v>
      </c>
      <c r="D11" s="9">
        <f>C9/C7-1</f>
        <v>0.07919746568</v>
      </c>
      <c r="E11" s="8"/>
    </row>
    <row r="12">
      <c r="A12" s="1" t="s">
        <v>8</v>
      </c>
      <c r="D12" s="9">
        <f>(1+D1)/(1+D11)-1</f>
        <v>-0.03096510763</v>
      </c>
    </row>
    <row r="13">
      <c r="A13" s="10" t="s">
        <v>9</v>
      </c>
      <c r="D13" s="11">
        <f>D12-D2</f>
        <v>-0.08586510763</v>
      </c>
    </row>
    <row r="15">
      <c r="A15" s="12" t="s">
        <v>10</v>
      </c>
    </row>
    <row r="17">
      <c r="A17" s="1" t="s">
        <v>11</v>
      </c>
      <c r="D17" s="2">
        <v>0.061</v>
      </c>
    </row>
    <row r="18">
      <c r="A18" s="13" t="s">
        <v>12</v>
      </c>
      <c r="D18" s="14">
        <f>(1+D12)/(1+D17)-1</f>
        <v>-0.08667776403</v>
      </c>
    </row>
    <row r="20">
      <c r="A20" s="15"/>
      <c r="B20" s="15"/>
      <c r="C20" s="15"/>
    </row>
  </sheetData>
  <mergeCells count="11">
    <mergeCell ref="A15:D15"/>
    <mergeCell ref="A17:C17"/>
    <mergeCell ref="A18:C19"/>
    <mergeCell ref="D18:D19"/>
    <mergeCell ref="A1:C1"/>
    <mergeCell ref="A2:C2"/>
    <mergeCell ref="A4:C4"/>
    <mergeCell ref="A11:C11"/>
    <mergeCell ref="A12:C12"/>
    <mergeCell ref="A13:C14"/>
    <mergeCell ref="D13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23.29"/>
    <col customWidth="1" min="10" max="10" width="14.43"/>
  </cols>
  <sheetData>
    <row r="1">
      <c r="A1" s="16" t="s">
        <v>13</v>
      </c>
      <c r="B1" s="17">
        <v>0.0458</v>
      </c>
      <c r="C1" s="8">
        <f>B1+100%</f>
        <v>1.0458</v>
      </c>
    </row>
    <row r="2">
      <c r="A2" s="16"/>
      <c r="B2" s="16" t="s">
        <v>14</v>
      </c>
      <c r="C2" s="16" t="s">
        <v>15</v>
      </c>
    </row>
    <row r="3">
      <c r="A3" s="16" t="s">
        <v>16</v>
      </c>
      <c r="B3" s="18">
        <v>10.2176</v>
      </c>
      <c r="C3" s="19">
        <v>1.0</v>
      </c>
      <c r="D3" s="20">
        <f t="shared" ref="D3:D4" si="1">C3/B3</f>
        <v>0.09787034137</v>
      </c>
      <c r="E3" s="16" t="s">
        <v>17</v>
      </c>
    </row>
    <row r="4">
      <c r="A4" s="16" t="s">
        <v>18</v>
      </c>
      <c r="B4" s="21">
        <f>94.6916/10</f>
        <v>9.46916</v>
      </c>
      <c r="C4" s="19">
        <v>1.0</v>
      </c>
      <c r="D4" s="20">
        <f t="shared" si="1"/>
        <v>0.1056059883</v>
      </c>
    </row>
    <row r="5">
      <c r="E5" s="16" t="s">
        <v>19</v>
      </c>
    </row>
    <row r="6">
      <c r="A6" s="22" t="s">
        <v>20</v>
      </c>
      <c r="B6" s="23"/>
      <c r="C6" s="23"/>
      <c r="E6" s="16" t="s">
        <v>21</v>
      </c>
      <c r="F6" s="8">
        <f>(B4/B3)-1</f>
        <v>-0.0732500783</v>
      </c>
    </row>
    <row r="7">
      <c r="A7" s="22" t="s">
        <v>22</v>
      </c>
      <c r="B7" s="24">
        <v>1000.0</v>
      </c>
      <c r="C7" s="22"/>
      <c r="E7" s="16" t="s">
        <v>23</v>
      </c>
      <c r="F7" s="25">
        <f>(B1+1)/(F6+1)-1</f>
        <v>0.1284597662</v>
      </c>
      <c r="H7" s="22" t="s">
        <v>24</v>
      </c>
      <c r="I7" s="26">
        <f>B4/B3-1</f>
        <v>-0.0732500783</v>
      </c>
      <c r="J7" s="17">
        <f>D4/D3-1</f>
        <v>0.07903974587</v>
      </c>
      <c r="K7" s="16" t="s">
        <v>25</v>
      </c>
    </row>
    <row r="8">
      <c r="A8" s="23"/>
      <c r="B8" s="27">
        <f>B7/B3</f>
        <v>97.87034137</v>
      </c>
      <c r="C8" s="22"/>
      <c r="E8" s="16"/>
      <c r="H8" s="22" t="s">
        <v>26</v>
      </c>
      <c r="I8" s="28">
        <f>(B1+1)/(F6+1)-1</f>
        <v>0.1284597662</v>
      </c>
      <c r="J8" s="16"/>
    </row>
    <row r="9">
      <c r="A9" s="23"/>
      <c r="B9" s="23"/>
      <c r="C9" s="23"/>
      <c r="H9" s="29" t="s">
        <v>27</v>
      </c>
      <c r="I9" s="30">
        <v>0.0549</v>
      </c>
    </row>
    <row r="10">
      <c r="A10" s="22" t="s">
        <v>28</v>
      </c>
      <c r="B10" s="31">
        <f>B8*C1</f>
        <v>102.352803</v>
      </c>
      <c r="C10" s="22"/>
      <c r="H10" s="32" t="s">
        <v>29</v>
      </c>
      <c r="I10" s="33">
        <f>(I8-I9)</f>
        <v>0.07355976623</v>
      </c>
      <c r="J10" s="32" t="s">
        <v>30</v>
      </c>
    </row>
    <row r="11">
      <c r="A11" s="23"/>
      <c r="B11" s="34">
        <f>B10*B4</f>
        <v>969.1950681</v>
      </c>
      <c r="C11" s="22"/>
      <c r="H11" s="35" t="s">
        <v>31</v>
      </c>
      <c r="I11" s="36">
        <v>0.061</v>
      </c>
    </row>
    <row r="12">
      <c r="A12" s="23"/>
      <c r="B12" s="23"/>
      <c r="C12" s="23"/>
      <c r="H12" s="35" t="s">
        <v>32</v>
      </c>
      <c r="I12" s="37"/>
    </row>
    <row r="13">
      <c r="A13" s="22" t="s">
        <v>26</v>
      </c>
      <c r="B13" s="28">
        <f>(B11-B7)/B7</f>
        <v>-0.03080493188</v>
      </c>
      <c r="C13" s="23"/>
      <c r="H13" s="38">
        <f>(I8+1)/(1+I11)-1</f>
        <v>0.06358130653</v>
      </c>
      <c r="I13" s="37"/>
    </row>
    <row r="14">
      <c r="A14" s="16"/>
    </row>
    <row r="15">
      <c r="A15" s="29" t="s">
        <v>27</v>
      </c>
      <c r="B15" s="30">
        <v>0.0549</v>
      </c>
      <c r="C15" s="39">
        <f>B15+100%</f>
        <v>1.0549</v>
      </c>
    </row>
    <row r="16">
      <c r="A16" s="29" t="s">
        <v>33</v>
      </c>
      <c r="B16" s="40"/>
      <c r="C16" s="40"/>
      <c r="H16" s="16"/>
    </row>
    <row r="17">
      <c r="A17" s="29" t="s">
        <v>22</v>
      </c>
      <c r="B17" s="41">
        <v>1000.0</v>
      </c>
      <c r="C17" s="29"/>
      <c r="H17" s="16"/>
      <c r="I17" s="18"/>
    </row>
    <row r="18">
      <c r="A18" s="40"/>
      <c r="B18" s="40"/>
      <c r="C18" s="40"/>
    </row>
    <row r="19">
      <c r="A19" s="29" t="s">
        <v>28</v>
      </c>
      <c r="B19" s="42">
        <f>B17*C15</f>
        <v>1054.9</v>
      </c>
      <c r="C19" s="29"/>
      <c r="H19" s="16"/>
      <c r="I19" s="21"/>
    </row>
    <row r="20">
      <c r="A20" s="40"/>
      <c r="B20" s="40"/>
      <c r="C20" s="40"/>
    </row>
    <row r="21">
      <c r="A21" s="29" t="s">
        <v>26</v>
      </c>
      <c r="B21" s="39">
        <f>(B19-B17)/B17</f>
        <v>0.0549</v>
      </c>
      <c r="C21" s="29"/>
      <c r="H21" s="16"/>
      <c r="I21" s="8"/>
    </row>
    <row r="23">
      <c r="A23" s="32" t="s">
        <v>29</v>
      </c>
      <c r="B23" s="33">
        <f>(B13-B21)</f>
        <v>-0.08570493188</v>
      </c>
      <c r="C23" s="32" t="s">
        <v>30</v>
      </c>
      <c r="D23" s="43"/>
      <c r="E23" s="43"/>
    </row>
    <row r="24">
      <c r="A24" s="16"/>
      <c r="B24" s="16"/>
      <c r="H24" s="16"/>
      <c r="I24" s="16"/>
    </row>
    <row r="25">
      <c r="A25" s="35" t="s">
        <v>31</v>
      </c>
      <c r="B25" s="36">
        <v>0.061</v>
      </c>
    </row>
    <row r="26">
      <c r="A26" s="37"/>
      <c r="B26" s="37"/>
    </row>
    <row r="27">
      <c r="A27" s="35" t="s">
        <v>34</v>
      </c>
      <c r="B27" s="37"/>
    </row>
    <row r="28">
      <c r="A28" s="38">
        <f>(B13-B25)/(1+B25)</f>
        <v>-0.08652679725</v>
      </c>
      <c r="B28" s="37"/>
    </row>
    <row r="33">
      <c r="D33" s="20"/>
    </row>
  </sheetData>
  <drawing r:id="rId1"/>
</worksheet>
</file>