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/Users/grigorijtomczuk/Desktop/suai/it/lab01/"/>
    </mc:Choice>
  </mc:AlternateContent>
  <xr:revisionPtr revIDLastSave="0" documentId="13_ncr:1_{01BD3575-4AA6-B742-8E58-DD65A9C1FB30}" xr6:coauthVersionLast="47" xr6:coauthVersionMax="47" xr10:uidLastSave="{00000000-0000-0000-0000-000000000000}"/>
  <bookViews>
    <workbookView xWindow="30220" yWindow="780" windowWidth="23400" windowHeight="17160" activeTab="1" xr2:uid="{00000000-000D-0000-FFFF-FFFF00000000}"/>
  </bookViews>
  <sheets>
    <sheet name="Автосалон" sheetId="1" r:id="rId1"/>
    <sheet name="Турфирма" sheetId="2" r:id="rId2"/>
  </sheets>
  <definedNames>
    <definedName name="_xlnm._FilterDatabase" localSheetId="0" hidden="1">Автосалон!$A$1:$J$19</definedName>
    <definedName name="_xlnm.Criteria" localSheetId="0">Автосалон!$A$21:$B$23</definedName>
  </definedName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" i="1" l="1"/>
  <c r="I9" i="1"/>
  <c r="I10" i="1"/>
  <c r="I11" i="1"/>
  <c r="I12" i="1"/>
  <c r="I13" i="1"/>
  <c r="I14" i="1"/>
  <c r="I15" i="1"/>
  <c r="I16" i="1"/>
  <c r="I17" i="1"/>
  <c r="I18" i="1"/>
  <c r="B19" i="2"/>
  <c r="C19" i="2"/>
  <c r="D19" i="2"/>
  <c r="Q19" i="2"/>
  <c r="P19" i="2"/>
  <c r="O19" i="2"/>
  <c r="M19" i="2"/>
  <c r="L19" i="2"/>
  <c r="K19" i="2"/>
  <c r="H19" i="2"/>
  <c r="G19" i="2"/>
  <c r="F19" i="2"/>
  <c r="R18" i="2"/>
  <c r="N18" i="2"/>
  <c r="I18" i="2"/>
  <c r="E18" i="2"/>
  <c r="R17" i="2"/>
  <c r="N17" i="2"/>
  <c r="S17" i="2" s="1"/>
  <c r="I17" i="2"/>
  <c r="E17" i="2"/>
  <c r="R16" i="2"/>
  <c r="N16" i="2"/>
  <c r="I16" i="2"/>
  <c r="E16" i="2"/>
  <c r="R15" i="2"/>
  <c r="N15" i="2"/>
  <c r="I15" i="2"/>
  <c r="E15" i="2"/>
  <c r="Q13" i="2"/>
  <c r="P13" i="2"/>
  <c r="O13" i="2"/>
  <c r="M13" i="2"/>
  <c r="L13" i="2"/>
  <c r="K13" i="2"/>
  <c r="R12" i="2"/>
  <c r="N12" i="2"/>
  <c r="R11" i="2"/>
  <c r="N11" i="2"/>
  <c r="R10" i="2"/>
  <c r="N10" i="2"/>
  <c r="R9" i="2"/>
  <c r="N9" i="2"/>
  <c r="Q7" i="2"/>
  <c r="P7" i="2"/>
  <c r="O7" i="2"/>
  <c r="M7" i="2"/>
  <c r="L7" i="2"/>
  <c r="K7" i="2"/>
  <c r="R6" i="2"/>
  <c r="N6" i="2"/>
  <c r="R5" i="2"/>
  <c r="N5" i="2"/>
  <c r="R4" i="2"/>
  <c r="N4" i="2"/>
  <c r="R3" i="2"/>
  <c r="N3" i="2"/>
  <c r="H13" i="2"/>
  <c r="G13" i="2"/>
  <c r="F13" i="2"/>
  <c r="D13" i="2"/>
  <c r="C13" i="2"/>
  <c r="B13" i="2"/>
  <c r="I12" i="2"/>
  <c r="I11" i="2"/>
  <c r="I10" i="2"/>
  <c r="I9" i="2"/>
  <c r="E12" i="2"/>
  <c r="E11" i="2"/>
  <c r="E10" i="2"/>
  <c r="E9" i="2"/>
  <c r="I6" i="2"/>
  <c r="I5" i="2"/>
  <c r="I4" i="2"/>
  <c r="I3" i="2"/>
  <c r="H7" i="2"/>
  <c r="G7" i="2"/>
  <c r="F7" i="2"/>
  <c r="C7" i="2"/>
  <c r="D7" i="2"/>
  <c r="B7" i="2"/>
  <c r="E4" i="2"/>
  <c r="E5" i="2"/>
  <c r="E6" i="2"/>
  <c r="E3" i="2"/>
  <c r="I2" i="1"/>
  <c r="I3" i="1"/>
  <c r="I4" i="1"/>
  <c r="I5" i="1"/>
  <c r="I6" i="1"/>
  <c r="I7" i="1"/>
  <c r="I8" i="1"/>
  <c r="C19" i="1"/>
  <c r="E19" i="1"/>
  <c r="D19" i="1"/>
  <c r="G19" i="1"/>
  <c r="J10" i="2" l="1"/>
  <c r="R19" i="2"/>
  <c r="B20" i="2"/>
  <c r="S4" i="2"/>
  <c r="S16" i="2"/>
  <c r="S18" i="2"/>
  <c r="S3" i="2"/>
  <c r="J18" i="2"/>
  <c r="J11" i="2"/>
  <c r="S12" i="2"/>
  <c r="E19" i="2"/>
  <c r="M20" i="2"/>
  <c r="J16" i="2"/>
  <c r="C20" i="2"/>
  <c r="E13" i="2"/>
  <c r="S11" i="2"/>
  <c r="J17" i="2"/>
  <c r="J4" i="2"/>
  <c r="R13" i="2"/>
  <c r="S10" i="2"/>
  <c r="N19" i="2"/>
  <c r="H20" i="2"/>
  <c r="J12" i="2"/>
  <c r="Q20" i="2"/>
  <c r="I19" i="2"/>
  <c r="J5" i="2"/>
  <c r="I13" i="2"/>
  <c r="S9" i="2"/>
  <c r="S15" i="2"/>
  <c r="O20" i="2"/>
  <c r="N13" i="2"/>
  <c r="G20" i="2"/>
  <c r="P20" i="2"/>
  <c r="I7" i="2"/>
  <c r="J9" i="2"/>
  <c r="K20" i="2"/>
  <c r="D20" i="2"/>
  <c r="L20" i="2"/>
  <c r="J6" i="2"/>
  <c r="S6" i="2"/>
  <c r="N7" i="2"/>
  <c r="R7" i="2"/>
  <c r="J3" i="2"/>
  <c r="S5" i="2"/>
  <c r="F20" i="2"/>
  <c r="E7" i="2"/>
  <c r="J15" i="2"/>
  <c r="S19" i="2" l="1"/>
  <c r="J19" i="2"/>
  <c r="S13" i="2"/>
  <c r="E20" i="2"/>
  <c r="N20" i="2"/>
  <c r="J7" i="2"/>
  <c r="J13" i="2"/>
  <c r="R20" i="2"/>
  <c r="I20" i="2"/>
  <c r="S7" i="2"/>
  <c r="J20" i="2" l="1"/>
  <c r="S20" i="2"/>
</calcChain>
</file>

<file path=xl/sharedStrings.xml><?xml version="1.0" encoding="utf-8"?>
<sst xmlns="http://schemas.openxmlformats.org/spreadsheetml/2006/main" count="132" uniqueCount="75">
  <si>
    <t>Марка</t>
  </si>
  <si>
    <t>Модель</t>
  </si>
  <si>
    <t>Год выпуска</t>
  </si>
  <si>
    <t>Пробег (тыс. км)</t>
  </si>
  <si>
    <t>Мощность (л.с.)</t>
  </si>
  <si>
    <t>Цвет</t>
  </si>
  <si>
    <t>Дата приёма</t>
  </si>
  <si>
    <t>Менеджер</t>
  </si>
  <si>
    <t>Toyota</t>
  </si>
  <si>
    <t>Hyundai</t>
  </si>
  <si>
    <t>Ford</t>
  </si>
  <si>
    <t>BMW</t>
  </si>
  <si>
    <t>Lada</t>
  </si>
  <si>
    <t>Corolla</t>
  </si>
  <si>
    <t>Solaris</t>
  </si>
  <si>
    <t>Focus</t>
  </si>
  <si>
    <t>X5</t>
  </si>
  <si>
    <t>Vesta</t>
  </si>
  <si>
    <t>Серый</t>
  </si>
  <si>
    <t>Белый</t>
  </si>
  <si>
    <t>Синий</t>
  </si>
  <si>
    <t>Чёрный</t>
  </si>
  <si>
    <t>Красный</t>
  </si>
  <si>
    <t>Иванов</t>
  </si>
  <si>
    <t>Петров</t>
  </si>
  <si>
    <t>Сидоров</t>
  </si>
  <si>
    <t>Май</t>
  </si>
  <si>
    <t>Москва</t>
  </si>
  <si>
    <t>Итого</t>
  </si>
  <si>
    <t>&gt;2020</t>
  </si>
  <si>
    <t>&lt;30</t>
  </si>
  <si>
    <t>Черный</t>
  </si>
  <si>
    <t>Цена</t>
  </si>
  <si>
    <t>Сумма продаж</t>
  </si>
  <si>
    <t>&gt;=150</t>
  </si>
  <si>
    <t>&lt;=1000000</t>
  </si>
  <si>
    <t>Срок пребывания</t>
  </si>
  <si>
    <t>Филиалы</t>
  </si>
  <si>
    <t>Филиал 1</t>
  </si>
  <si>
    <t>Январь</t>
  </si>
  <si>
    <t>Февраль</t>
  </si>
  <si>
    <t>Март</t>
  </si>
  <si>
    <t>1-й квартал</t>
  </si>
  <si>
    <t>Апрель</t>
  </si>
  <si>
    <t>Июнь</t>
  </si>
  <si>
    <t>2-й квартал</t>
  </si>
  <si>
    <t>Вологда</t>
  </si>
  <si>
    <t>Архангельск</t>
  </si>
  <si>
    <t>Казань</t>
  </si>
  <si>
    <t>ИТОГО</t>
  </si>
  <si>
    <t>Филиал 2</t>
  </si>
  <si>
    <t>ВСЕГО</t>
  </si>
  <si>
    <t>Июль</t>
  </si>
  <si>
    <t>Август</t>
  </si>
  <si>
    <t>Сентябрь</t>
  </si>
  <si>
    <t>3-й квартал</t>
  </si>
  <si>
    <t>Октябрь</t>
  </si>
  <si>
    <t>Ноябрь</t>
  </si>
  <si>
    <t>Декабрь</t>
  </si>
  <si>
    <t>4-й квартал</t>
  </si>
  <si>
    <t>Филиал 3</t>
  </si>
  <si>
    <t>I полугодие</t>
  </si>
  <si>
    <t>II полугодие</t>
  </si>
  <si>
    <t>Mazda</t>
  </si>
  <si>
    <t>Volkswagen</t>
  </si>
  <si>
    <t>Passat</t>
  </si>
  <si>
    <t>Camry</t>
  </si>
  <si>
    <t>Renault</t>
  </si>
  <si>
    <t>Arkana</t>
  </si>
  <si>
    <t>Kia</t>
  </si>
  <si>
    <t>Rio</t>
  </si>
  <si>
    <t>Skoda</t>
  </si>
  <si>
    <t>Octavia</t>
  </si>
  <si>
    <t>3 Series</t>
  </si>
  <si>
    <t>Зелёный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</si>
</sst>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\ hh:mm:ss"/>
    <numFmt numFmtId="165" formatCode="#,##0.00\ [$₽-419]"/>
    <numFmt numFmtId="166" formatCode="dd/mm/yy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2"/>
      <color rgb="FF000000"/>
      <name val="Times New Roman"/>
      <family val="1"/>
    </font>
    <font>
      <b/>
      <sz val="12"/>
      <color rgb="FF000000"/>
      <name val="Times New Roman"/>
      <family val="1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/>
        <bgColor theme="8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31">
    <xf numFmtId="0" fontId="0" fillId="0" borderId="0" xfId="0"/>
    <xf numFmtId="0" fontId="3" fillId="2" borderId="8" xfId="0" applyFont="1" applyFill="1" applyBorder="1" applyAlignment="1">
      <alignment vertical="center"/>
    </xf>
    <xf numFmtId="0" fontId="1" fillId="2" borderId="8" xfId="2" applyFill="1" applyBorder="1" applyAlignment="1">
      <alignment vertical="center"/>
    </xf>
    <xf numFmtId="0" fontId="3" fillId="2" borderId="7" xfId="0" applyFont="1" applyFill="1" applyBorder="1" applyAlignment="1">
      <alignment vertical="center"/>
    </xf>
    <xf numFmtId="0" fontId="5" fillId="2" borderId="8" xfId="4" applyFill="1" applyBorder="1" applyAlignment="1">
      <alignment vertical="center"/>
    </xf>
    <xf numFmtId="0" fontId="1" fillId="0" borderId="2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165" fontId="0" fillId="0" borderId="0" xfId="0" applyNumberFormat="1"/>
    <xf numFmtId="14" fontId="0" fillId="0" borderId="0" xfId="0" applyNumberFormat="1"/>
    <xf numFmtId="166" fontId="0" fillId="0" borderId="0" xfId="0" applyNumberFormat="1"/>
    <xf numFmtId="1" fontId="0" fillId="0" borderId="0" xfId="0" applyNumberFormat="1"/>
    <xf numFmtId="0" fontId="3" fillId="2" borderId="5" xfId="0" applyFont="1" applyFill="1" applyBorder="1" applyAlignment="1">
      <alignment vertical="center"/>
    </xf>
    <xf numFmtId="0" fontId="3" fillId="2" borderId="6" xfId="0" applyFont="1" applyFill="1" applyBorder="1" applyAlignment="1">
      <alignment horizontal="right" vertical="center"/>
    </xf>
    <xf numFmtId="0" fontId="4" fillId="0" borderId="10" xfId="0" applyFont="1" applyBorder="1" applyAlignment="1">
      <alignment vertical="center" wrapText="1"/>
    </xf>
    <xf numFmtId="0" fontId="4" fillId="0" borderId="11" xfId="0" applyFont="1" applyBorder="1" applyAlignment="1">
      <alignment vertical="center" wrapText="1"/>
    </xf>
    <xf numFmtId="0" fontId="4" fillId="0" borderId="9" xfId="0" applyFont="1" applyBorder="1" applyAlignment="1">
      <alignment vertical="center" wrapText="1"/>
    </xf>
    <xf numFmtId="0" fontId="1" fillId="0" borderId="0" xfId="0" applyFont="1"/>
    <xf numFmtId="0" fontId="5" fillId="3" borderId="11" xfId="4" applyFill="1" applyBorder="1" applyAlignment="1">
      <alignment horizontal="center" vertical="center" wrapText="1"/>
    </xf>
    <xf numFmtId="0" fontId="5" fillId="3" borderId="12" xfId="3" applyFill="1" applyBorder="1" applyAlignment="1">
      <alignment vertical="center"/>
    </xf>
    <xf numFmtId="0" fontId="5" fillId="3" borderId="9" xfId="3" applyFill="1" applyBorder="1" applyAlignment="1">
      <alignment horizontal="right" vertical="center"/>
    </xf>
    <xf numFmtId="0" fontId="1" fillId="3" borderId="9" xfId="2" applyFill="1" applyBorder="1" applyAlignment="1">
      <alignment horizontal="right" vertical="center"/>
    </xf>
    <xf numFmtId="0" fontId="5" fillId="3" borderId="6" xfId="4" applyFill="1" applyBorder="1" applyAlignment="1">
      <alignment horizontal="right" vertical="center"/>
    </xf>
    <xf numFmtId="0" fontId="1" fillId="3" borderId="6" xfId="2" applyFill="1" applyBorder="1" applyAlignment="1">
      <alignment horizontal="right" vertical="center"/>
    </xf>
    <xf numFmtId="0" fontId="1" fillId="3" borderId="9" xfId="2" applyFill="1" applyBorder="1" applyAlignment="1">
      <alignment horizontal="center" vertical="center" wrapText="1"/>
    </xf>
    <xf numFmtId="0" fontId="1" fillId="4" borderId="3" xfId="1" applyFill="1" applyBorder="1" applyAlignment="1">
      <alignment vertical="center" wrapText="1"/>
    </xf>
    <xf numFmtId="0" fontId="1" fillId="4" borderId="3" xfId="1" applyFill="1" applyBorder="1" applyAlignment="1">
      <alignment horizontal="right" vertical="center"/>
    </xf>
    <xf numFmtId="0" fontId="2" fillId="5" borderId="1" xfId="0" applyFont="1" applyFill="1" applyBorder="1" applyAlignment="1">
      <alignment horizontal="center" vertical="top"/>
    </xf>
    <xf numFmtId="49" fontId="0" fillId="0" borderId="0" xfId="0" applyNumberFormat="1"/>
    <xf numFmtId="0" fontId="1" fillId="2" borderId="4" xfId="2" applyFill="1" applyBorder="1" applyAlignment="1">
      <alignment vertical="center"/>
    </xf>
  </cellXfs>
  <cellStyles count="5">
    <cellStyle name="ColLevel_1" xfId="2" builtinId="2" iLevel="0"/>
    <cellStyle name="ColLevel_2" xfId="4" builtinId="2" iLevel="1"/>
    <cellStyle name="Normal" xfId="0" builtinId="0"/>
    <cellStyle name="RowLevel_1" xfId="1" builtinId="1" iLevel="0"/>
    <cellStyle name="RowLevel_2" xfId="3" builtinId="1" iLevel="1"/>
  </cellStyles>
  <dxfs count="11">
    <dxf>
      <numFmt numFmtId="165" formatCode="#,##0.00\ [$₽-419]"/>
    </dxf>
    <dxf>
      <numFmt numFmtId="1" formatCode="0"/>
    </dxf>
    <dxf>
      <numFmt numFmtId="166" formatCode="dd/mm/yy;@"/>
    </dxf>
    <dxf>
      <numFmt numFmtId="165" formatCode="#,##0.00\ [$₽-419]"/>
    </dxf>
    <dxf>
      <numFmt numFmtId="165" formatCode="#,##0.00\ [$₽-419]"/>
    </dxf>
    <dxf>
      <numFmt numFmtId="2" formatCode="0.00"/>
    </dxf>
    <dxf>
      <numFmt numFmtId="30" formatCode="@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165" formatCode="#,##0.00\ [$₽-419]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rigory Tomchuk" refreshedDate="45766.549673148147" createdVersion="8" refreshedVersion="8" minRefreshableVersion="3" recordCount="17" xr:uid="{9225A96F-DCF9-234C-85F1-469120CDFF78}">
  <cacheSource type="worksheet">
    <worksheetSource name="Автосалон"/>
  </cacheSource>
  <cacheFields count="13">
    <cacheField name="Марка" numFmtId="0">
      <sharedItems/>
    </cacheField>
    <cacheField name="Модель" numFmtId="49">
      <sharedItems containsMixedTypes="1" containsNumber="1" containsInteger="1" minValue="6" maxValue="6"/>
    </cacheField>
    <cacheField name="Год выпуска" numFmtId="0">
      <sharedItems containsSemiMixedTypes="0" containsString="0" containsNumber="1" containsInteger="1" minValue="2016" maxValue="2022"/>
    </cacheField>
    <cacheField name="Пробег (тыс. км)" numFmtId="0">
      <sharedItems containsSemiMixedTypes="0" containsString="0" containsNumber="1" containsInteger="1" minValue="10" maxValue="120"/>
    </cacheField>
    <cacheField name="Мощность (л.с.)" numFmtId="0">
      <sharedItems containsSemiMixedTypes="0" containsString="0" containsNumber="1" containsInteger="1" minValue="100" maxValue="249"/>
    </cacheField>
    <cacheField name="Цвет" numFmtId="0">
      <sharedItems/>
    </cacheField>
    <cacheField name="Цена" numFmtId="0">
      <sharedItems containsSemiMixedTypes="0" containsString="0" containsNumber="1" containsInteger="1" minValue="730000" maxValue="2300000"/>
    </cacheField>
    <cacheField name="Дата приёма" numFmtId="0">
      <sharedItems containsSemiMixedTypes="0" containsNonDate="0" containsDate="1" containsString="0" minDate="2023-01-01T00:00:00" maxDate="2024-02-21T00:00:00" count="15">
        <d v="2023-01-01T00:00:00"/>
        <d v="2023-05-10T00:00:00"/>
        <d v="2023-03-15T00:00:00"/>
        <d v="2023-08-01T00:00:00"/>
        <d v="2024-02-20T00:00:00"/>
        <d v="2023-03-12T00:00:00"/>
        <d v="2023-07-15T00:00:00"/>
        <d v="2023-10-22T00:00:00"/>
        <d v="2023-06-30T00:00:00"/>
        <d v="2023-12-05T00:00:00"/>
        <d v="2023-05-18T00:00:00"/>
        <d v="2023-09-01T00:00:00"/>
        <d v="2023-04-25T00:00:00"/>
        <d v="2023-11-10T00:00:00"/>
        <d v="2024-01-12T00:00:00"/>
      </sharedItems>
      <fieldGroup par="12"/>
    </cacheField>
    <cacheField name="Срок пребывания" numFmtId="1">
      <sharedItems containsSemiMixedTypes="0" containsString="0" containsNumber="1" containsInteger="1" minValue="424" maxValue="839"/>
    </cacheField>
    <cacheField name="Менеджер" numFmtId="0">
      <sharedItems count="3">
        <s v="Иванов"/>
        <s v="Петров"/>
        <s v="Сидоров"/>
      </sharedItems>
    </cacheField>
    <cacheField name="Months (Дата приёма)" numFmtId="0" databaseField="0">
      <fieldGroup base="7">
        <rangePr groupBy="months" startDate="2023-01-01T00:00:00" endDate="2024-02-21T00:00:00"/>
        <groupItems count="14">
          <s v="&lt;1/1/2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/21/24"/>
        </groupItems>
      </fieldGroup>
    </cacheField>
    <cacheField name="Quarters (Дата приёма)" numFmtId="0" databaseField="0">
      <fieldGroup base="7">
        <rangePr groupBy="quarters" startDate="2023-01-01T00:00:00" endDate="2024-02-21T00:00:00"/>
        <groupItems count="6">
          <s v="&lt;1/1/23"/>
          <s v="Qtr1"/>
          <s v="Qtr2"/>
          <s v="Qtr3"/>
          <s v="Qtr4"/>
          <s v="&gt;2/21/24"/>
        </groupItems>
      </fieldGroup>
    </cacheField>
    <cacheField name="Years (Дата приёма)" numFmtId="0" databaseField="0">
      <fieldGroup base="7">
        <rangePr groupBy="years" startDate="2023-01-01T00:00:00" endDate="2024-02-21T00:00:00"/>
        <groupItems count="4">
          <s v="&lt;1/1/23"/>
          <s v="2023"/>
          <s v="2024"/>
          <s v="&gt;2/21/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">
  <r>
    <s v="Toyota"/>
    <s v="Corolla"/>
    <n v="2018"/>
    <n v="45"/>
    <n v="122"/>
    <s v="Серый"/>
    <n v="850000"/>
    <x v="0"/>
    <n v="839"/>
    <x v="0"/>
  </r>
  <r>
    <s v="Hyundai"/>
    <s v="Solaris"/>
    <n v="2020"/>
    <n v="30"/>
    <n v="100"/>
    <s v="Белый"/>
    <n v="900000"/>
    <x v="1"/>
    <n v="710"/>
    <x v="1"/>
  </r>
  <r>
    <s v="Ford"/>
    <s v="Focus"/>
    <n v="2019"/>
    <n v="60"/>
    <n v="125"/>
    <s v="Синий"/>
    <n v="750000"/>
    <x v="2"/>
    <n v="766"/>
    <x v="2"/>
  </r>
  <r>
    <s v="BMW"/>
    <s v="X5"/>
    <n v="2021"/>
    <n v="35"/>
    <n v="249"/>
    <s v="Чёрный"/>
    <n v="2300000"/>
    <x v="3"/>
    <n v="627"/>
    <x v="0"/>
  </r>
  <r>
    <s v="Lada"/>
    <s v="Vesta"/>
    <n v="2022"/>
    <n v="10"/>
    <n v="106"/>
    <s v="Красный"/>
    <n v="800000"/>
    <x v="4"/>
    <n v="424"/>
    <x v="2"/>
  </r>
  <r>
    <s v="Hyundai"/>
    <s v="Solaris"/>
    <n v="2019"/>
    <n v="24"/>
    <n v="100"/>
    <s v="Черный"/>
    <n v="900000"/>
    <x v="1"/>
    <n v="710"/>
    <x v="0"/>
  </r>
  <r>
    <s v="Ford"/>
    <s v="Focus"/>
    <n v="2022"/>
    <n v="12"/>
    <n v="160"/>
    <s v="Серый"/>
    <n v="950000"/>
    <x v="5"/>
    <n v="769"/>
    <x v="1"/>
  </r>
  <r>
    <s v="Mazda"/>
    <n v="6"/>
    <n v="2018"/>
    <n v="85"/>
    <n v="192"/>
    <s v="Серый"/>
    <n v="1150000"/>
    <x v="3"/>
    <n v="627"/>
    <x v="1"/>
  </r>
  <r>
    <s v="Volkswagen"/>
    <s v="Passat"/>
    <n v="2017"/>
    <n v="110"/>
    <n v="150"/>
    <s v="Чёрный"/>
    <n v="980000"/>
    <x v="6"/>
    <n v="644"/>
    <x v="0"/>
  </r>
  <r>
    <s v="Hyundai"/>
    <s v="Solaris"/>
    <n v="2020"/>
    <n v="60"/>
    <n v="123"/>
    <s v="Белый"/>
    <n v="870000"/>
    <x v="7"/>
    <n v="545"/>
    <x v="2"/>
  </r>
  <r>
    <s v="Toyota"/>
    <s v="Camry"/>
    <n v="2019"/>
    <n v="75"/>
    <n v="181"/>
    <s v="Синий"/>
    <n v="1230000"/>
    <x v="8"/>
    <n v="659"/>
    <x v="1"/>
  </r>
  <r>
    <s v="Renault"/>
    <s v="Arkana"/>
    <n v="2021"/>
    <n v="35"/>
    <n v="150"/>
    <s v="Красный"/>
    <n v="1120000"/>
    <x v="9"/>
    <n v="501"/>
    <x v="0"/>
  </r>
  <r>
    <s v="Kia"/>
    <s v="Rio"/>
    <n v="2018"/>
    <n v="95"/>
    <n v="123"/>
    <s v="Серый"/>
    <n v="890000"/>
    <x v="10"/>
    <n v="702"/>
    <x v="2"/>
  </r>
  <r>
    <s v="Skoda"/>
    <s v="Octavia"/>
    <n v="2020"/>
    <n v="45"/>
    <n v="150"/>
    <s v="Чёрный"/>
    <n v="1100000"/>
    <x v="11"/>
    <n v="596"/>
    <x v="1"/>
  </r>
  <r>
    <s v="Ford"/>
    <s v="Focus"/>
    <n v="2016"/>
    <n v="120"/>
    <n v="125"/>
    <s v="Синий"/>
    <n v="760000"/>
    <x v="12"/>
    <n v="725"/>
    <x v="0"/>
  </r>
  <r>
    <s v="BMW"/>
    <s v="3 Series"/>
    <n v="2019"/>
    <n v="70"/>
    <n v="184"/>
    <s v="Белый"/>
    <n v="1650000"/>
    <x v="13"/>
    <n v="526"/>
    <x v="2"/>
  </r>
  <r>
    <s v="Lada"/>
    <s v="Vesta"/>
    <n v="2021"/>
    <n v="30"/>
    <n v="106"/>
    <s v="Зелёный"/>
    <n v="730000"/>
    <x v="14"/>
    <n v="463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56B0A9-CCDE-0E44-B319-898EDF5A6812}" name="PivotTable1" cacheId="0" applyNumberFormats="0" applyBorderFormats="0" applyFontFormats="0" applyPatternFormats="0" applyAlignmentFormats="0" applyWidthHeightFormats="1" dataCaption="Values" grandTotalCaption="Итого" updatedVersion="8" minRefreshableVersion="3" useAutoFormatting="1" itemPrintTitles="1" createdVersion="8" indent="0" outline="1" outlineData="1" multipleFieldFilters="0" rowHeaderCaption="Менеджер">
  <location ref="D26:E30" firstHeaderRow="1" firstDataRow="1" firstDataCol="1"/>
  <pivotFields count="13">
    <pivotField showAll="0"/>
    <pivotField showAll="0"/>
    <pivotField showAll="0"/>
    <pivotField showAll="0"/>
    <pivotField showAll="0"/>
    <pivotField showAll="0"/>
    <pivotField dataField="1" numFmtId="165" showAll="0"/>
    <pivotField numFmtId="164" showAll="0">
      <items count="16">
        <item x="0"/>
        <item x="2"/>
        <item x="1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umFmtId="1" showAll="0"/>
    <pivotField axis="axisRow" showAll="0">
      <items count="4">
        <item x="0"/>
        <item x="1"/>
        <item x="2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1">
    <field x="9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Сумма продаж" fld="6" baseField="0" baseItem="0"/>
  </dataFields>
  <formats count="1">
    <format dxfId="10">
      <pivotArea outline="0" collapsedLevelsAreSubtotals="1" fieldPosition="0"/>
    </format>
  </formats>
  <pivotTableStyleInfo name="PivotStyleLight2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903D893-3826-C54F-8373-2FE0FD161FDF}" name="Автосалон" displayName="Автосалон" ref="A1:J19" totalsRowCount="1" headerRowDxfId="9" headerRowBorderDxfId="8" tableBorderDxfId="7">
  <autoFilter ref="A1:J18" xr:uid="{4903D893-3826-C54F-8373-2FE0FD161FDF}"/>
  <tableColumns count="10">
    <tableColumn id="1" xr3:uid="{23847289-231B-B442-A21B-9261B293418F}" name="Марка" totalsRowLabel="Итого"/>
    <tableColumn id="2" xr3:uid="{0A4B0988-FD4A-7949-9113-604EEE34A2CB}" name="Модель" totalsRowFunction="count" dataDxfId="6"/>
    <tableColumn id="3" xr3:uid="{ADB8EEA3-31C3-8E4B-98A5-269118C94EC5}" name="Год выпуска" totalsRowFunction="min"/>
    <tableColumn id="4" xr3:uid="{73E8E564-79B2-0D46-A906-95F8A8B384E6}" name="Пробег (тыс. км)" totalsRowFunction="average" totalsRowDxfId="5"/>
    <tableColumn id="5" xr3:uid="{FDE32FEB-B2FC-E442-9FA6-94358ED63220}" name="Мощность (л.с.)" totalsRowFunction="max"/>
    <tableColumn id="6" xr3:uid="{3D7F8111-FAB7-BB4A-8FF0-90C659E3F41E}" name="Цвет"/>
    <tableColumn id="7" xr3:uid="{5645D65A-3614-0040-AE31-E01A12B9A062}" name="Цена" totalsRowFunction="sum" dataDxfId="4" totalsRowDxfId="3"/>
    <tableColumn id="8" xr3:uid="{8ED7820D-0161-6A4B-B27D-61CDFE1C0648}" name="Дата приёма" dataDxfId="2"/>
    <tableColumn id="11" xr3:uid="{2F3ACCE7-830F-CC4F-AA60-4E5A48F811C9}" name="Срок пребывания" dataDxfId="1" totalsRowDxfId="0">
      <calculatedColumnFormula>TODAY()-Автосалон[[#This Row],[Дата приёма]]</calculatedColumnFormula>
    </tableColumn>
    <tableColumn id="9" xr3:uid="{6FEBEF3C-2257-EA44-BF48-ECC31827F2D6}" name="Менеджер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0"/>
  <sheetViews>
    <sheetView workbookViewId="0">
      <selection activeCell="C34" sqref="C34"/>
    </sheetView>
  </sheetViews>
  <sheetFormatPr baseColWidth="10" defaultColWidth="8.83203125" defaultRowHeight="15" x14ac:dyDescent="0.2"/>
  <cols>
    <col min="1" max="1" width="12.5" bestFit="1" customWidth="1"/>
    <col min="2" max="2" width="14.6640625" bestFit="1" customWidth="1"/>
    <col min="3" max="3" width="12.33203125" customWidth="1"/>
    <col min="4" max="4" width="15.83203125" customWidth="1"/>
    <col min="5" max="5" width="15.33203125" customWidth="1"/>
    <col min="6" max="6" width="9.83203125" bestFit="1" customWidth="1"/>
    <col min="7" max="7" width="15.1640625" bestFit="1" customWidth="1"/>
    <col min="8" max="8" width="11.5" customWidth="1"/>
    <col min="9" max="9" width="15.6640625" bestFit="1" customWidth="1"/>
    <col min="10" max="10" width="10" bestFit="1" customWidth="1"/>
  </cols>
  <sheetData>
    <row r="1" spans="1:10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32</v>
      </c>
      <c r="H1" s="5" t="s">
        <v>6</v>
      </c>
      <c r="I1" s="5" t="s">
        <v>36</v>
      </c>
      <c r="J1" s="5" t="s">
        <v>7</v>
      </c>
    </row>
    <row r="2" spans="1:10" x14ac:dyDescent="0.2">
      <c r="A2" t="s">
        <v>8</v>
      </c>
      <c r="B2" s="29" t="s">
        <v>13</v>
      </c>
      <c r="C2">
        <v>2018</v>
      </c>
      <c r="D2">
        <v>45</v>
      </c>
      <c r="E2">
        <v>122</v>
      </c>
      <c r="F2" t="s">
        <v>18</v>
      </c>
      <c r="G2" s="9">
        <v>850000</v>
      </c>
      <c r="H2" s="11">
        <v>44927</v>
      </c>
      <c r="I2" s="12">
        <f ca="1">TODAY()-Автосалон[[#This Row],[Дата приёма]]</f>
        <v>853</v>
      </c>
      <c r="J2" t="s">
        <v>23</v>
      </c>
    </row>
    <row r="3" spans="1:10" x14ac:dyDescent="0.2">
      <c r="A3" t="s">
        <v>9</v>
      </c>
      <c r="B3" s="29" t="s">
        <v>14</v>
      </c>
      <c r="C3">
        <v>2020</v>
      </c>
      <c r="D3">
        <v>30</v>
      </c>
      <c r="E3">
        <v>100</v>
      </c>
      <c r="F3" t="s">
        <v>19</v>
      </c>
      <c r="G3" s="9">
        <v>900000</v>
      </c>
      <c r="H3" s="11">
        <v>45056</v>
      </c>
      <c r="I3" s="12">
        <f ca="1">TODAY()-Автосалон[[#This Row],[Дата приёма]]</f>
        <v>724</v>
      </c>
      <c r="J3" t="s">
        <v>24</v>
      </c>
    </row>
    <row r="4" spans="1:10" x14ac:dyDescent="0.2">
      <c r="A4" t="s">
        <v>10</v>
      </c>
      <c r="B4" s="29" t="s">
        <v>15</v>
      </c>
      <c r="C4">
        <v>2019</v>
      </c>
      <c r="D4">
        <v>60</v>
      </c>
      <c r="E4">
        <v>125</v>
      </c>
      <c r="F4" t="s">
        <v>20</v>
      </c>
      <c r="G4" s="9">
        <v>750000</v>
      </c>
      <c r="H4" s="11">
        <v>45000</v>
      </c>
      <c r="I4" s="12">
        <f ca="1">TODAY()-Автосалон[[#This Row],[Дата приёма]]</f>
        <v>780</v>
      </c>
      <c r="J4" t="s">
        <v>25</v>
      </c>
    </row>
    <row r="5" spans="1:10" x14ac:dyDescent="0.2">
      <c r="A5" t="s">
        <v>11</v>
      </c>
      <c r="B5" s="29" t="s">
        <v>16</v>
      </c>
      <c r="C5">
        <v>2021</v>
      </c>
      <c r="D5">
        <v>35</v>
      </c>
      <c r="E5">
        <v>249</v>
      </c>
      <c r="F5" t="s">
        <v>21</v>
      </c>
      <c r="G5" s="9">
        <v>2300000</v>
      </c>
      <c r="H5" s="11">
        <v>45139</v>
      </c>
      <c r="I5" s="12">
        <f ca="1">TODAY()-Автосалон[[#This Row],[Дата приёма]]</f>
        <v>641</v>
      </c>
      <c r="J5" t="s">
        <v>23</v>
      </c>
    </row>
    <row r="6" spans="1:10" x14ac:dyDescent="0.2">
      <c r="A6" t="s">
        <v>12</v>
      </c>
      <c r="B6" s="29" t="s">
        <v>17</v>
      </c>
      <c r="C6">
        <v>2022</v>
      </c>
      <c r="D6">
        <v>10</v>
      </c>
      <c r="E6">
        <v>106</v>
      </c>
      <c r="F6" t="s">
        <v>22</v>
      </c>
      <c r="G6" s="9">
        <v>800000</v>
      </c>
      <c r="H6" s="11">
        <v>45342</v>
      </c>
      <c r="I6" s="12">
        <f ca="1">TODAY()-Автосалон[[#This Row],[Дата приёма]]</f>
        <v>438</v>
      </c>
      <c r="J6" t="s">
        <v>25</v>
      </c>
    </row>
    <row r="7" spans="1:10" x14ac:dyDescent="0.2">
      <c r="A7" t="s">
        <v>9</v>
      </c>
      <c r="B7" s="29" t="s">
        <v>14</v>
      </c>
      <c r="C7">
        <v>2019</v>
      </c>
      <c r="D7">
        <v>24</v>
      </c>
      <c r="E7">
        <v>100</v>
      </c>
      <c r="F7" t="s">
        <v>31</v>
      </c>
      <c r="G7" s="9">
        <v>900000</v>
      </c>
      <c r="H7" s="11">
        <v>45056</v>
      </c>
      <c r="I7" s="12">
        <f ca="1">TODAY()-Автосалон[[#This Row],[Дата приёма]]</f>
        <v>724</v>
      </c>
      <c r="J7" t="s">
        <v>23</v>
      </c>
    </row>
    <row r="8" spans="1:10" x14ac:dyDescent="0.2">
      <c r="A8" t="s">
        <v>10</v>
      </c>
      <c r="B8" s="29" t="s">
        <v>15</v>
      </c>
      <c r="C8">
        <v>2022</v>
      </c>
      <c r="D8">
        <v>12</v>
      </c>
      <c r="E8">
        <v>160</v>
      </c>
      <c r="F8" t="s">
        <v>18</v>
      </c>
      <c r="G8" s="9">
        <v>950000</v>
      </c>
      <c r="H8" s="11">
        <v>44997</v>
      </c>
      <c r="I8" s="12">
        <f ca="1">TODAY()-Автосалон[[#This Row],[Дата приёма]]</f>
        <v>783</v>
      </c>
      <c r="J8" t="s">
        <v>24</v>
      </c>
    </row>
    <row r="9" spans="1:10" x14ac:dyDescent="0.2">
      <c r="A9" t="s">
        <v>63</v>
      </c>
      <c r="B9" s="29">
        <v>6</v>
      </c>
      <c r="C9">
        <v>2018</v>
      </c>
      <c r="D9">
        <v>85</v>
      </c>
      <c r="E9">
        <v>192</v>
      </c>
      <c r="F9" t="s">
        <v>18</v>
      </c>
      <c r="G9" s="9">
        <v>1150000</v>
      </c>
      <c r="H9" s="11">
        <v>45139</v>
      </c>
      <c r="I9" s="12">
        <f ca="1">TODAY()-Автосалон[[#This Row],[Дата приёма]]</f>
        <v>641</v>
      </c>
      <c r="J9" t="s">
        <v>24</v>
      </c>
    </row>
    <row r="10" spans="1:10" x14ac:dyDescent="0.2">
      <c r="A10" t="s">
        <v>64</v>
      </c>
      <c r="B10" s="29" t="s">
        <v>65</v>
      </c>
      <c r="C10">
        <v>2017</v>
      </c>
      <c r="D10">
        <v>110</v>
      </c>
      <c r="E10">
        <v>150</v>
      </c>
      <c r="F10" t="s">
        <v>21</v>
      </c>
      <c r="G10" s="9">
        <v>980000</v>
      </c>
      <c r="H10" s="11">
        <v>45122</v>
      </c>
      <c r="I10" s="12">
        <f ca="1">TODAY()-Автосалон[[#This Row],[Дата приёма]]</f>
        <v>658</v>
      </c>
      <c r="J10" t="s">
        <v>23</v>
      </c>
    </row>
    <row r="11" spans="1:10" x14ac:dyDescent="0.2">
      <c r="A11" t="s">
        <v>9</v>
      </c>
      <c r="B11" s="29" t="s">
        <v>14</v>
      </c>
      <c r="C11">
        <v>2020</v>
      </c>
      <c r="D11">
        <v>60</v>
      </c>
      <c r="E11">
        <v>123</v>
      </c>
      <c r="F11" t="s">
        <v>19</v>
      </c>
      <c r="G11" s="9">
        <v>870000</v>
      </c>
      <c r="H11" s="11">
        <v>45221</v>
      </c>
      <c r="I11" s="12">
        <f ca="1">TODAY()-Автосалон[[#This Row],[Дата приёма]]</f>
        <v>559</v>
      </c>
      <c r="J11" t="s">
        <v>25</v>
      </c>
    </row>
    <row r="12" spans="1:10" x14ac:dyDescent="0.2">
      <c r="A12" t="s">
        <v>8</v>
      </c>
      <c r="B12" s="29" t="s">
        <v>66</v>
      </c>
      <c r="C12">
        <v>2019</v>
      </c>
      <c r="D12">
        <v>75</v>
      </c>
      <c r="E12">
        <v>181</v>
      </c>
      <c r="F12" t="s">
        <v>20</v>
      </c>
      <c r="G12" s="9">
        <v>1230000</v>
      </c>
      <c r="H12" s="11">
        <v>45107</v>
      </c>
      <c r="I12" s="12">
        <f ca="1">TODAY()-Автосалон[[#This Row],[Дата приёма]]</f>
        <v>673</v>
      </c>
      <c r="J12" t="s">
        <v>24</v>
      </c>
    </row>
    <row r="13" spans="1:10" x14ac:dyDescent="0.2">
      <c r="A13" t="s">
        <v>67</v>
      </c>
      <c r="B13" s="29" t="s">
        <v>68</v>
      </c>
      <c r="C13">
        <v>2021</v>
      </c>
      <c r="D13">
        <v>35</v>
      </c>
      <c r="E13">
        <v>150</v>
      </c>
      <c r="F13" t="s">
        <v>22</v>
      </c>
      <c r="G13" s="9">
        <v>1120000</v>
      </c>
      <c r="H13" s="11">
        <v>45265</v>
      </c>
      <c r="I13" s="12">
        <f ca="1">TODAY()-Автосалон[[#This Row],[Дата приёма]]</f>
        <v>515</v>
      </c>
      <c r="J13" t="s">
        <v>23</v>
      </c>
    </row>
    <row r="14" spans="1:10" x14ac:dyDescent="0.2">
      <c r="A14" t="s">
        <v>69</v>
      </c>
      <c r="B14" s="29" t="s">
        <v>70</v>
      </c>
      <c r="C14">
        <v>2018</v>
      </c>
      <c r="D14">
        <v>95</v>
      </c>
      <c r="E14">
        <v>123</v>
      </c>
      <c r="F14" t="s">
        <v>18</v>
      </c>
      <c r="G14" s="9">
        <v>890000</v>
      </c>
      <c r="H14" s="11">
        <v>45064</v>
      </c>
      <c r="I14" s="12">
        <f ca="1">TODAY()-Автосалон[[#This Row],[Дата приёма]]</f>
        <v>716</v>
      </c>
      <c r="J14" t="s">
        <v>25</v>
      </c>
    </row>
    <row r="15" spans="1:10" x14ac:dyDescent="0.2">
      <c r="A15" t="s">
        <v>71</v>
      </c>
      <c r="B15" s="29" t="s">
        <v>72</v>
      </c>
      <c r="C15">
        <v>2020</v>
      </c>
      <c r="D15">
        <v>45</v>
      </c>
      <c r="E15">
        <v>150</v>
      </c>
      <c r="F15" t="s">
        <v>21</v>
      </c>
      <c r="G15" s="9">
        <v>1100000</v>
      </c>
      <c r="H15" s="11">
        <v>45170</v>
      </c>
      <c r="I15" s="12">
        <f ca="1">TODAY()-Автосалон[[#This Row],[Дата приёма]]</f>
        <v>610</v>
      </c>
      <c r="J15" t="s">
        <v>24</v>
      </c>
    </row>
    <row r="16" spans="1:10" x14ac:dyDescent="0.2">
      <c r="A16" t="s">
        <v>10</v>
      </c>
      <c r="B16" s="29" t="s">
        <v>15</v>
      </c>
      <c r="C16">
        <v>2016</v>
      </c>
      <c r="D16">
        <v>120</v>
      </c>
      <c r="E16">
        <v>125</v>
      </c>
      <c r="F16" t="s">
        <v>20</v>
      </c>
      <c r="G16">
        <v>760000</v>
      </c>
      <c r="H16" s="10">
        <v>45041</v>
      </c>
      <c r="I16" s="12">
        <f ca="1">TODAY()-Автосалон[[#This Row],[Дата приёма]]</f>
        <v>739</v>
      </c>
      <c r="J16" t="s">
        <v>23</v>
      </c>
    </row>
    <row r="17" spans="1:10" x14ac:dyDescent="0.2">
      <c r="A17" t="s">
        <v>11</v>
      </c>
      <c r="B17" s="29" t="s">
        <v>73</v>
      </c>
      <c r="C17">
        <v>2019</v>
      </c>
      <c r="D17">
        <v>70</v>
      </c>
      <c r="E17">
        <v>184</v>
      </c>
      <c r="F17" t="s">
        <v>19</v>
      </c>
      <c r="G17">
        <v>1650000</v>
      </c>
      <c r="H17" s="10">
        <v>45240</v>
      </c>
      <c r="I17" s="12">
        <f ca="1">TODAY()-Автосалон[[#This Row],[Дата приёма]]</f>
        <v>540</v>
      </c>
      <c r="J17" t="s">
        <v>25</v>
      </c>
    </row>
    <row r="18" spans="1:10" x14ac:dyDescent="0.2">
      <c r="A18" t="s">
        <v>12</v>
      </c>
      <c r="B18" s="29" t="s">
        <v>17</v>
      </c>
      <c r="C18">
        <v>2021</v>
      </c>
      <c r="D18">
        <v>30</v>
      </c>
      <c r="E18">
        <v>106</v>
      </c>
      <c r="F18" t="s">
        <v>74</v>
      </c>
      <c r="G18">
        <v>730000</v>
      </c>
      <c r="H18" s="10">
        <v>45303</v>
      </c>
      <c r="I18" s="12">
        <f ca="1">TODAY()-Автосалон[[#This Row],[Дата приёма]]</f>
        <v>477</v>
      </c>
      <c r="J18" t="s">
        <v>24</v>
      </c>
    </row>
    <row r="19" spans="1:10" x14ac:dyDescent="0.2">
      <c r="A19" t="s">
        <v>28</v>
      </c>
      <c r="B19">
        <f>SUBTOTAL(103,Автосалон[Модель])</f>
        <v>17</v>
      </c>
      <c r="C19">
        <f>SUBTOTAL(105,Автосалон[Год выпуска])</f>
        <v>2016</v>
      </c>
      <c r="D19" s="8">
        <f>SUBTOTAL(101,Автосалон[Пробег (тыс. км)])</f>
        <v>55.352941176470587</v>
      </c>
      <c r="E19">
        <f>SUBTOTAL(104,Автосалон[Мощность (л.с.)])</f>
        <v>249</v>
      </c>
      <c r="G19" s="9">
        <f>SUBTOTAL(109,Автосалон[Цена])</f>
        <v>17930000</v>
      </c>
      <c r="I19" s="9"/>
    </row>
    <row r="21" spans="1:10" x14ac:dyDescent="0.2">
      <c r="A21" s="28" t="s">
        <v>2</v>
      </c>
      <c r="B21" s="28" t="s">
        <v>3</v>
      </c>
      <c r="D21" s="28" t="s">
        <v>2</v>
      </c>
      <c r="E21" s="28" t="s">
        <v>4</v>
      </c>
      <c r="F21" s="28" t="s">
        <v>32</v>
      </c>
    </row>
    <row r="22" spans="1:10" x14ac:dyDescent="0.2">
      <c r="A22" t="s">
        <v>29</v>
      </c>
      <c r="D22" t="s">
        <v>29</v>
      </c>
      <c r="E22" t="s">
        <v>34</v>
      </c>
      <c r="F22" t="s">
        <v>35</v>
      </c>
    </row>
    <row r="23" spans="1:10" x14ac:dyDescent="0.2">
      <c r="B23" t="s">
        <v>30</v>
      </c>
    </row>
    <row r="26" spans="1:10" x14ac:dyDescent="0.2">
      <c r="D26" s="6" t="s">
        <v>7</v>
      </c>
      <c r="E26" t="s">
        <v>33</v>
      </c>
    </row>
    <row r="27" spans="1:10" x14ac:dyDescent="0.2">
      <c r="D27" s="7" t="s">
        <v>23</v>
      </c>
      <c r="E27" s="9">
        <v>6910000</v>
      </c>
    </row>
    <row r="28" spans="1:10" x14ac:dyDescent="0.2">
      <c r="D28" s="7" t="s">
        <v>24</v>
      </c>
      <c r="E28" s="9">
        <v>6060000</v>
      </c>
    </row>
    <row r="29" spans="1:10" x14ac:dyDescent="0.2">
      <c r="D29" s="7" t="s">
        <v>25</v>
      </c>
      <c r="E29" s="9">
        <v>4960000</v>
      </c>
    </row>
    <row r="30" spans="1:10" x14ac:dyDescent="0.2">
      <c r="D30" s="7" t="s">
        <v>28</v>
      </c>
      <c r="E30" s="9">
        <v>17930000</v>
      </c>
    </row>
  </sheetData>
  <pageMargins left="0.7" right="0.7" top="0.75" bottom="0.75" header="0.3" footer="0.3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applyStyles="1"/>
  </sheetPr>
  <dimension ref="A1:S20"/>
  <sheetViews>
    <sheetView tabSelected="1" topLeftCell="A3" zoomScale="115" workbookViewId="0">
      <selection activeCell="F24" activeCellId="1" sqref="C1 F24"/>
    </sheetView>
  </sheetViews>
  <sheetFormatPr baseColWidth="10" defaultColWidth="8.83203125" defaultRowHeight="15" outlineLevelRow="2" outlineLevelCol="2" x14ac:dyDescent="0.2"/>
  <cols>
    <col min="1" max="1" width="9.83203125" customWidth="1"/>
    <col min="2" max="4" width="9.83203125" customWidth="1" outlineLevel="2"/>
    <col min="5" max="5" width="9.83203125" customWidth="1" outlineLevel="1"/>
    <col min="6" max="8" width="9.83203125" customWidth="1" outlineLevel="2"/>
    <col min="9" max="9" width="9.83203125" customWidth="1" outlineLevel="1"/>
    <col min="10" max="10" width="12.1640625" customWidth="1"/>
    <col min="11" max="13" width="9.83203125" customWidth="1" outlineLevel="2"/>
    <col min="14" max="14" width="9.83203125" customWidth="1" outlineLevel="1"/>
    <col min="15" max="17" width="9.83203125" customWidth="1" outlineLevel="2"/>
    <col min="18" max="18" width="9.83203125" customWidth="1" outlineLevel="1"/>
    <col min="19" max="19" width="11.6640625" customWidth="1"/>
  </cols>
  <sheetData>
    <row r="1" spans="1:19" s="18" customFormat="1" ht="35" thickBot="1" x14ac:dyDescent="0.25">
      <c r="A1" s="15" t="s">
        <v>37</v>
      </c>
      <c r="B1" s="16" t="s">
        <v>39</v>
      </c>
      <c r="C1" s="16" t="s">
        <v>40</v>
      </c>
      <c r="D1" s="16" t="s">
        <v>41</v>
      </c>
      <c r="E1" s="19" t="s">
        <v>42</v>
      </c>
      <c r="F1" s="16" t="s">
        <v>43</v>
      </c>
      <c r="G1" s="16" t="s">
        <v>26</v>
      </c>
      <c r="H1" s="16" t="s">
        <v>44</v>
      </c>
      <c r="I1" s="19" t="s">
        <v>45</v>
      </c>
      <c r="J1" s="25" t="s">
        <v>61</v>
      </c>
      <c r="K1" s="17" t="s">
        <v>52</v>
      </c>
      <c r="L1" s="17" t="s">
        <v>53</v>
      </c>
      <c r="M1" s="17" t="s">
        <v>54</v>
      </c>
      <c r="N1" s="19" t="s">
        <v>55</v>
      </c>
      <c r="O1" s="17" t="s">
        <v>56</v>
      </c>
      <c r="P1" s="17" t="s">
        <v>57</v>
      </c>
      <c r="Q1" s="17" t="s">
        <v>58</v>
      </c>
      <c r="R1" s="19" t="s">
        <v>59</v>
      </c>
      <c r="S1" s="25" t="s">
        <v>62</v>
      </c>
    </row>
    <row r="2" spans="1:19" ht="17" thickBot="1" x14ac:dyDescent="0.25">
      <c r="A2" s="3" t="s">
        <v>38</v>
      </c>
      <c r="B2" s="1"/>
      <c r="C2" s="1"/>
      <c r="D2" s="1"/>
      <c r="E2" s="4"/>
      <c r="F2" s="1"/>
      <c r="G2" s="1"/>
      <c r="H2" s="1"/>
      <c r="I2" s="4"/>
      <c r="J2" s="2"/>
      <c r="K2" s="1"/>
      <c r="L2" s="1"/>
      <c r="M2" s="1"/>
      <c r="N2" s="4"/>
      <c r="O2" s="1"/>
      <c r="P2" s="1"/>
      <c r="Q2" s="1"/>
      <c r="R2" s="4"/>
      <c r="S2" s="30"/>
    </row>
    <row r="3" spans="1:19" ht="17" outlineLevel="2" thickBot="1" x14ac:dyDescent="0.25">
      <c r="A3" s="13" t="s">
        <v>27</v>
      </c>
      <c r="B3" s="14">
        <v>120</v>
      </c>
      <c r="C3" s="14">
        <v>80</v>
      </c>
      <c r="D3" s="14">
        <v>76</v>
      </c>
      <c r="E3" s="23">
        <f>SUM(B3:D3)</f>
        <v>276</v>
      </c>
      <c r="F3" s="14">
        <v>127</v>
      </c>
      <c r="G3" s="14">
        <v>148</v>
      </c>
      <c r="H3" s="14">
        <v>220</v>
      </c>
      <c r="I3" s="23">
        <f>SUM(F3:H3)</f>
        <v>495</v>
      </c>
      <c r="J3" s="24">
        <f>SUM(E3,I3)</f>
        <v>771</v>
      </c>
      <c r="K3" s="14">
        <v>120</v>
      </c>
      <c r="L3" s="14">
        <v>80</v>
      </c>
      <c r="M3" s="14">
        <v>76</v>
      </c>
      <c r="N3" s="23">
        <f>SUM(K3:M3)</f>
        <v>276</v>
      </c>
      <c r="O3" s="14">
        <v>127</v>
      </c>
      <c r="P3" s="14">
        <v>148</v>
      </c>
      <c r="Q3" s="14">
        <v>220</v>
      </c>
      <c r="R3" s="23">
        <f>SUM(O3:Q3)</f>
        <v>495</v>
      </c>
      <c r="S3" s="24">
        <f>SUM(N3,R3)</f>
        <v>771</v>
      </c>
    </row>
    <row r="4" spans="1:19" ht="17" outlineLevel="2" thickBot="1" x14ac:dyDescent="0.25">
      <c r="A4" s="13" t="s">
        <v>46</v>
      </c>
      <c r="B4" s="14">
        <v>40</v>
      </c>
      <c r="C4" s="14">
        <v>24</v>
      </c>
      <c r="D4" s="14">
        <v>16</v>
      </c>
      <c r="E4" s="23">
        <f t="shared" ref="E4:E6" si="0">SUM(B4:D4)</f>
        <v>80</v>
      </c>
      <c r="F4" s="14">
        <v>53</v>
      </c>
      <c r="G4" s="14">
        <v>66</v>
      </c>
      <c r="H4" s="14">
        <v>152</v>
      </c>
      <c r="I4" s="23">
        <f>SUM(F4:H4)</f>
        <v>271</v>
      </c>
      <c r="J4" s="24">
        <f t="shared" ref="J4:J6" si="1">SUM(E4,I4)</f>
        <v>351</v>
      </c>
      <c r="K4" s="14">
        <v>43</v>
      </c>
      <c r="L4" s="14">
        <v>24</v>
      </c>
      <c r="M4" s="14">
        <v>16</v>
      </c>
      <c r="N4" s="23">
        <f t="shared" ref="N4:N6" si="2">SUM(K4:M4)</f>
        <v>83</v>
      </c>
      <c r="O4" s="14">
        <v>53</v>
      </c>
      <c r="P4" s="14">
        <v>66</v>
      </c>
      <c r="Q4" s="14">
        <v>152</v>
      </c>
      <c r="R4" s="23">
        <f t="shared" ref="R4:R6" si="3">SUM(O4:Q4)</f>
        <v>271</v>
      </c>
      <c r="S4" s="24">
        <f t="shared" ref="S4:S6" si="4">SUM(N4,R4)</f>
        <v>354</v>
      </c>
    </row>
    <row r="5" spans="1:19" ht="17" outlineLevel="2" thickBot="1" x14ac:dyDescent="0.25">
      <c r="A5" s="13" t="s">
        <v>47</v>
      </c>
      <c r="B5" s="14">
        <v>50</v>
      </c>
      <c r="C5" s="14">
        <v>18</v>
      </c>
      <c r="D5" s="14">
        <v>12</v>
      </c>
      <c r="E5" s="23">
        <f t="shared" si="0"/>
        <v>80</v>
      </c>
      <c r="F5" s="14">
        <v>17</v>
      </c>
      <c r="G5" s="14">
        <v>25</v>
      </c>
      <c r="H5" s="14">
        <v>78</v>
      </c>
      <c r="I5" s="23">
        <f>SUM(F5:H5)</f>
        <v>120</v>
      </c>
      <c r="J5" s="24">
        <f t="shared" si="1"/>
        <v>200</v>
      </c>
      <c r="K5" s="14">
        <v>50</v>
      </c>
      <c r="L5" s="14">
        <v>25</v>
      </c>
      <c r="M5" s="14">
        <v>12</v>
      </c>
      <c r="N5" s="23">
        <f t="shared" si="2"/>
        <v>87</v>
      </c>
      <c r="O5" s="14">
        <v>64</v>
      </c>
      <c r="P5" s="14">
        <v>25</v>
      </c>
      <c r="Q5" s="14">
        <v>32</v>
      </c>
      <c r="R5" s="23">
        <f t="shared" si="3"/>
        <v>121</v>
      </c>
      <c r="S5" s="24">
        <f t="shared" si="4"/>
        <v>208</v>
      </c>
    </row>
    <row r="6" spans="1:19" ht="17" outlineLevel="2" thickBot="1" x14ac:dyDescent="0.25">
      <c r="A6" s="13" t="s">
        <v>48</v>
      </c>
      <c r="B6" s="14">
        <v>30</v>
      </c>
      <c r="C6" s="14">
        <v>40</v>
      </c>
      <c r="D6" s="14">
        <v>88</v>
      </c>
      <c r="E6" s="23">
        <f t="shared" si="0"/>
        <v>158</v>
      </c>
      <c r="F6" s="14">
        <v>42</v>
      </c>
      <c r="G6" s="14">
        <v>88</v>
      </c>
      <c r="H6" s="14">
        <v>112</v>
      </c>
      <c r="I6" s="23">
        <f>SUM(F6:H6)</f>
        <v>242</v>
      </c>
      <c r="J6" s="24">
        <f t="shared" si="1"/>
        <v>400</v>
      </c>
      <c r="K6" s="14">
        <v>30</v>
      </c>
      <c r="L6" s="14">
        <v>40</v>
      </c>
      <c r="M6" s="14">
        <v>53</v>
      </c>
      <c r="N6" s="23">
        <f t="shared" si="2"/>
        <v>123</v>
      </c>
      <c r="O6" s="14">
        <v>42</v>
      </c>
      <c r="P6" s="14">
        <v>88</v>
      </c>
      <c r="Q6" s="14">
        <v>112</v>
      </c>
      <c r="R6" s="23">
        <f t="shared" si="3"/>
        <v>242</v>
      </c>
      <c r="S6" s="24">
        <f t="shared" si="4"/>
        <v>365</v>
      </c>
    </row>
    <row r="7" spans="1:19" ht="16" outlineLevel="1" thickBot="1" x14ac:dyDescent="0.25">
      <c r="A7" s="20" t="s">
        <v>49</v>
      </c>
      <c r="B7" s="21">
        <f>SUM(B3:B6)</f>
        <v>240</v>
      </c>
      <c r="C7" s="21">
        <f t="shared" ref="C7:D7" si="5">SUM(C3:C6)</f>
        <v>162</v>
      </c>
      <c r="D7" s="21">
        <f t="shared" si="5"/>
        <v>192</v>
      </c>
      <c r="E7" s="21">
        <f t="shared" ref="E7:K7" si="6">SUM(E3:E6)</f>
        <v>594</v>
      </c>
      <c r="F7" s="21">
        <f t="shared" si="6"/>
        <v>239</v>
      </c>
      <c r="G7" s="21">
        <f t="shared" si="6"/>
        <v>327</v>
      </c>
      <c r="H7" s="21">
        <f t="shared" si="6"/>
        <v>562</v>
      </c>
      <c r="I7" s="21">
        <f t="shared" si="6"/>
        <v>1128</v>
      </c>
      <c r="J7" s="22">
        <f t="shared" si="6"/>
        <v>1722</v>
      </c>
      <c r="K7" s="21">
        <f t="shared" si="6"/>
        <v>243</v>
      </c>
      <c r="L7" s="21">
        <f t="shared" ref="L7" si="7">SUM(L3:L6)</f>
        <v>169</v>
      </c>
      <c r="M7" s="21">
        <f t="shared" ref="M7" si="8">SUM(M3:M6)</f>
        <v>157</v>
      </c>
      <c r="N7" s="21">
        <f t="shared" ref="N7:S7" si="9">SUM(N3:N6)</f>
        <v>569</v>
      </c>
      <c r="O7" s="21">
        <f t="shared" si="9"/>
        <v>286</v>
      </c>
      <c r="P7" s="21">
        <f t="shared" si="9"/>
        <v>327</v>
      </c>
      <c r="Q7" s="21">
        <f t="shared" si="9"/>
        <v>516</v>
      </c>
      <c r="R7" s="21">
        <f t="shared" si="9"/>
        <v>1129</v>
      </c>
      <c r="S7" s="22">
        <f t="shared" si="9"/>
        <v>1698</v>
      </c>
    </row>
    <row r="8" spans="1:19" ht="17" outlineLevel="1" thickBot="1" x14ac:dyDescent="0.25">
      <c r="A8" s="3" t="s">
        <v>50</v>
      </c>
      <c r="B8" s="1"/>
      <c r="C8" s="1"/>
      <c r="D8" s="1"/>
      <c r="E8" s="4"/>
      <c r="F8" s="1"/>
      <c r="G8" s="1"/>
      <c r="H8" s="1"/>
      <c r="I8" s="4"/>
      <c r="J8" s="2"/>
      <c r="K8" s="1"/>
      <c r="L8" s="1"/>
      <c r="M8" s="1"/>
      <c r="N8" s="4"/>
      <c r="O8" s="1"/>
      <c r="P8" s="1"/>
      <c r="Q8" s="1"/>
      <c r="R8" s="4"/>
      <c r="S8" s="30"/>
    </row>
    <row r="9" spans="1:19" ht="17" outlineLevel="2" thickBot="1" x14ac:dyDescent="0.25">
      <c r="A9" s="13" t="s">
        <v>27</v>
      </c>
      <c r="B9" s="14">
        <v>112</v>
      </c>
      <c r="C9" s="14">
        <v>90</v>
      </c>
      <c r="D9" s="14">
        <v>184</v>
      </c>
      <c r="E9" s="23">
        <f t="shared" ref="E9:E12" si="10">SUM(B9:D9)</f>
        <v>386</v>
      </c>
      <c r="F9" s="14">
        <v>124</v>
      </c>
      <c r="G9" s="14">
        <v>130</v>
      </c>
      <c r="H9" s="14">
        <v>231</v>
      </c>
      <c r="I9" s="23">
        <f>SUM(F9:H9)</f>
        <v>485</v>
      </c>
      <c r="J9" s="24">
        <f>SUM(E9,I9)</f>
        <v>871</v>
      </c>
      <c r="K9" s="14">
        <v>112</v>
      </c>
      <c r="L9" s="14">
        <v>90</v>
      </c>
      <c r="M9" s="14">
        <v>184</v>
      </c>
      <c r="N9" s="23">
        <f t="shared" ref="N9:N12" si="11">SUM(K9:M9)</f>
        <v>386</v>
      </c>
      <c r="O9" s="14">
        <v>124</v>
      </c>
      <c r="P9" s="14">
        <v>130</v>
      </c>
      <c r="Q9" s="14">
        <v>231</v>
      </c>
      <c r="R9" s="23">
        <f t="shared" ref="R9:R12" si="12">SUM(O9:Q9)</f>
        <v>485</v>
      </c>
      <c r="S9" s="24">
        <f>SUM(N9,R9)</f>
        <v>871</v>
      </c>
    </row>
    <row r="10" spans="1:19" ht="17" outlineLevel="2" thickBot="1" x14ac:dyDescent="0.25">
      <c r="A10" s="13" t="s">
        <v>46</v>
      </c>
      <c r="B10" s="14">
        <v>12</v>
      </c>
      <c r="C10" s="14">
        <v>18</v>
      </c>
      <c r="D10" s="14">
        <v>101</v>
      </c>
      <c r="E10" s="23">
        <f t="shared" si="10"/>
        <v>131</v>
      </c>
      <c r="F10" s="14">
        <v>74</v>
      </c>
      <c r="G10" s="14">
        <v>125</v>
      </c>
      <c r="H10" s="14">
        <v>120</v>
      </c>
      <c r="I10" s="23">
        <f>SUM(F10:H10)</f>
        <v>319</v>
      </c>
      <c r="J10" s="24">
        <f t="shared" ref="J10:J12" si="13">SUM(E10,I10)</f>
        <v>450</v>
      </c>
      <c r="K10" s="14">
        <v>12</v>
      </c>
      <c r="L10" s="14">
        <v>18</v>
      </c>
      <c r="M10" s="14">
        <v>101</v>
      </c>
      <c r="N10" s="23">
        <f t="shared" si="11"/>
        <v>131</v>
      </c>
      <c r="O10" s="14">
        <v>74</v>
      </c>
      <c r="P10" s="14">
        <v>125</v>
      </c>
      <c r="Q10" s="14">
        <v>120</v>
      </c>
      <c r="R10" s="23">
        <f t="shared" si="12"/>
        <v>319</v>
      </c>
      <c r="S10" s="24">
        <f t="shared" ref="S10:S12" si="14">SUM(N10,R10)</f>
        <v>450</v>
      </c>
    </row>
    <row r="11" spans="1:19" ht="17" outlineLevel="2" thickBot="1" x14ac:dyDescent="0.25">
      <c r="A11" s="13" t="s">
        <v>47</v>
      </c>
      <c r="B11" s="14">
        <v>33</v>
      </c>
      <c r="C11" s="14">
        <v>27</v>
      </c>
      <c r="D11" s="14">
        <v>77</v>
      </c>
      <c r="E11" s="23">
        <f t="shared" si="10"/>
        <v>137</v>
      </c>
      <c r="F11" s="14">
        <v>95</v>
      </c>
      <c r="G11" s="14">
        <v>76</v>
      </c>
      <c r="H11" s="14">
        <v>80</v>
      </c>
      <c r="I11" s="23">
        <f>SUM(F11:H11)</f>
        <v>251</v>
      </c>
      <c r="J11" s="24">
        <f t="shared" si="13"/>
        <v>388</v>
      </c>
      <c r="K11" s="14">
        <v>33</v>
      </c>
      <c r="L11" s="14">
        <v>27</v>
      </c>
      <c r="M11" s="14">
        <v>77</v>
      </c>
      <c r="N11" s="23">
        <f t="shared" si="11"/>
        <v>137</v>
      </c>
      <c r="O11" s="14">
        <v>95</v>
      </c>
      <c r="P11" s="14">
        <v>76</v>
      </c>
      <c r="Q11" s="14">
        <v>80</v>
      </c>
      <c r="R11" s="23">
        <f t="shared" si="12"/>
        <v>251</v>
      </c>
      <c r="S11" s="24">
        <f t="shared" si="14"/>
        <v>388</v>
      </c>
    </row>
    <row r="12" spans="1:19" ht="17" outlineLevel="2" thickBot="1" x14ac:dyDescent="0.25">
      <c r="A12" s="13" t="s">
        <v>48</v>
      </c>
      <c r="B12" s="14">
        <v>64</v>
      </c>
      <c r="C12" s="14">
        <v>26</v>
      </c>
      <c r="D12" s="14">
        <v>38</v>
      </c>
      <c r="E12" s="23">
        <f t="shared" si="10"/>
        <v>128</v>
      </c>
      <c r="F12" s="14">
        <v>52</v>
      </c>
      <c r="G12" s="14">
        <v>58</v>
      </c>
      <c r="H12" s="14">
        <v>75</v>
      </c>
      <c r="I12" s="23">
        <f>SUM(F12:H12)</f>
        <v>185</v>
      </c>
      <c r="J12" s="24">
        <f t="shared" si="13"/>
        <v>313</v>
      </c>
      <c r="K12" s="14">
        <v>64</v>
      </c>
      <c r="L12" s="14">
        <v>26</v>
      </c>
      <c r="M12" s="14">
        <v>38</v>
      </c>
      <c r="N12" s="23">
        <f t="shared" si="11"/>
        <v>128</v>
      </c>
      <c r="O12" s="14">
        <v>40</v>
      </c>
      <c r="P12" s="14">
        <v>58</v>
      </c>
      <c r="Q12" s="14">
        <v>120</v>
      </c>
      <c r="R12" s="23">
        <f t="shared" si="12"/>
        <v>218</v>
      </c>
      <c r="S12" s="24">
        <f t="shared" si="14"/>
        <v>346</v>
      </c>
    </row>
    <row r="13" spans="1:19" ht="16" outlineLevel="1" thickBot="1" x14ac:dyDescent="0.25">
      <c r="A13" s="20" t="s">
        <v>49</v>
      </c>
      <c r="B13" s="21">
        <f t="shared" ref="B13:D13" si="15">SUM(B9:B12)</f>
        <v>221</v>
      </c>
      <c r="C13" s="21">
        <f t="shared" si="15"/>
        <v>161</v>
      </c>
      <c r="D13" s="21">
        <f t="shared" si="15"/>
        <v>400</v>
      </c>
      <c r="E13" s="21">
        <f>SUM(E9:E12)</f>
        <v>782</v>
      </c>
      <c r="F13" s="21">
        <f t="shared" ref="F13:H13" si="16">SUM(F9:F12)</f>
        <v>345</v>
      </c>
      <c r="G13" s="21">
        <f t="shared" si="16"/>
        <v>389</v>
      </c>
      <c r="H13" s="21">
        <f t="shared" si="16"/>
        <v>506</v>
      </c>
      <c r="I13" s="21">
        <f>SUM(I9:I12)</f>
        <v>1240</v>
      </c>
      <c r="J13" s="22">
        <f>SUM(J9:J12)</f>
        <v>2022</v>
      </c>
      <c r="K13" s="21">
        <f t="shared" ref="K13" si="17">SUM(K9:K12)</f>
        <v>221</v>
      </c>
      <c r="L13" s="21">
        <f t="shared" ref="L13" si="18">SUM(L9:L12)</f>
        <v>161</v>
      </c>
      <c r="M13" s="21">
        <f t="shared" ref="M13" si="19">SUM(M9:M12)</f>
        <v>400</v>
      </c>
      <c r="N13" s="21">
        <f>SUM(N9:N12)</f>
        <v>782</v>
      </c>
      <c r="O13" s="21">
        <f t="shared" ref="O13" si="20">SUM(O9:O12)</f>
        <v>333</v>
      </c>
      <c r="P13" s="21">
        <f t="shared" ref="P13" si="21">SUM(P9:P12)</f>
        <v>389</v>
      </c>
      <c r="Q13" s="21">
        <f t="shared" ref="Q13" si="22">SUM(Q9:Q12)</f>
        <v>551</v>
      </c>
      <c r="R13" s="21">
        <f>SUM(R9:R12)</f>
        <v>1273</v>
      </c>
      <c r="S13" s="22">
        <f>SUM(S9:S12)</f>
        <v>2055</v>
      </c>
    </row>
    <row r="14" spans="1:19" ht="17" outlineLevel="1" thickBot="1" x14ac:dyDescent="0.25">
      <c r="A14" s="3" t="s">
        <v>60</v>
      </c>
      <c r="B14" s="1"/>
      <c r="C14" s="1"/>
      <c r="D14" s="1"/>
      <c r="E14" s="4"/>
      <c r="F14" s="1"/>
      <c r="G14" s="1"/>
      <c r="H14" s="1"/>
      <c r="I14" s="4"/>
      <c r="J14" s="2"/>
      <c r="K14" s="1"/>
      <c r="L14" s="1"/>
      <c r="M14" s="1"/>
      <c r="N14" s="4"/>
      <c r="O14" s="1"/>
      <c r="P14" s="1"/>
      <c r="Q14" s="1"/>
      <c r="R14" s="4"/>
      <c r="S14" s="30"/>
    </row>
    <row r="15" spans="1:19" ht="17" outlineLevel="2" thickBot="1" x14ac:dyDescent="0.25">
      <c r="A15" s="13" t="s">
        <v>27</v>
      </c>
      <c r="B15" s="14">
        <v>124</v>
      </c>
      <c r="C15" s="14">
        <v>130</v>
      </c>
      <c r="D15" s="14">
        <v>231</v>
      </c>
      <c r="E15" s="23">
        <f t="shared" ref="E15:E18" si="23">SUM(B15:D15)</f>
        <v>485</v>
      </c>
      <c r="F15" s="14">
        <v>112</v>
      </c>
      <c r="G15" s="14">
        <v>90</v>
      </c>
      <c r="H15" s="14">
        <v>184</v>
      </c>
      <c r="I15" s="23">
        <f>SUM(F15:H15)</f>
        <v>386</v>
      </c>
      <c r="J15" s="24">
        <f>SUM(E15,I15)</f>
        <v>871</v>
      </c>
      <c r="K15" s="14">
        <v>124</v>
      </c>
      <c r="L15" s="14">
        <v>130</v>
      </c>
      <c r="M15" s="14">
        <v>231</v>
      </c>
      <c r="N15" s="23">
        <f t="shared" ref="N15:N18" si="24">SUM(K15:M15)</f>
        <v>485</v>
      </c>
      <c r="O15" s="14">
        <v>112</v>
      </c>
      <c r="P15" s="14">
        <v>90</v>
      </c>
      <c r="Q15" s="14">
        <v>184</v>
      </c>
      <c r="R15" s="23">
        <f t="shared" ref="R15:R18" si="25">SUM(O15:Q15)</f>
        <v>386</v>
      </c>
      <c r="S15" s="24">
        <f>SUM(N15,R15)</f>
        <v>871</v>
      </c>
    </row>
    <row r="16" spans="1:19" ht="17" outlineLevel="2" thickBot="1" x14ac:dyDescent="0.25">
      <c r="A16" s="13" t="s">
        <v>46</v>
      </c>
      <c r="B16" s="14">
        <v>74</v>
      </c>
      <c r="C16" s="14">
        <v>125</v>
      </c>
      <c r="D16" s="14">
        <v>120</v>
      </c>
      <c r="E16" s="23">
        <f t="shared" si="23"/>
        <v>319</v>
      </c>
      <c r="F16" s="14">
        <v>12</v>
      </c>
      <c r="G16" s="14">
        <v>18</v>
      </c>
      <c r="H16" s="14">
        <v>101</v>
      </c>
      <c r="I16" s="23">
        <f>SUM(F16:H16)</f>
        <v>131</v>
      </c>
      <c r="J16" s="24">
        <f t="shared" ref="J16:J18" si="26">SUM(E16,I16)</f>
        <v>450</v>
      </c>
      <c r="K16" s="14">
        <v>74</v>
      </c>
      <c r="L16" s="14">
        <v>125</v>
      </c>
      <c r="M16" s="14">
        <v>120</v>
      </c>
      <c r="N16" s="23">
        <f t="shared" si="24"/>
        <v>319</v>
      </c>
      <c r="O16" s="14">
        <v>12</v>
      </c>
      <c r="P16" s="14">
        <v>18</v>
      </c>
      <c r="Q16" s="14">
        <v>101</v>
      </c>
      <c r="R16" s="23">
        <f t="shared" si="25"/>
        <v>131</v>
      </c>
      <c r="S16" s="24">
        <f t="shared" ref="S16:S18" si="27">SUM(N16,R16)</f>
        <v>450</v>
      </c>
    </row>
    <row r="17" spans="1:19" ht="17" outlineLevel="2" thickBot="1" x14ac:dyDescent="0.25">
      <c r="A17" s="13" t="s">
        <v>47</v>
      </c>
      <c r="B17" s="14">
        <v>95</v>
      </c>
      <c r="C17" s="14">
        <v>76</v>
      </c>
      <c r="D17" s="14">
        <v>80</v>
      </c>
      <c r="E17" s="23">
        <f t="shared" si="23"/>
        <v>251</v>
      </c>
      <c r="F17" s="14">
        <v>33</v>
      </c>
      <c r="G17" s="14">
        <v>27</v>
      </c>
      <c r="H17" s="14">
        <v>77</v>
      </c>
      <c r="I17" s="23">
        <f>SUM(F17:H17)</f>
        <v>137</v>
      </c>
      <c r="J17" s="24">
        <f t="shared" si="26"/>
        <v>388</v>
      </c>
      <c r="K17" s="14">
        <v>95</v>
      </c>
      <c r="L17" s="14">
        <v>76</v>
      </c>
      <c r="M17" s="14">
        <v>80</v>
      </c>
      <c r="N17" s="23">
        <f t="shared" si="24"/>
        <v>251</v>
      </c>
      <c r="O17" s="14">
        <v>33</v>
      </c>
      <c r="P17" s="14">
        <v>27</v>
      </c>
      <c r="Q17" s="14">
        <v>77</v>
      </c>
      <c r="R17" s="23">
        <f t="shared" si="25"/>
        <v>137</v>
      </c>
      <c r="S17" s="24">
        <f t="shared" si="27"/>
        <v>388</v>
      </c>
    </row>
    <row r="18" spans="1:19" ht="17" outlineLevel="2" thickBot="1" x14ac:dyDescent="0.25">
      <c r="A18" s="13" t="s">
        <v>48</v>
      </c>
      <c r="B18" s="14">
        <v>52</v>
      </c>
      <c r="C18" s="14">
        <v>58</v>
      </c>
      <c r="D18" s="14">
        <v>75</v>
      </c>
      <c r="E18" s="23">
        <f t="shared" si="23"/>
        <v>185</v>
      </c>
      <c r="F18" s="14">
        <v>64</v>
      </c>
      <c r="G18" s="14">
        <v>26</v>
      </c>
      <c r="H18" s="14">
        <v>38</v>
      </c>
      <c r="I18" s="23">
        <f>SUM(F18:H18)</f>
        <v>128</v>
      </c>
      <c r="J18" s="24">
        <f t="shared" si="26"/>
        <v>313</v>
      </c>
      <c r="K18" s="14">
        <v>40</v>
      </c>
      <c r="L18" s="14">
        <v>58</v>
      </c>
      <c r="M18" s="14">
        <v>120</v>
      </c>
      <c r="N18" s="23">
        <f t="shared" si="24"/>
        <v>218</v>
      </c>
      <c r="O18" s="14">
        <v>64</v>
      </c>
      <c r="P18" s="14">
        <v>26</v>
      </c>
      <c r="Q18" s="14">
        <v>38</v>
      </c>
      <c r="R18" s="23">
        <f t="shared" si="25"/>
        <v>128</v>
      </c>
      <c r="S18" s="24">
        <f t="shared" si="27"/>
        <v>346</v>
      </c>
    </row>
    <row r="19" spans="1:19" ht="16" outlineLevel="1" thickBot="1" x14ac:dyDescent="0.25">
      <c r="A19" s="20" t="s">
        <v>49</v>
      </c>
      <c r="B19" s="21">
        <f t="shared" ref="B19" si="28">SUM(B15:B18)</f>
        <v>345</v>
      </c>
      <c r="C19" s="21">
        <f t="shared" ref="C19" si="29">SUM(C15:C18)</f>
        <v>389</v>
      </c>
      <c r="D19" s="21">
        <f t="shared" ref="D19" si="30">SUM(D15:D18)</f>
        <v>506</v>
      </c>
      <c r="E19" s="21">
        <f>SUM(E15:E18)</f>
        <v>1240</v>
      </c>
      <c r="F19" s="21">
        <f t="shared" ref="F19" si="31">SUM(F15:F18)</f>
        <v>221</v>
      </c>
      <c r="G19" s="21">
        <f t="shared" ref="G19" si="32">SUM(G15:G18)</f>
        <v>161</v>
      </c>
      <c r="H19" s="21">
        <f t="shared" ref="H19" si="33">SUM(H15:H18)</f>
        <v>400</v>
      </c>
      <c r="I19" s="21">
        <f>SUM(I15:I18)</f>
        <v>782</v>
      </c>
      <c r="J19" s="22">
        <f>SUM(J15:J18)</f>
        <v>2022</v>
      </c>
      <c r="K19" s="21">
        <f t="shared" ref="K19" si="34">SUM(K15:K18)</f>
        <v>333</v>
      </c>
      <c r="L19" s="21">
        <f t="shared" ref="L19" si="35">SUM(L15:L18)</f>
        <v>389</v>
      </c>
      <c r="M19" s="21">
        <f t="shared" ref="M19" si="36">SUM(M15:M18)</f>
        <v>551</v>
      </c>
      <c r="N19" s="21">
        <f>SUM(N15:N18)</f>
        <v>1273</v>
      </c>
      <c r="O19" s="21">
        <f t="shared" ref="O19" si="37">SUM(O15:O18)</f>
        <v>221</v>
      </c>
      <c r="P19" s="21">
        <f t="shared" ref="P19" si="38">SUM(P15:P18)</f>
        <v>161</v>
      </c>
      <c r="Q19" s="21">
        <f t="shared" ref="Q19" si="39">SUM(Q15:Q18)</f>
        <v>400</v>
      </c>
      <c r="R19" s="21">
        <f>SUM(R15:R18)</f>
        <v>782</v>
      </c>
      <c r="S19" s="22">
        <f>SUM(S15:S18)</f>
        <v>2055</v>
      </c>
    </row>
    <row r="20" spans="1:19" ht="17" thickBot="1" x14ac:dyDescent="0.25">
      <c r="A20" s="26" t="s">
        <v>51</v>
      </c>
      <c r="B20" s="27">
        <f>SUM(B7,B13,B19)</f>
        <v>806</v>
      </c>
      <c r="C20" s="27">
        <f t="shared" ref="C20:E20" si="40">SUM(C7,C13,C19)</f>
        <v>712</v>
      </c>
      <c r="D20" s="27">
        <f t="shared" si="40"/>
        <v>1098</v>
      </c>
      <c r="E20" s="27">
        <f t="shared" si="40"/>
        <v>2616</v>
      </c>
      <c r="F20" s="27">
        <f t="shared" ref="F20" si="41">SUM(F7,F13,F19)</f>
        <v>805</v>
      </c>
      <c r="G20" s="27">
        <f t="shared" ref="G20" si="42">SUM(G7,G13,G19)</f>
        <v>877</v>
      </c>
      <c r="H20" s="27">
        <f t="shared" ref="H20" si="43">SUM(H7,H13,H19)</f>
        <v>1468</v>
      </c>
      <c r="I20" s="27">
        <f t="shared" ref="I20" si="44">SUM(I7,I13,I19)</f>
        <v>3150</v>
      </c>
      <c r="J20" s="27">
        <f t="shared" ref="J20" si="45">SUM(J7,J13,J19)</f>
        <v>5766</v>
      </c>
      <c r="K20" s="27">
        <f t="shared" ref="K20" si="46">SUM(K7,K13,K19)</f>
        <v>797</v>
      </c>
      <c r="L20" s="27">
        <f t="shared" ref="L20" si="47">SUM(L7,L13,L19)</f>
        <v>719</v>
      </c>
      <c r="M20" s="27">
        <f t="shared" ref="M20" si="48">SUM(M7,M13,M19)</f>
        <v>1108</v>
      </c>
      <c r="N20" s="27">
        <f t="shared" ref="N20" si="49">SUM(N7,N13,N19)</f>
        <v>2624</v>
      </c>
      <c r="O20" s="27">
        <f t="shared" ref="O20" si="50">SUM(O7,O13,O19)</f>
        <v>840</v>
      </c>
      <c r="P20" s="27">
        <f t="shared" ref="P20" si="51">SUM(P7,P13,P19)</f>
        <v>877</v>
      </c>
      <c r="Q20" s="27">
        <f t="shared" ref="Q20" si="52">SUM(Q7,Q13,Q19)</f>
        <v>1467</v>
      </c>
      <c r="R20" s="27">
        <f t="shared" ref="R20" si="53">SUM(R7,R13,R19)</f>
        <v>3184</v>
      </c>
      <c r="S20" s="27">
        <f t="shared" ref="S20" si="54">SUM(S7,S13,S19)</f>
        <v>5808</v>
      </c>
    </row>
  </sheetData>
  <mergeCells count="3">
    <mergeCell ref="A14:S14"/>
    <mergeCell ref="A2:S2"/>
    <mergeCell ref="A8:S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Автосалон</vt:lpstr>
      <vt:lpstr>Турфирма</vt:lpstr>
      <vt:lpstr>Автосалон!Criteria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Grigory Tomchuk</cp:lastModifiedBy>
  <dcterms:created xsi:type="dcterms:W3CDTF">2025-04-19T08:19:08Z</dcterms:created>
  <dcterms:modified xsi:type="dcterms:W3CDTF">2025-05-03T09:16:31Z</dcterms:modified>
</cp:coreProperties>
</file>