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Активное оборудование" sheetId="1" r:id="rId1"/>
    <sheet name="Пассивное оборудование" sheetId="3" r:id="rId2"/>
    <sheet name="Комнаты" sheetId="2" r:id="rId3"/>
    <sheet name="Вычисления" sheetId="4" r:id="rId4"/>
    <sheet name="Общая стоимость" sheetId="5" r:id="rId5"/>
  </sheets>
  <calcPr calcId="152511"/>
</workbook>
</file>

<file path=xl/calcChain.xml><?xml version="1.0" encoding="utf-8"?>
<calcChain xmlns="http://schemas.openxmlformats.org/spreadsheetml/2006/main">
  <c r="E7" i="3" l="1"/>
  <c r="L85" i="4"/>
  <c r="L84" i="4"/>
  <c r="L83" i="4"/>
  <c r="L82" i="4"/>
  <c r="L81" i="4"/>
  <c r="L80" i="4"/>
  <c r="L79" i="4"/>
  <c r="L78" i="4"/>
  <c r="L77" i="4"/>
  <c r="L76" i="4"/>
  <c r="K56" i="4"/>
  <c r="H53" i="4"/>
  <c r="E52" i="4"/>
  <c r="D52" i="4"/>
  <c r="B52" i="4"/>
  <c r="F51" i="4"/>
  <c r="D51" i="4"/>
  <c r="B51" i="4"/>
  <c r="F50" i="4"/>
  <c r="E50" i="4"/>
  <c r="C50" i="4"/>
  <c r="B50" i="4"/>
  <c r="F49" i="4"/>
  <c r="E49" i="4"/>
  <c r="D49" i="4"/>
  <c r="B49" i="4"/>
  <c r="F48" i="4"/>
  <c r="E48" i="4"/>
  <c r="D48" i="4"/>
  <c r="C48" i="4"/>
  <c r="J42" i="4"/>
  <c r="J57" i="4" s="1"/>
  <c r="I42" i="4"/>
  <c r="I57" i="4" s="1"/>
  <c r="G42" i="4"/>
  <c r="G57" i="4" s="1"/>
  <c r="F42" i="4"/>
  <c r="F57" i="4" s="1"/>
  <c r="E42" i="4"/>
  <c r="E57" i="4" s="1"/>
  <c r="D42" i="4"/>
  <c r="D57" i="4" s="1"/>
  <c r="B42" i="4"/>
  <c r="B57" i="4" s="1"/>
  <c r="K41" i="4"/>
  <c r="I41" i="4"/>
  <c r="I56" i="4" s="1"/>
  <c r="G41" i="4"/>
  <c r="G56" i="4" s="1"/>
  <c r="F41" i="4"/>
  <c r="F56" i="4" s="1"/>
  <c r="E41" i="4"/>
  <c r="E56" i="4" s="1"/>
  <c r="D41" i="4"/>
  <c r="D56" i="4" s="1"/>
  <c r="B41" i="4"/>
  <c r="B56" i="4" s="1"/>
  <c r="K40" i="4"/>
  <c r="K55" i="4" s="1"/>
  <c r="J40" i="4"/>
  <c r="J55" i="4" s="1"/>
  <c r="H40" i="4"/>
  <c r="H55" i="4" s="1"/>
  <c r="G40" i="4"/>
  <c r="G55" i="4" s="1"/>
  <c r="F40" i="4"/>
  <c r="F55" i="4" s="1"/>
  <c r="E40" i="4"/>
  <c r="E55" i="4" s="1"/>
  <c r="D40" i="4"/>
  <c r="D55" i="4" s="1"/>
  <c r="C40" i="4"/>
  <c r="C55" i="4" s="1"/>
  <c r="B40" i="4"/>
  <c r="B55" i="4" s="1"/>
  <c r="K39" i="4"/>
  <c r="K54" i="4" s="1"/>
  <c r="J39" i="4"/>
  <c r="J54" i="4" s="1"/>
  <c r="I39" i="4"/>
  <c r="I54" i="4" s="1"/>
  <c r="G39" i="4"/>
  <c r="G54" i="4" s="1"/>
  <c r="F39" i="4"/>
  <c r="F54" i="4" s="1"/>
  <c r="E39" i="4"/>
  <c r="E54" i="4" s="1"/>
  <c r="D39" i="4"/>
  <c r="D54" i="4" s="1"/>
  <c r="C39" i="4"/>
  <c r="C54" i="4" s="1"/>
  <c r="B39" i="4"/>
  <c r="B54" i="4" s="1"/>
  <c r="K38" i="4"/>
  <c r="K53" i="4" s="1"/>
  <c r="J38" i="4"/>
  <c r="J53" i="4" s="1"/>
  <c r="I38" i="4"/>
  <c r="I53" i="4" s="1"/>
  <c r="F38" i="4"/>
  <c r="F53" i="4" s="1"/>
  <c r="E38" i="4"/>
  <c r="E53" i="4" s="1"/>
  <c r="D38" i="4"/>
  <c r="D53" i="4" s="1"/>
  <c r="C38" i="4"/>
  <c r="C53" i="4" s="1"/>
  <c r="B38" i="4"/>
  <c r="B53" i="4" s="1"/>
  <c r="K37" i="4"/>
  <c r="K52" i="4" s="1"/>
  <c r="J37" i="4"/>
  <c r="J52" i="4" s="1"/>
  <c r="I37" i="4"/>
  <c r="I52" i="4" s="1"/>
  <c r="G37" i="4"/>
  <c r="G52" i="4" s="1"/>
  <c r="C37" i="4"/>
  <c r="H42" i="4" s="1"/>
  <c r="H57" i="4" s="1"/>
  <c r="K36" i="4"/>
  <c r="K51" i="4" s="1"/>
  <c r="J36" i="4"/>
  <c r="J51" i="4" s="1"/>
  <c r="I36" i="4"/>
  <c r="I51" i="4" s="1"/>
  <c r="G36" i="4"/>
  <c r="G51" i="4" s="1"/>
  <c r="C36" i="4"/>
  <c r="H36" i="4" s="1"/>
  <c r="K35" i="4"/>
  <c r="J35" i="4"/>
  <c r="J50" i="4" s="1"/>
  <c r="I35" i="4"/>
  <c r="I50" i="4" s="1"/>
  <c r="H35" i="4"/>
  <c r="H50" i="4" s="1"/>
  <c r="G35" i="4"/>
  <c r="G50" i="4" s="1"/>
  <c r="K34" i="4"/>
  <c r="K49" i="4" s="1"/>
  <c r="J34" i="4"/>
  <c r="J49" i="4" s="1"/>
  <c r="I34" i="4"/>
  <c r="I49" i="4" s="1"/>
  <c r="H34" i="4"/>
  <c r="H49" i="4" s="1"/>
  <c r="G34" i="4"/>
  <c r="L34" i="4" s="1"/>
  <c r="L49" i="4" s="1"/>
  <c r="K33" i="4"/>
  <c r="K48" i="4" s="1"/>
  <c r="J33" i="4"/>
  <c r="J48" i="4" s="1"/>
  <c r="I33" i="4"/>
  <c r="H33" i="4"/>
  <c r="H48" i="4" s="1"/>
  <c r="G33" i="4"/>
  <c r="G48" i="4" s="1"/>
  <c r="B17" i="4"/>
  <c r="B16" i="4"/>
  <c r="B15" i="4"/>
  <c r="B14" i="4"/>
  <c r="B13" i="4"/>
  <c r="C42" i="4" l="1"/>
  <c r="C57" i="4" s="1"/>
  <c r="L57" i="4" s="1"/>
  <c r="L38" i="4"/>
  <c r="L53" i="4" s="1"/>
  <c r="L33" i="4"/>
  <c r="L48" i="4" s="1"/>
  <c r="L54" i="4"/>
  <c r="C41" i="4"/>
  <c r="C56" i="4" s="1"/>
  <c r="G49" i="4"/>
  <c r="C51" i="4"/>
  <c r="L35" i="4"/>
  <c r="L50" i="4" s="1"/>
  <c r="C52" i="4"/>
  <c r="H51" i="4"/>
  <c r="L36" i="4"/>
  <c r="L51" i="4" s="1"/>
  <c r="L55" i="4"/>
  <c r="L40" i="4"/>
  <c r="K50" i="4"/>
  <c r="L39" i="4"/>
  <c r="H37" i="4"/>
  <c r="I48" i="4"/>
  <c r="H41" i="4"/>
  <c r="L42" i="4" l="1"/>
  <c r="L41" i="4"/>
  <c r="H56" i="4"/>
  <c r="L56" i="4" s="1"/>
  <c r="H52" i="4"/>
  <c r="L37" i="4"/>
  <c r="L52" i="4" s="1"/>
  <c r="E2" i="3" l="1"/>
  <c r="E3" i="3"/>
  <c r="E4" i="3"/>
  <c r="E9" i="3" s="1"/>
  <c r="B3" i="5" s="1"/>
  <c r="E5" i="3"/>
  <c r="E6" i="3"/>
  <c r="E4" i="1" l="1"/>
  <c r="E3" i="1" l="1"/>
  <c r="E5" i="1"/>
  <c r="E6" i="1"/>
  <c r="E7" i="1"/>
  <c r="E8" i="1"/>
  <c r="E2" i="1"/>
  <c r="E14" i="1" l="1"/>
  <c r="B2" i="5" s="1"/>
  <c r="B4" i="5" s="1"/>
</calcChain>
</file>

<file path=xl/sharedStrings.xml><?xml version="1.0" encoding="utf-8"?>
<sst xmlns="http://schemas.openxmlformats.org/spreadsheetml/2006/main" count="117" uniqueCount="81">
  <si>
    <t>Pilot S-MAX</t>
  </si>
  <si>
    <t>Оборудование</t>
  </si>
  <si>
    <t>Модель</t>
  </si>
  <si>
    <t>Кол-во</t>
  </si>
  <si>
    <t>Цена (1 шт.)</t>
  </si>
  <si>
    <t>Общая цена</t>
  </si>
  <si>
    <t>Маршрутизатор</t>
  </si>
  <si>
    <t>Коммутатор 2-го уровня</t>
  </si>
  <si>
    <t>D-Link DGS-1210-10</t>
  </si>
  <si>
    <t>Точка доступа</t>
  </si>
  <si>
    <t>Ippon Smart Winner II 1000</t>
  </si>
  <si>
    <t>Сервер</t>
  </si>
  <si>
    <t>DSA-2208X</t>
  </si>
  <si>
    <t>Cетевой фильтр</t>
  </si>
  <si>
    <t>Патч-панель</t>
  </si>
  <si>
    <t>Итого:</t>
  </si>
  <si>
    <t>Ссылка</t>
  </si>
  <si>
    <t>Citilink</t>
  </si>
  <si>
    <t>Regard</t>
  </si>
  <si>
    <t>DNS</t>
  </si>
  <si>
    <t>D-Link DIR-1260</t>
  </si>
  <si>
    <t>D-link-shop</t>
  </si>
  <si>
    <t xml:space="preserve">Lanmaster TWT-PP24UTP </t>
  </si>
  <si>
    <t>Коммутатор 3-го уровня</t>
  </si>
  <si>
    <t>D-Link DGS-1520-28</t>
  </si>
  <si>
    <t>Лестничный пролёт</t>
  </si>
  <si>
    <t>Зона отдыха</t>
  </si>
  <si>
    <t>Учебная комната</t>
  </si>
  <si>
    <t>Офис руководства</t>
  </si>
  <si>
    <t>Туалет 2</t>
  </si>
  <si>
    <t>Туалет 1</t>
  </si>
  <si>
    <t>Аппаратная</t>
  </si>
  <si>
    <t>Офис IT-отдела</t>
  </si>
  <si>
    <t>Конференц-зал</t>
  </si>
  <si>
    <t>Кухня</t>
  </si>
  <si>
    <t>Офис маркетинга</t>
  </si>
  <si>
    <t>Офис отдела продаж</t>
  </si>
  <si>
    <t>Хранилище</t>
  </si>
  <si>
    <t>Коридор</t>
  </si>
  <si>
    <t>Название комнаты</t>
  </si>
  <si>
    <t>Второй этаж</t>
  </si>
  <si>
    <t>Первый этаж</t>
  </si>
  <si>
    <t>Онлайн Трейд Ру</t>
  </si>
  <si>
    <t>SCHNEIDER ELECTRIC AtlasDesign кат.5E</t>
  </si>
  <si>
    <t>Компьютерная розетка</t>
  </si>
  <si>
    <t>RJ45 Aceline AcRJ455e100</t>
  </si>
  <si>
    <t>Коннектор</t>
  </si>
  <si>
    <t>DEXP TP5c51UUTP025G(50м)</t>
  </si>
  <si>
    <t>Витая пара</t>
  </si>
  <si>
    <t>Lanmaster Next TWT-CBWNG-18U-6x4-BK</t>
  </si>
  <si>
    <t>Шкаф коммутационный</t>
  </si>
  <si>
    <t>5Bites TC6401-06B</t>
  </si>
  <si>
    <t>№</t>
  </si>
  <si>
    <t>№2</t>
  </si>
  <si>
    <t>Название комнаты2</t>
  </si>
  <si>
    <t>Матрица смежности</t>
  </si>
  <si>
    <t>Сумма расстояний</t>
  </si>
  <si>
    <t>Сумма</t>
  </si>
  <si>
    <t>Ровные расчёты</t>
  </si>
  <si>
    <t>Макс</t>
  </si>
  <si>
    <t>Расчёты с учётом проводов</t>
  </si>
  <si>
    <t>Матрица смежности(Ровные расчёты)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</si>
  <si>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</si>
  <si>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</si>
  <si>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</si>
  <si>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</si>
  <si>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</si>
  <si>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</si>
  <si>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</si>
  <si>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</si>
  <si>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</si>
  <si>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</si>
  <si>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Центры графа</t>
  </si>
  <si>
    <t>Итого</t>
  </si>
  <si>
    <t>Категория</t>
  </si>
  <si>
    <t>Общая стоимость</t>
  </si>
  <si>
    <t>Активное оборудование</t>
  </si>
  <si>
    <t>Пассивное оборудование</t>
  </si>
  <si>
    <t>ИБП</t>
  </si>
  <si>
    <t>D-Link DSA-2108S</t>
  </si>
  <si>
    <t>telecom-sales.ru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</si>
</sst>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₽-419]_-;\-* #,##0.00\ [$₽-419]_-;_-* &quot;-&quot;??\ [$₽-419]_-;_-@_-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164" fontId="0" fillId="0" borderId="0" xfId="2" applyNumberFormat="1" applyFont="1" applyFill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0" borderId="0" xfId="0" applyNumberFormat="1" applyAlignment="1">
      <alignment vertical="center" wrapText="1"/>
    </xf>
    <xf numFmtId="166" fontId="0" fillId="0" borderId="0" xfId="0" applyNumberFormat="1" applyFill="1" applyAlignment="1">
      <alignment vertical="center" wrapText="1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7">
    <dxf>
      <numFmt numFmtId="164" formatCode="_-* #,##0.00\ [$₽-419]_-;\-* #,##0.00\ [$₽-419]_-;_-* &quot;-&quot;??\ [$₽-419]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F14" totalsRowShown="0" headerRowCellStyle="Обычный" dataCellStyle="Обычный">
  <autoFilter ref="A1:F14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Таблица22" displayName="Таблица22" ref="A1:F13" totalsRowShown="0" headerRowCellStyle="Обычный" dataCellStyle="Обычный">
  <autoFilter ref="A1:F13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2:D18" totalsRowShown="0" headerRowDxfId="6" dataDxfId="5">
  <autoFilter ref="A2:D18"/>
  <tableColumns count="4">
    <tableColumn id="1" name="№" dataDxfId="4"/>
    <tableColumn id="2" name="Название комнаты" dataDxfId="3"/>
    <tableColumn id="3" name="№2" dataDxfId="2"/>
    <tableColumn id="4" name="Название комнаты2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B4" totalsRowShown="0">
  <autoFilter ref="A1:B4"/>
  <tableColumns count="2">
    <tableColumn id="1" name="Категория"/>
    <tableColumn id="2" name="Общая стоимость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ns-shop.ru/product/66e5567d43e93333/wi-fi-router-d-link-dir-1260/" TargetMode="External"/><Relationship Id="rId7" Type="http://schemas.openxmlformats.org/officeDocument/2006/relationships/hyperlink" Target="https://www.d-link-shop.ru/product/d-link-dgs-1520-28/69007" TargetMode="External"/><Relationship Id="rId2" Type="http://schemas.openxmlformats.org/officeDocument/2006/relationships/hyperlink" Target="https://www.citilink.ru/product/ibp-ippon-smart-winner-ii-1000-1000va-1192977-1192977/" TargetMode="External"/><Relationship Id="rId1" Type="http://schemas.openxmlformats.org/officeDocument/2006/relationships/hyperlink" Target="https://www.regard.ru/product/656591/marsrutizator-router-d-link-dsa-2208x" TargetMode="External"/><Relationship Id="rId6" Type="http://schemas.openxmlformats.org/officeDocument/2006/relationships/hyperlink" Target="https://www.dns-shop.ru/product/b8453826ede32ff4/setevoj-filtr-pilot-s-max-seryj/" TargetMode="External"/><Relationship Id="rId5" Type="http://schemas.openxmlformats.org/officeDocument/2006/relationships/hyperlink" Target="https://telecom-sales.ru/product/d-link-dsa-2108s/" TargetMode="External"/><Relationship Id="rId4" Type="http://schemas.openxmlformats.org/officeDocument/2006/relationships/hyperlink" Target="https://www.d-link-shop.ru/product/d-link-dgs-1210-10me/69037?srsltid=AfmBOop4WH9zoVzZGN6zMnNeoyp5FF74Ak-8lqtqHphtWMCvC4BS53_Z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ns-shop.ru/product/a8e3b656e3942ff2/vitaa-para-dexp-tp5c51uutp050g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dns-shop.ru/product/6061b47911ab3332/skaf-kommutacionnyj-lanmaster-next-twt-cbwng-18u-6x4-bk/?ysclid=mboqtj2qa36560436" TargetMode="External"/><Relationship Id="rId1" Type="http://schemas.openxmlformats.org/officeDocument/2006/relationships/hyperlink" Target="https://www.dns-shop.ru/product/672f0e8b5ae13333/skaf-kommutacionnyj-5bites-tc6401-06b/" TargetMode="External"/><Relationship Id="rId6" Type="http://schemas.openxmlformats.org/officeDocument/2006/relationships/hyperlink" Target="https://www.citilink.ru/product/patch-panel-lanmaster-twt-pp24utp-19-1u-24xrj45-kat-5e-utp-637045/" TargetMode="External"/><Relationship Id="rId5" Type="http://schemas.openxmlformats.org/officeDocument/2006/relationships/hyperlink" Target="https://www.onlinetrade.ru/catalogue/rozetki_kompyuternye_vstroennyy_montazh-c5851/systeme_electric_schneider_electric/rozetka_dvoynaya_kompyuternaya_rj45_rj45_schneider_electric_atlasdesign_kat.5e_mekhanizm_belyy_atn000185-2225360.html" TargetMode="External"/><Relationship Id="rId4" Type="http://schemas.openxmlformats.org/officeDocument/2006/relationships/hyperlink" Target="https://www.dns-shop.ru/product/d5fd470d88c761f3/konnektor-rj45-aceline-acrj455e10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4" sqref="A1:E14"/>
    </sheetView>
  </sheetViews>
  <sheetFormatPr defaultRowHeight="15" x14ac:dyDescent="0.25"/>
  <cols>
    <col min="1" max="1" width="23.42578125" bestFit="1" customWidth="1"/>
    <col min="2" max="2" width="25.140625" bestFit="1" customWidth="1"/>
    <col min="3" max="3" width="9.5703125" bestFit="1" customWidth="1"/>
    <col min="4" max="4" width="14.28515625" bestFit="1" customWidth="1"/>
    <col min="5" max="5" width="14.42578125" bestFit="1" customWidth="1"/>
    <col min="6" max="6" width="16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s="4" t="s">
        <v>16</v>
      </c>
    </row>
    <row r="2" spans="1:9" x14ac:dyDescent="0.25">
      <c r="A2" t="s">
        <v>6</v>
      </c>
      <c r="B2" t="s">
        <v>79</v>
      </c>
      <c r="C2" s="21">
        <v>1</v>
      </c>
      <c r="D2" s="22">
        <v>51608</v>
      </c>
      <c r="E2" s="22">
        <f>D2*C2</f>
        <v>51608</v>
      </c>
      <c r="F2" s="23" t="s">
        <v>80</v>
      </c>
      <c r="G2" s="24"/>
      <c r="I2" s="1"/>
    </row>
    <row r="3" spans="1:9" x14ac:dyDescent="0.25">
      <c r="A3" t="s">
        <v>7</v>
      </c>
      <c r="B3" t="s">
        <v>8</v>
      </c>
      <c r="C3" s="21">
        <v>6</v>
      </c>
      <c r="D3" s="22">
        <v>15477</v>
      </c>
      <c r="E3" s="22">
        <f t="shared" ref="E3:E4" si="0">D3*C3</f>
        <v>92862</v>
      </c>
      <c r="F3" s="23" t="s">
        <v>21</v>
      </c>
      <c r="G3" s="24"/>
      <c r="I3" s="1"/>
    </row>
    <row r="4" spans="1:9" x14ac:dyDescent="0.25">
      <c r="A4" s="4" t="s">
        <v>23</v>
      </c>
      <c r="B4" s="4" t="s">
        <v>24</v>
      </c>
      <c r="C4" s="19">
        <v>2</v>
      </c>
      <c r="D4" s="20">
        <v>58420</v>
      </c>
      <c r="E4" s="22">
        <f t="shared" si="0"/>
        <v>116840</v>
      </c>
      <c r="F4" s="23" t="s">
        <v>21</v>
      </c>
      <c r="G4" s="24"/>
      <c r="I4" s="1"/>
    </row>
    <row r="5" spans="1:9" x14ac:dyDescent="0.25">
      <c r="A5" s="4" t="s">
        <v>9</v>
      </c>
      <c r="B5" s="4" t="s">
        <v>20</v>
      </c>
      <c r="C5" s="19">
        <v>2</v>
      </c>
      <c r="D5" s="20">
        <v>3799</v>
      </c>
      <c r="E5" s="20">
        <f>D5*C5</f>
        <v>7598</v>
      </c>
      <c r="F5" s="25" t="s">
        <v>19</v>
      </c>
      <c r="G5" s="24"/>
      <c r="I5" s="1"/>
    </row>
    <row r="6" spans="1:9" x14ac:dyDescent="0.25">
      <c r="A6" s="4" t="s">
        <v>78</v>
      </c>
      <c r="B6" s="4" t="s">
        <v>10</v>
      </c>
      <c r="C6" s="19">
        <v>7</v>
      </c>
      <c r="D6" s="20">
        <v>45090</v>
      </c>
      <c r="E6" s="20">
        <f>D6*C6</f>
        <v>315630</v>
      </c>
      <c r="F6" s="25" t="s">
        <v>17</v>
      </c>
      <c r="G6" s="24"/>
      <c r="I6" s="1"/>
    </row>
    <row r="7" spans="1:9" x14ac:dyDescent="0.25">
      <c r="A7" s="4" t="s">
        <v>11</v>
      </c>
      <c r="B7" s="4" t="s">
        <v>12</v>
      </c>
      <c r="C7" s="19">
        <v>1</v>
      </c>
      <c r="D7" s="20">
        <v>77620</v>
      </c>
      <c r="E7" s="20">
        <f>D7*C7</f>
        <v>77620</v>
      </c>
      <c r="F7" s="25" t="s">
        <v>18</v>
      </c>
      <c r="G7" s="24"/>
      <c r="I7" s="1"/>
    </row>
    <row r="8" spans="1:9" x14ac:dyDescent="0.25">
      <c r="A8" s="4" t="s">
        <v>13</v>
      </c>
      <c r="B8" s="4" t="s">
        <v>0</v>
      </c>
      <c r="C8" s="19">
        <v>7</v>
      </c>
      <c r="D8" s="20">
        <v>1999</v>
      </c>
      <c r="E8" s="20">
        <f>D8*C8</f>
        <v>13993</v>
      </c>
      <c r="F8" s="25" t="s">
        <v>19</v>
      </c>
      <c r="G8" s="24"/>
      <c r="I8" s="1"/>
    </row>
    <row r="9" spans="1:9" x14ac:dyDescent="0.25">
      <c r="G9" s="24"/>
      <c r="I9" s="1"/>
    </row>
    <row r="10" spans="1:9" x14ac:dyDescent="0.25">
      <c r="C10" s="4"/>
      <c r="D10" s="6"/>
      <c r="E10" s="3"/>
      <c r="F10" s="5"/>
      <c r="I10" s="1"/>
    </row>
    <row r="11" spans="1:9" x14ac:dyDescent="0.25">
      <c r="C11" s="2"/>
      <c r="D11" s="3"/>
      <c r="E11" s="3"/>
      <c r="F11" s="5"/>
      <c r="I11" s="1"/>
    </row>
    <row r="12" spans="1:9" x14ac:dyDescent="0.25">
      <c r="A12" s="4"/>
      <c r="B12" s="4"/>
      <c r="C12" s="4"/>
      <c r="D12" s="6"/>
      <c r="E12" s="6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 t="s">
        <v>15</v>
      </c>
      <c r="B14" s="4"/>
      <c r="C14" s="4"/>
      <c r="D14" s="4"/>
      <c r="E14" s="7">
        <f>SUM(E2:E11)</f>
        <v>676151</v>
      </c>
      <c r="F14" s="4"/>
    </row>
  </sheetData>
  <hyperlinks>
    <hyperlink ref="F7" r:id="rId1"/>
    <hyperlink ref="F6" r:id="rId2"/>
    <hyperlink ref="F5" r:id="rId3"/>
    <hyperlink ref="F3" r:id="rId4"/>
    <hyperlink ref="F2" r:id="rId5"/>
    <hyperlink ref="F8" r:id="rId6"/>
    <hyperlink ref="F4" r:id="rId7"/>
  </hyperlinks>
  <pageMargins left="0.7" right="0.7" top="0.75" bottom="0.75" header="0.3" footer="0.3"/>
  <pageSetup paperSize="9" orientation="portrait" horizontalDpi="1200" verticalDpi="12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A1:E9"/>
    </sheetView>
  </sheetViews>
  <sheetFormatPr defaultRowHeight="15" x14ac:dyDescent="0.25"/>
  <cols>
    <col min="1" max="1" width="23.140625" bestFit="1" customWidth="1"/>
    <col min="2" max="2" width="38.42578125" bestFit="1" customWidth="1"/>
    <col min="3" max="3" width="9.5703125" bestFit="1" customWidth="1"/>
    <col min="4" max="4" width="14.28515625" bestFit="1" customWidth="1"/>
    <col min="5" max="5" width="14.42578125" bestFit="1" customWidth="1"/>
    <col min="6" max="6" width="16.710937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16</v>
      </c>
    </row>
    <row r="2" spans="1:7" x14ac:dyDescent="0.25">
      <c r="A2" s="4" t="s">
        <v>50</v>
      </c>
      <c r="B2" s="4" t="s">
        <v>51</v>
      </c>
      <c r="C2" s="19">
        <v>10</v>
      </c>
      <c r="D2" s="20">
        <v>8699</v>
      </c>
      <c r="E2" s="20">
        <f t="shared" ref="E2:E7" si="0">D2*C2</f>
        <v>86990</v>
      </c>
      <c r="F2" s="25" t="s">
        <v>19</v>
      </c>
      <c r="G2" s="26"/>
    </row>
    <row r="3" spans="1:7" x14ac:dyDescent="0.25">
      <c r="A3" s="4" t="s">
        <v>50</v>
      </c>
      <c r="B3" s="4" t="s">
        <v>49</v>
      </c>
      <c r="C3" s="19">
        <v>1</v>
      </c>
      <c r="D3" s="20">
        <v>16999</v>
      </c>
      <c r="E3" s="20">
        <f t="shared" si="0"/>
        <v>16999</v>
      </c>
      <c r="F3" s="25" t="s">
        <v>19</v>
      </c>
      <c r="G3" s="26"/>
    </row>
    <row r="4" spans="1:7" x14ac:dyDescent="0.25">
      <c r="A4" s="4" t="s">
        <v>48</v>
      </c>
      <c r="B4" s="4" t="s">
        <v>47</v>
      </c>
      <c r="C4" s="19">
        <v>8</v>
      </c>
      <c r="D4" s="20">
        <v>599</v>
      </c>
      <c r="E4" s="20">
        <f t="shared" si="0"/>
        <v>4792</v>
      </c>
      <c r="F4" s="25" t="s">
        <v>19</v>
      </c>
      <c r="G4" s="26"/>
    </row>
    <row r="5" spans="1:7" x14ac:dyDescent="0.25">
      <c r="A5" s="4" t="s">
        <v>46</v>
      </c>
      <c r="B5" s="4" t="s">
        <v>45</v>
      </c>
      <c r="C5" s="19">
        <v>10</v>
      </c>
      <c r="D5" s="20">
        <v>299</v>
      </c>
      <c r="E5" s="20">
        <f t="shared" si="0"/>
        <v>2990</v>
      </c>
      <c r="F5" s="25" t="s">
        <v>19</v>
      </c>
      <c r="G5" s="26"/>
    </row>
    <row r="6" spans="1:7" x14ac:dyDescent="0.25">
      <c r="A6" s="4" t="s">
        <v>44</v>
      </c>
      <c r="B6" s="4" t="s">
        <v>43</v>
      </c>
      <c r="C6" s="19">
        <v>48</v>
      </c>
      <c r="D6" s="20">
        <v>1025</v>
      </c>
      <c r="E6" s="20">
        <f t="shared" si="0"/>
        <v>49200</v>
      </c>
      <c r="F6" s="25" t="s">
        <v>42</v>
      </c>
      <c r="G6" s="26"/>
    </row>
    <row r="7" spans="1:7" x14ac:dyDescent="0.25">
      <c r="A7" t="s">
        <v>14</v>
      </c>
      <c r="B7" t="s">
        <v>22</v>
      </c>
      <c r="C7" s="21">
        <v>2</v>
      </c>
      <c r="D7" s="22">
        <v>1930</v>
      </c>
      <c r="E7" s="22">
        <f t="shared" si="0"/>
        <v>3860</v>
      </c>
      <c r="F7" s="23" t="s">
        <v>17</v>
      </c>
      <c r="G7" s="26"/>
    </row>
    <row r="8" spans="1:7" x14ac:dyDescent="0.25">
      <c r="A8" s="4"/>
      <c r="B8" s="4"/>
      <c r="C8" s="4"/>
      <c r="D8" s="6"/>
      <c r="E8" s="6"/>
      <c r="F8" s="4"/>
    </row>
    <row r="9" spans="1:7" x14ac:dyDescent="0.25">
      <c r="A9" s="4" t="s">
        <v>15</v>
      </c>
      <c r="B9" s="4"/>
      <c r="C9" s="4"/>
      <c r="D9" s="4"/>
      <c r="E9" s="6">
        <f>SUM(E2:E8)</f>
        <v>164831</v>
      </c>
      <c r="F9" s="4"/>
    </row>
    <row r="10" spans="1:7" x14ac:dyDescent="0.25">
      <c r="A10" s="4"/>
      <c r="B10" s="4"/>
      <c r="C10" s="4"/>
      <c r="D10" s="4"/>
      <c r="E10" s="4"/>
      <c r="F10" s="4"/>
    </row>
    <row r="11" spans="1:7" x14ac:dyDescent="0.25">
      <c r="A11" s="4"/>
      <c r="B11" s="4"/>
      <c r="C11" s="4"/>
      <c r="D11" s="4"/>
      <c r="E11" s="4"/>
      <c r="F11" s="4"/>
    </row>
    <row r="12" spans="1:7" x14ac:dyDescent="0.25">
      <c r="A12" s="4"/>
      <c r="B12" s="4"/>
      <c r="C12" s="4"/>
      <c r="D12" s="4"/>
      <c r="E12" s="4"/>
      <c r="F12" s="4"/>
    </row>
    <row r="13" spans="1:7" x14ac:dyDescent="0.25">
      <c r="A13" s="4"/>
      <c r="B13" s="4"/>
      <c r="C13" s="4"/>
      <c r="D13" s="4"/>
      <c r="E13" s="4"/>
      <c r="F13" s="4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5" sqref="F15"/>
    </sheetView>
  </sheetViews>
  <sheetFormatPr defaultRowHeight="15" x14ac:dyDescent="0.25"/>
  <cols>
    <col min="1" max="1" width="7.85546875" bestFit="1" customWidth="1"/>
    <col min="2" max="2" width="23.140625" bestFit="1" customWidth="1"/>
    <col min="3" max="3" width="8.85546875" bestFit="1" customWidth="1"/>
    <col min="4" max="4" width="24.140625" bestFit="1" customWidth="1"/>
  </cols>
  <sheetData>
    <row r="1" spans="1:4" x14ac:dyDescent="0.25">
      <c r="A1" s="27" t="s">
        <v>41</v>
      </c>
      <c r="B1" s="27"/>
      <c r="C1" s="27" t="s">
        <v>40</v>
      </c>
      <c r="D1" s="27"/>
    </row>
    <row r="2" spans="1:4" ht="16.5" customHeight="1" x14ac:dyDescent="0.25">
      <c r="A2" s="9" t="s">
        <v>52</v>
      </c>
      <c r="B2" s="9" t="s">
        <v>39</v>
      </c>
      <c r="C2" s="9" t="s">
        <v>53</v>
      </c>
      <c r="D2" s="9" t="s">
        <v>54</v>
      </c>
    </row>
    <row r="3" spans="1:4" x14ac:dyDescent="0.25">
      <c r="A3" s="10">
        <v>0</v>
      </c>
      <c r="B3" s="10" t="s">
        <v>38</v>
      </c>
      <c r="C3" s="10">
        <v>0</v>
      </c>
      <c r="D3" s="10" t="s">
        <v>38</v>
      </c>
    </row>
    <row r="4" spans="1:4" ht="17.25" customHeight="1" x14ac:dyDescent="0.25">
      <c r="A4" s="10">
        <v>1</v>
      </c>
      <c r="B4" s="10" t="s">
        <v>37</v>
      </c>
      <c r="C4" s="10">
        <v>1</v>
      </c>
      <c r="D4" s="10" t="s">
        <v>37</v>
      </c>
    </row>
    <row r="5" spans="1:4" ht="20.25" customHeight="1" x14ac:dyDescent="0.25">
      <c r="A5" s="10">
        <v>2</v>
      </c>
      <c r="B5" s="10" t="s">
        <v>36</v>
      </c>
      <c r="C5" s="10">
        <v>2</v>
      </c>
      <c r="D5" s="10" t="s">
        <v>36</v>
      </c>
    </row>
    <row r="6" spans="1:4" ht="21" customHeight="1" x14ac:dyDescent="0.25">
      <c r="A6" s="10">
        <v>3</v>
      </c>
      <c r="B6" s="10" t="s">
        <v>35</v>
      </c>
      <c r="C6" s="10">
        <v>3</v>
      </c>
      <c r="D6" s="10" t="s">
        <v>35</v>
      </c>
    </row>
    <row r="7" spans="1:4" x14ac:dyDescent="0.25">
      <c r="A7" s="10">
        <v>4</v>
      </c>
      <c r="B7" s="10" t="s">
        <v>34</v>
      </c>
      <c r="C7" s="10">
        <v>4</v>
      </c>
      <c r="D7" s="10" t="s">
        <v>34</v>
      </c>
    </row>
    <row r="8" spans="1:4" ht="21" customHeight="1" x14ac:dyDescent="0.25">
      <c r="A8" s="10">
        <v>5</v>
      </c>
      <c r="B8" s="10" t="s">
        <v>33</v>
      </c>
      <c r="C8" s="10">
        <v>5</v>
      </c>
      <c r="D8" s="10" t="s">
        <v>33</v>
      </c>
    </row>
    <row r="9" spans="1:4" ht="18" customHeight="1" x14ac:dyDescent="0.25">
      <c r="A9" s="10">
        <v>6</v>
      </c>
      <c r="B9" s="10" t="s">
        <v>25</v>
      </c>
      <c r="C9" s="10">
        <v>6</v>
      </c>
      <c r="D9" s="10" t="s">
        <v>25</v>
      </c>
    </row>
    <row r="10" spans="1:4" ht="21" customHeight="1" x14ac:dyDescent="0.25">
      <c r="A10" s="10">
        <v>7</v>
      </c>
      <c r="B10" s="10" t="s">
        <v>32</v>
      </c>
      <c r="C10" s="10">
        <v>7</v>
      </c>
      <c r="D10" s="10" t="s">
        <v>32</v>
      </c>
    </row>
    <row r="11" spans="1:4" ht="18" customHeight="1" x14ac:dyDescent="0.25">
      <c r="A11" s="10">
        <v>8</v>
      </c>
      <c r="B11" s="10" t="s">
        <v>31</v>
      </c>
      <c r="C11" s="10">
        <v>8</v>
      </c>
      <c r="D11" s="10" t="s">
        <v>31</v>
      </c>
    </row>
    <row r="12" spans="1:4" x14ac:dyDescent="0.25">
      <c r="A12" s="10">
        <v>9</v>
      </c>
      <c r="B12" s="10" t="s">
        <v>30</v>
      </c>
      <c r="C12" s="10">
        <v>9</v>
      </c>
      <c r="D12" s="10" t="s">
        <v>30</v>
      </c>
    </row>
    <row r="13" spans="1:4" x14ac:dyDescent="0.25">
      <c r="A13" s="10">
        <v>10</v>
      </c>
      <c r="B13" s="10" t="s">
        <v>29</v>
      </c>
      <c r="C13" s="10">
        <v>10</v>
      </c>
      <c r="D13" s="10" t="s">
        <v>29</v>
      </c>
    </row>
    <row r="14" spans="1:4" ht="18" customHeight="1" x14ac:dyDescent="0.25">
      <c r="A14" s="10">
        <v>11</v>
      </c>
      <c r="B14" s="10" t="s">
        <v>26</v>
      </c>
      <c r="C14" s="10">
        <v>11</v>
      </c>
      <c r="D14" s="10" t="s">
        <v>26</v>
      </c>
    </row>
    <row r="15" spans="1:4" ht="18.75" customHeight="1" x14ac:dyDescent="0.25">
      <c r="A15" s="10">
        <v>12</v>
      </c>
      <c r="B15" s="10" t="s">
        <v>28</v>
      </c>
      <c r="C15" s="10">
        <v>12</v>
      </c>
      <c r="D15" s="10" t="s">
        <v>28</v>
      </c>
    </row>
    <row r="16" spans="1:4" ht="18" customHeight="1" x14ac:dyDescent="0.25">
      <c r="A16" s="10">
        <v>13</v>
      </c>
      <c r="B16" s="10" t="s">
        <v>27</v>
      </c>
      <c r="C16" s="10">
        <v>13</v>
      </c>
      <c r="D16" s="10" t="s">
        <v>27</v>
      </c>
    </row>
    <row r="17" spans="1:4" ht="15" customHeight="1" x14ac:dyDescent="0.25">
      <c r="A17" s="10">
        <v>14</v>
      </c>
      <c r="B17" s="10" t="s">
        <v>26</v>
      </c>
      <c r="C17" s="10">
        <v>14</v>
      </c>
      <c r="D17" s="10" t="s">
        <v>26</v>
      </c>
    </row>
    <row r="18" spans="1:4" ht="15.75" customHeight="1" x14ac:dyDescent="0.25">
      <c r="A18" s="10">
        <v>15</v>
      </c>
      <c r="B18" s="10" t="s">
        <v>25</v>
      </c>
      <c r="C18" s="10">
        <v>15</v>
      </c>
      <c r="D18" s="10" t="s">
        <v>25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workbookViewId="0">
      <selection activeCell="I22" sqref="I22"/>
    </sheetView>
  </sheetViews>
  <sheetFormatPr defaultRowHeight="15" x14ac:dyDescent="0.25"/>
  <sheetData>
    <row r="2" spans="1:12" x14ac:dyDescent="0.25">
      <c r="A2" t="s">
        <v>55</v>
      </c>
    </row>
    <row r="3" spans="1:12" x14ac:dyDescent="0.25">
      <c r="A3" s="9"/>
      <c r="B3" s="9">
        <v>1</v>
      </c>
      <c r="C3" s="9">
        <v>2</v>
      </c>
      <c r="D3" s="9">
        <v>3</v>
      </c>
      <c r="E3" s="9">
        <v>4</v>
      </c>
      <c r="F3" s="9">
        <v>5</v>
      </c>
    </row>
    <row r="4" spans="1:12" x14ac:dyDescent="0.25">
      <c r="A4" s="11">
        <v>1</v>
      </c>
      <c r="B4" s="12">
        <v>0</v>
      </c>
      <c r="C4" s="12">
        <v>9.9220000000000006</v>
      </c>
      <c r="D4" s="12">
        <v>16.071999999999999</v>
      </c>
      <c r="E4" s="12">
        <v>31.17</v>
      </c>
      <c r="F4" s="12">
        <v>30.9</v>
      </c>
      <c r="J4" s="9"/>
      <c r="K4" s="9"/>
      <c r="L4" s="9"/>
    </row>
    <row r="5" spans="1:12" x14ac:dyDescent="0.25">
      <c r="A5" s="11">
        <v>2</v>
      </c>
      <c r="B5" s="12">
        <v>9.9220000000000006</v>
      </c>
      <c r="C5" s="12">
        <v>0</v>
      </c>
      <c r="D5" s="12">
        <v>6.15</v>
      </c>
      <c r="E5" s="12">
        <v>26.600999999999999</v>
      </c>
      <c r="F5" s="12">
        <v>28.061999999999902</v>
      </c>
      <c r="J5" s="11"/>
      <c r="K5" s="8"/>
      <c r="L5" s="8"/>
    </row>
    <row r="6" spans="1:12" x14ac:dyDescent="0.25">
      <c r="A6" s="11">
        <v>3</v>
      </c>
      <c r="B6" s="12">
        <v>16.071999999999999</v>
      </c>
      <c r="C6" s="12">
        <v>6.15</v>
      </c>
      <c r="D6" s="12">
        <v>0</v>
      </c>
      <c r="E6" s="12">
        <v>20.451000000000001</v>
      </c>
      <c r="F6" s="12">
        <v>21.911999999999999</v>
      </c>
      <c r="J6" s="11"/>
      <c r="K6" s="8"/>
      <c r="L6" s="8"/>
    </row>
    <row r="7" spans="1:12" x14ac:dyDescent="0.25">
      <c r="A7" s="11">
        <v>4</v>
      </c>
      <c r="B7" s="12">
        <v>31.17</v>
      </c>
      <c r="C7" s="12">
        <v>26.600999999999999</v>
      </c>
      <c r="D7" s="12">
        <v>20.451000000000001</v>
      </c>
      <c r="E7" s="12">
        <v>0</v>
      </c>
      <c r="F7" s="12">
        <v>4.0999999999999996</v>
      </c>
      <c r="J7" s="11"/>
      <c r="K7" s="8"/>
      <c r="L7" s="8"/>
    </row>
    <row r="8" spans="1:12" x14ac:dyDescent="0.25">
      <c r="A8" s="11">
        <v>5</v>
      </c>
      <c r="B8" s="12">
        <v>30.9</v>
      </c>
      <c r="C8" s="12">
        <v>28.061999999999902</v>
      </c>
      <c r="D8" s="12">
        <v>21.911999999999999</v>
      </c>
      <c r="E8" s="12">
        <v>4.0999999999999996</v>
      </c>
      <c r="F8" s="12">
        <v>0</v>
      </c>
      <c r="J8" s="11"/>
      <c r="K8" s="8"/>
      <c r="L8" s="8"/>
    </row>
    <row r="9" spans="1:12" x14ac:dyDescent="0.25">
      <c r="J9" s="11"/>
      <c r="K9" s="8"/>
      <c r="L9" s="8"/>
    </row>
    <row r="10" spans="1:12" x14ac:dyDescent="0.25">
      <c r="J10" s="11"/>
      <c r="K10" s="8"/>
      <c r="L10" s="8"/>
    </row>
    <row r="11" spans="1:12" x14ac:dyDescent="0.25">
      <c r="A11" t="s">
        <v>56</v>
      </c>
      <c r="J11" s="11"/>
      <c r="K11" s="8"/>
      <c r="L11" s="8"/>
    </row>
    <row r="12" spans="1:12" x14ac:dyDescent="0.25">
      <c r="A12" t="s">
        <v>52</v>
      </c>
      <c r="B12" t="s">
        <v>57</v>
      </c>
      <c r="J12" s="11"/>
      <c r="K12" s="8"/>
      <c r="L12" s="8"/>
    </row>
    <row r="13" spans="1:12" x14ac:dyDescent="0.25">
      <c r="A13">
        <v>1</v>
      </c>
      <c r="B13" s="13">
        <f>SUM(B4:F4)</f>
        <v>88.063999999999993</v>
      </c>
      <c r="J13" s="11"/>
      <c r="K13" s="8"/>
      <c r="L13" s="8"/>
    </row>
    <row r="14" spans="1:12" x14ac:dyDescent="0.25">
      <c r="A14">
        <v>2</v>
      </c>
      <c r="B14" s="13">
        <f>SUM(B5:F5)</f>
        <v>70.7349999999999</v>
      </c>
      <c r="J14" s="11"/>
      <c r="K14" s="8"/>
      <c r="L14" s="8"/>
    </row>
    <row r="15" spans="1:12" x14ac:dyDescent="0.25">
      <c r="A15" s="14">
        <v>3</v>
      </c>
      <c r="B15" s="15">
        <f>SUM(B6:F6)</f>
        <v>64.585000000000008</v>
      </c>
    </row>
    <row r="16" spans="1:12" x14ac:dyDescent="0.25">
      <c r="A16">
        <v>4</v>
      </c>
      <c r="B16" s="13">
        <f>SUM(B7:F7)</f>
        <v>82.322000000000003</v>
      </c>
    </row>
    <row r="17" spans="1:12" x14ac:dyDescent="0.25">
      <c r="A17">
        <v>5</v>
      </c>
      <c r="B17" s="13">
        <f>SUM(B8:F8)</f>
        <v>84.973999999999904</v>
      </c>
    </row>
    <row r="30" spans="1:12" x14ac:dyDescent="0.25">
      <c r="A30" s="28" t="s">
        <v>58</v>
      </c>
      <c r="B30" s="28"/>
      <c r="C30" s="28"/>
    </row>
    <row r="32" spans="1:12" x14ac:dyDescent="0.25">
      <c r="A32" s="9"/>
      <c r="B32" s="9">
        <v>1</v>
      </c>
      <c r="C32" s="9">
        <v>2</v>
      </c>
      <c r="D32" s="9">
        <v>3</v>
      </c>
      <c r="E32" s="9">
        <v>4</v>
      </c>
      <c r="F32" s="9">
        <v>5</v>
      </c>
      <c r="G32" s="9">
        <v>6</v>
      </c>
      <c r="H32" s="9">
        <v>7</v>
      </c>
      <c r="I32" s="9">
        <v>8</v>
      </c>
      <c r="J32" s="9">
        <v>9</v>
      </c>
      <c r="K32" s="9">
        <v>10</v>
      </c>
      <c r="L32" t="s">
        <v>59</v>
      </c>
    </row>
    <row r="33" spans="1:12" x14ac:dyDescent="0.25">
      <c r="A33" s="11">
        <v>1</v>
      </c>
      <c r="B33" s="16">
        <v>0</v>
      </c>
      <c r="C33" s="16">
        <v>9.9220000000000006</v>
      </c>
      <c r="D33" s="16">
        <v>11.6</v>
      </c>
      <c r="E33" s="16">
        <v>31.17</v>
      </c>
      <c r="F33" s="16">
        <v>30.9</v>
      </c>
      <c r="G33" s="17">
        <f>B33+1.5</f>
        <v>1.5</v>
      </c>
      <c r="H33" s="17">
        <f>C33+1.5</f>
        <v>11.422000000000001</v>
      </c>
      <c r="I33" s="17">
        <f t="shared" ref="I33:K37" si="0">D33+1.5</f>
        <v>13.1</v>
      </c>
      <c r="J33" s="17">
        <f t="shared" si="0"/>
        <v>32.67</v>
      </c>
      <c r="K33" s="17">
        <f t="shared" si="0"/>
        <v>32.4</v>
      </c>
      <c r="L33" s="17">
        <f>MAX(B33:K33)</f>
        <v>32.67</v>
      </c>
    </row>
    <row r="34" spans="1:12" x14ac:dyDescent="0.25">
      <c r="A34" s="11">
        <v>2</v>
      </c>
      <c r="B34" s="16">
        <v>9.9220000000000006</v>
      </c>
      <c r="C34" s="16">
        <v>0</v>
      </c>
      <c r="D34" s="16">
        <v>6.15</v>
      </c>
      <c r="E34" s="16">
        <v>27.876000000000001</v>
      </c>
      <c r="F34" s="16">
        <v>28.965</v>
      </c>
      <c r="G34" s="17">
        <f t="shared" ref="G34:H36" si="1">B34+1.5</f>
        <v>11.422000000000001</v>
      </c>
      <c r="H34" s="17">
        <f t="shared" si="1"/>
        <v>1.5</v>
      </c>
      <c r="I34" s="17">
        <f t="shared" si="0"/>
        <v>7.65</v>
      </c>
      <c r="J34" s="17">
        <f t="shared" si="0"/>
        <v>29.376000000000001</v>
      </c>
      <c r="K34" s="17">
        <f t="shared" si="0"/>
        <v>30.465</v>
      </c>
      <c r="L34" s="17">
        <f t="shared" ref="L34:L42" si="2">MAX(B34:K34)</f>
        <v>30.465</v>
      </c>
    </row>
    <row r="35" spans="1:12" x14ac:dyDescent="0.25">
      <c r="A35" s="11">
        <v>3</v>
      </c>
      <c r="B35" s="16">
        <v>11.6</v>
      </c>
      <c r="C35" s="16">
        <v>6.15</v>
      </c>
      <c r="D35" s="16">
        <v>0</v>
      </c>
      <c r="E35" s="16">
        <v>20.451000000000001</v>
      </c>
      <c r="F35" s="16">
        <v>21.911999999999999</v>
      </c>
      <c r="G35" s="17">
        <f t="shared" si="1"/>
        <v>13.1</v>
      </c>
      <c r="H35" s="17">
        <f t="shared" si="1"/>
        <v>7.65</v>
      </c>
      <c r="I35" s="17">
        <f t="shared" si="0"/>
        <v>1.5</v>
      </c>
      <c r="J35" s="17">
        <f t="shared" si="0"/>
        <v>21.951000000000001</v>
      </c>
      <c r="K35" s="17">
        <f t="shared" si="0"/>
        <v>23.411999999999999</v>
      </c>
      <c r="L35" s="17">
        <f t="shared" si="2"/>
        <v>23.411999999999999</v>
      </c>
    </row>
    <row r="36" spans="1:12" x14ac:dyDescent="0.25">
      <c r="A36" s="11">
        <v>4</v>
      </c>
      <c r="B36" s="16">
        <v>31.17</v>
      </c>
      <c r="C36" s="16">
        <f>E34</f>
        <v>27.876000000000001</v>
      </c>
      <c r="D36" s="16">
        <v>20.451000000000001</v>
      </c>
      <c r="E36" s="16">
        <v>0</v>
      </c>
      <c r="F36" s="16">
        <v>4.0999999999999996</v>
      </c>
      <c r="G36" s="17">
        <f t="shared" si="1"/>
        <v>32.67</v>
      </c>
      <c r="H36" s="17">
        <f t="shared" si="1"/>
        <v>29.376000000000001</v>
      </c>
      <c r="I36" s="17">
        <f t="shared" si="0"/>
        <v>21.951000000000001</v>
      </c>
      <c r="J36" s="17">
        <f t="shared" si="0"/>
        <v>1.5</v>
      </c>
      <c r="K36" s="17">
        <f t="shared" si="0"/>
        <v>5.6</v>
      </c>
      <c r="L36" s="17">
        <f t="shared" si="2"/>
        <v>32.67</v>
      </c>
    </row>
    <row r="37" spans="1:12" x14ac:dyDescent="0.25">
      <c r="A37" s="11">
        <v>5</v>
      </c>
      <c r="B37" s="16">
        <v>30.9</v>
      </c>
      <c r="C37" s="16">
        <f>F34</f>
        <v>28.965</v>
      </c>
      <c r="D37" s="16">
        <v>21.911999999999999</v>
      </c>
      <c r="E37" s="16">
        <v>4.0999999999999996</v>
      </c>
      <c r="F37" s="16">
        <v>0</v>
      </c>
      <c r="G37" s="17">
        <f>B37+1.5</f>
        <v>32.4</v>
      </c>
      <c r="H37" s="17">
        <f>C37+1.5</f>
        <v>30.465</v>
      </c>
      <c r="I37" s="17">
        <f t="shared" si="0"/>
        <v>23.411999999999999</v>
      </c>
      <c r="J37" s="17">
        <f t="shared" si="0"/>
        <v>5.6</v>
      </c>
      <c r="K37" s="17">
        <f t="shared" si="0"/>
        <v>1.5</v>
      </c>
      <c r="L37" s="17">
        <f t="shared" si="2"/>
        <v>32.4</v>
      </c>
    </row>
    <row r="38" spans="1:12" x14ac:dyDescent="0.25">
      <c r="A38" s="11">
        <v>6</v>
      </c>
      <c r="B38" s="17">
        <f>B33+2.5</f>
        <v>2.5</v>
      </c>
      <c r="C38" s="16">
        <f>C33+3</f>
        <v>12.922000000000001</v>
      </c>
      <c r="D38" s="16">
        <f>D33+4</f>
        <v>15.6</v>
      </c>
      <c r="E38" s="16">
        <f>E33+5</f>
        <v>36.17</v>
      </c>
      <c r="F38" s="16">
        <f>F33+3</f>
        <v>33.9</v>
      </c>
      <c r="G38" s="18">
        <v>0</v>
      </c>
      <c r="H38" s="16">
        <v>9.9220000000000006</v>
      </c>
      <c r="I38" s="18">
        <f>D33</f>
        <v>11.6</v>
      </c>
      <c r="J38" s="18">
        <f t="shared" ref="J38:K41" si="3">E33</f>
        <v>31.17</v>
      </c>
      <c r="K38" s="18">
        <f t="shared" si="3"/>
        <v>30.9</v>
      </c>
      <c r="L38" s="17">
        <f t="shared" si="2"/>
        <v>36.17</v>
      </c>
    </row>
    <row r="39" spans="1:12" x14ac:dyDescent="0.25">
      <c r="A39" s="11">
        <v>7</v>
      </c>
      <c r="B39" s="17">
        <f>B34+2.5</f>
        <v>12.422000000000001</v>
      </c>
      <c r="C39" s="16">
        <f>C34+3</f>
        <v>3</v>
      </c>
      <c r="D39" s="16">
        <f>D34+4</f>
        <v>10.15</v>
      </c>
      <c r="E39" s="16">
        <f>E34+5</f>
        <v>32.876000000000005</v>
      </c>
      <c r="F39" s="16">
        <f>F34+3</f>
        <v>31.965</v>
      </c>
      <c r="G39" s="18">
        <f>B34</f>
        <v>9.9220000000000006</v>
      </c>
      <c r="H39" s="18">
        <v>0</v>
      </c>
      <c r="I39" s="18">
        <f>D34</f>
        <v>6.15</v>
      </c>
      <c r="J39" s="18">
        <f t="shared" si="3"/>
        <v>27.876000000000001</v>
      </c>
      <c r="K39" s="18">
        <f t="shared" si="3"/>
        <v>28.965</v>
      </c>
      <c r="L39" s="17">
        <f t="shared" si="2"/>
        <v>32.876000000000005</v>
      </c>
    </row>
    <row r="40" spans="1:12" x14ac:dyDescent="0.25">
      <c r="A40" s="11">
        <v>8</v>
      </c>
      <c r="B40" s="17">
        <f>B35+2.5</f>
        <v>14.1</v>
      </c>
      <c r="C40" s="16">
        <f>C35+3</f>
        <v>9.15</v>
      </c>
      <c r="D40" s="16">
        <f>D35+3</f>
        <v>3</v>
      </c>
      <c r="E40" s="16">
        <f>E35+5</f>
        <v>25.451000000000001</v>
      </c>
      <c r="F40" s="16">
        <f>F35+3</f>
        <v>24.911999999999999</v>
      </c>
      <c r="G40" s="18">
        <f>B35</f>
        <v>11.6</v>
      </c>
      <c r="H40" s="18">
        <f>C35</f>
        <v>6.15</v>
      </c>
      <c r="I40" s="18">
        <v>0</v>
      </c>
      <c r="J40" s="18">
        <f t="shared" si="3"/>
        <v>20.451000000000001</v>
      </c>
      <c r="K40" s="18">
        <f t="shared" si="3"/>
        <v>21.911999999999999</v>
      </c>
      <c r="L40" s="17">
        <f t="shared" si="2"/>
        <v>25.451000000000001</v>
      </c>
    </row>
    <row r="41" spans="1:12" x14ac:dyDescent="0.25">
      <c r="A41" s="11">
        <v>9</v>
      </c>
      <c r="B41" s="17">
        <f>B36+2.5</f>
        <v>33.67</v>
      </c>
      <c r="C41" s="16">
        <f>C36+3</f>
        <v>30.876000000000001</v>
      </c>
      <c r="D41" s="16">
        <f>D36+4</f>
        <v>24.451000000000001</v>
      </c>
      <c r="E41" s="16">
        <f>E36+5</f>
        <v>5</v>
      </c>
      <c r="F41" s="16">
        <f>F36+3</f>
        <v>7.1</v>
      </c>
      <c r="G41" s="18">
        <f t="shared" ref="G41:H42" si="4">B36</f>
        <v>31.17</v>
      </c>
      <c r="H41" s="18">
        <f>C36</f>
        <v>27.876000000000001</v>
      </c>
      <c r="I41" s="18">
        <f>D36</f>
        <v>20.451000000000001</v>
      </c>
      <c r="J41" s="18">
        <v>0</v>
      </c>
      <c r="K41" s="18">
        <f t="shared" si="3"/>
        <v>4.0999999999999996</v>
      </c>
      <c r="L41" s="17">
        <f t="shared" si="2"/>
        <v>33.67</v>
      </c>
    </row>
    <row r="42" spans="1:12" x14ac:dyDescent="0.25">
      <c r="A42" s="11">
        <v>10</v>
      </c>
      <c r="B42" s="17">
        <f>B37+2.5</f>
        <v>33.4</v>
      </c>
      <c r="C42" s="16">
        <f>C37+3</f>
        <v>31.965</v>
      </c>
      <c r="D42" s="16">
        <f>D37+4</f>
        <v>25.911999999999999</v>
      </c>
      <c r="E42" s="16">
        <f>E37+5</f>
        <v>9.1</v>
      </c>
      <c r="F42" s="16">
        <f>F37+3</f>
        <v>3</v>
      </c>
      <c r="G42" s="18">
        <f t="shared" si="4"/>
        <v>30.9</v>
      </c>
      <c r="H42" s="18">
        <f t="shared" si="4"/>
        <v>28.965</v>
      </c>
      <c r="I42" s="18">
        <f>D37</f>
        <v>21.911999999999999</v>
      </c>
      <c r="J42" s="18">
        <f>E37</f>
        <v>4.0999999999999996</v>
      </c>
      <c r="K42" s="18">
        <v>0</v>
      </c>
      <c r="L42" s="17">
        <f t="shared" si="2"/>
        <v>33.4</v>
      </c>
    </row>
    <row r="45" spans="1:12" x14ac:dyDescent="0.25">
      <c r="A45" s="28" t="s">
        <v>60</v>
      </c>
      <c r="B45" s="28"/>
      <c r="C45" s="28"/>
    </row>
    <row r="47" spans="1:12" x14ac:dyDescent="0.25">
      <c r="A47" s="9"/>
      <c r="B47" s="9">
        <v>1</v>
      </c>
      <c r="C47" s="9">
        <v>2</v>
      </c>
      <c r="D47" s="9">
        <v>3</v>
      </c>
      <c r="E47" s="9">
        <v>4</v>
      </c>
      <c r="F47" s="9">
        <v>5</v>
      </c>
      <c r="G47" s="9">
        <v>6</v>
      </c>
      <c r="H47" s="9">
        <v>7</v>
      </c>
      <c r="I47" s="9">
        <v>8</v>
      </c>
      <c r="J47" s="9">
        <v>9</v>
      </c>
      <c r="K47" s="9">
        <v>10</v>
      </c>
      <c r="L47" t="s">
        <v>59</v>
      </c>
    </row>
    <row r="48" spans="1:12" x14ac:dyDescent="0.25">
      <c r="A48" s="11">
        <v>1</v>
      </c>
      <c r="B48" s="16">
        <v>0</v>
      </c>
      <c r="C48" s="16">
        <f>C33+3</f>
        <v>12.922000000000001</v>
      </c>
      <c r="D48" s="16">
        <f t="shared" ref="D48:L56" si="5">D33+3</f>
        <v>14.6</v>
      </c>
      <c r="E48" s="16">
        <f t="shared" si="5"/>
        <v>34.17</v>
      </c>
      <c r="F48" s="16">
        <f t="shared" si="5"/>
        <v>33.9</v>
      </c>
      <c r="G48" s="16">
        <f t="shared" si="5"/>
        <v>4.5</v>
      </c>
      <c r="H48" s="16">
        <f t="shared" si="5"/>
        <v>14.422000000000001</v>
      </c>
      <c r="I48" s="16">
        <f t="shared" si="5"/>
        <v>16.100000000000001</v>
      </c>
      <c r="J48" s="16">
        <f t="shared" si="5"/>
        <v>35.67</v>
      </c>
      <c r="K48" s="16">
        <f t="shared" si="5"/>
        <v>35.4</v>
      </c>
      <c r="L48" s="16">
        <f>L33+3</f>
        <v>35.67</v>
      </c>
    </row>
    <row r="49" spans="1:12" x14ac:dyDescent="0.25">
      <c r="A49" s="11">
        <v>2</v>
      </c>
      <c r="B49" s="16">
        <f>B34+3</f>
        <v>12.922000000000001</v>
      </c>
      <c r="C49" s="16">
        <v>0</v>
      </c>
      <c r="D49" s="16">
        <f t="shared" si="5"/>
        <v>9.15</v>
      </c>
      <c r="E49" s="16">
        <f t="shared" si="5"/>
        <v>30.876000000000001</v>
      </c>
      <c r="F49" s="16">
        <f t="shared" si="5"/>
        <v>31.965</v>
      </c>
      <c r="G49" s="16">
        <f t="shared" si="5"/>
        <v>14.422000000000001</v>
      </c>
      <c r="H49" s="16">
        <f t="shared" si="5"/>
        <v>4.5</v>
      </c>
      <c r="I49" s="16">
        <f t="shared" si="5"/>
        <v>10.65</v>
      </c>
      <c r="J49" s="16">
        <f t="shared" si="5"/>
        <v>32.376000000000005</v>
      </c>
      <c r="K49" s="16">
        <f t="shared" si="5"/>
        <v>33.465000000000003</v>
      </c>
      <c r="L49" s="16">
        <f t="shared" si="5"/>
        <v>33.465000000000003</v>
      </c>
    </row>
    <row r="50" spans="1:12" x14ac:dyDescent="0.25">
      <c r="A50" s="11">
        <v>3</v>
      </c>
      <c r="B50" s="16">
        <f t="shared" ref="B50:J57" si="6">B35+3</f>
        <v>14.6</v>
      </c>
      <c r="C50" s="16">
        <f t="shared" si="6"/>
        <v>9.15</v>
      </c>
      <c r="D50" s="16">
        <v>0</v>
      </c>
      <c r="E50" s="16">
        <f t="shared" si="5"/>
        <v>23.451000000000001</v>
      </c>
      <c r="F50" s="16">
        <f t="shared" si="5"/>
        <v>24.911999999999999</v>
      </c>
      <c r="G50" s="16">
        <f t="shared" si="5"/>
        <v>16.100000000000001</v>
      </c>
      <c r="H50" s="16">
        <f t="shared" si="5"/>
        <v>10.65</v>
      </c>
      <c r="I50" s="16">
        <f t="shared" si="5"/>
        <v>4.5</v>
      </c>
      <c r="J50" s="16">
        <f t="shared" si="5"/>
        <v>24.951000000000001</v>
      </c>
      <c r="K50" s="16">
        <f t="shared" si="5"/>
        <v>26.411999999999999</v>
      </c>
      <c r="L50" s="16">
        <f t="shared" si="5"/>
        <v>26.411999999999999</v>
      </c>
    </row>
    <row r="51" spans="1:12" x14ac:dyDescent="0.25">
      <c r="A51" s="11">
        <v>4</v>
      </c>
      <c r="B51" s="16">
        <f t="shared" si="6"/>
        <v>34.17</v>
      </c>
      <c r="C51" s="16">
        <f t="shared" si="6"/>
        <v>30.876000000000001</v>
      </c>
      <c r="D51" s="16">
        <f t="shared" si="6"/>
        <v>23.451000000000001</v>
      </c>
      <c r="E51" s="16">
        <v>0</v>
      </c>
      <c r="F51" s="16">
        <f t="shared" si="5"/>
        <v>7.1</v>
      </c>
      <c r="G51" s="16">
        <f t="shared" si="5"/>
        <v>35.67</v>
      </c>
      <c r="H51" s="16">
        <f t="shared" si="5"/>
        <v>32.376000000000005</v>
      </c>
      <c r="I51" s="16">
        <f t="shared" si="5"/>
        <v>24.951000000000001</v>
      </c>
      <c r="J51" s="16">
        <f t="shared" si="5"/>
        <v>4.5</v>
      </c>
      <c r="K51" s="16">
        <f t="shared" si="5"/>
        <v>8.6</v>
      </c>
      <c r="L51" s="16">
        <f t="shared" si="5"/>
        <v>35.67</v>
      </c>
    </row>
    <row r="52" spans="1:12" x14ac:dyDescent="0.25">
      <c r="A52" s="11">
        <v>5</v>
      </c>
      <c r="B52" s="16">
        <f t="shared" si="6"/>
        <v>33.9</v>
      </c>
      <c r="C52" s="16">
        <f t="shared" si="6"/>
        <v>31.965</v>
      </c>
      <c r="D52" s="16">
        <f t="shared" si="6"/>
        <v>24.911999999999999</v>
      </c>
      <c r="E52" s="16">
        <f t="shared" si="6"/>
        <v>7.1</v>
      </c>
      <c r="F52" s="16">
        <v>0</v>
      </c>
      <c r="G52" s="16">
        <f t="shared" si="5"/>
        <v>35.4</v>
      </c>
      <c r="H52" s="16">
        <f t="shared" si="5"/>
        <v>33.465000000000003</v>
      </c>
      <c r="I52" s="16">
        <f t="shared" si="5"/>
        <v>26.411999999999999</v>
      </c>
      <c r="J52" s="16">
        <f t="shared" si="5"/>
        <v>8.6</v>
      </c>
      <c r="K52" s="16">
        <f t="shared" si="5"/>
        <v>4.5</v>
      </c>
      <c r="L52" s="16">
        <f t="shared" si="5"/>
        <v>35.4</v>
      </c>
    </row>
    <row r="53" spans="1:12" x14ac:dyDescent="0.25">
      <c r="A53" s="11">
        <v>6</v>
      </c>
      <c r="B53" s="16">
        <f t="shared" si="6"/>
        <v>5.5</v>
      </c>
      <c r="C53" s="16">
        <f t="shared" si="6"/>
        <v>15.922000000000001</v>
      </c>
      <c r="D53" s="16">
        <f t="shared" si="6"/>
        <v>18.600000000000001</v>
      </c>
      <c r="E53" s="16">
        <f t="shared" si="6"/>
        <v>39.17</v>
      </c>
      <c r="F53" s="16">
        <f t="shared" si="6"/>
        <v>36.9</v>
      </c>
      <c r="G53" s="18">
        <v>0</v>
      </c>
      <c r="H53" s="16">
        <f t="shared" si="5"/>
        <v>12.922000000000001</v>
      </c>
      <c r="I53" s="16">
        <f t="shared" si="5"/>
        <v>14.6</v>
      </c>
      <c r="J53" s="16">
        <f t="shared" si="5"/>
        <v>34.17</v>
      </c>
      <c r="K53" s="16">
        <f t="shared" si="5"/>
        <v>33.9</v>
      </c>
      <c r="L53" s="16">
        <f t="shared" si="5"/>
        <v>39.17</v>
      </c>
    </row>
    <row r="54" spans="1:12" x14ac:dyDescent="0.25">
      <c r="A54" s="11">
        <v>7</v>
      </c>
      <c r="B54" s="16">
        <f t="shared" si="6"/>
        <v>15.422000000000001</v>
      </c>
      <c r="C54" s="16">
        <f t="shared" si="6"/>
        <v>6</v>
      </c>
      <c r="D54" s="16">
        <f t="shared" si="6"/>
        <v>13.15</v>
      </c>
      <c r="E54" s="16">
        <f t="shared" si="6"/>
        <v>35.876000000000005</v>
      </c>
      <c r="F54" s="16">
        <f t="shared" si="6"/>
        <v>34.965000000000003</v>
      </c>
      <c r="G54" s="16">
        <f t="shared" si="6"/>
        <v>12.922000000000001</v>
      </c>
      <c r="H54" s="18">
        <v>0</v>
      </c>
      <c r="I54" s="16">
        <f t="shared" si="5"/>
        <v>9.15</v>
      </c>
      <c r="J54" s="16">
        <f t="shared" si="5"/>
        <v>30.876000000000001</v>
      </c>
      <c r="K54" s="16">
        <f t="shared" si="5"/>
        <v>31.965</v>
      </c>
      <c r="L54" s="17">
        <f t="shared" ref="L54:L57" si="7">MAX(B54:K54)</f>
        <v>35.876000000000005</v>
      </c>
    </row>
    <row r="55" spans="1:12" x14ac:dyDescent="0.25">
      <c r="A55" s="11">
        <v>8</v>
      </c>
      <c r="B55" s="16">
        <f t="shared" si="6"/>
        <v>17.100000000000001</v>
      </c>
      <c r="C55" s="16">
        <f t="shared" si="6"/>
        <v>12.15</v>
      </c>
      <c r="D55" s="16">
        <f t="shared" si="6"/>
        <v>6</v>
      </c>
      <c r="E55" s="16">
        <f t="shared" si="6"/>
        <v>28.451000000000001</v>
      </c>
      <c r="F55" s="16">
        <f t="shared" si="6"/>
        <v>27.911999999999999</v>
      </c>
      <c r="G55" s="16">
        <f t="shared" si="6"/>
        <v>14.6</v>
      </c>
      <c r="H55" s="16">
        <f t="shared" si="6"/>
        <v>9.15</v>
      </c>
      <c r="I55" s="18">
        <v>0</v>
      </c>
      <c r="J55" s="16">
        <f t="shared" si="5"/>
        <v>23.451000000000001</v>
      </c>
      <c r="K55" s="16">
        <f t="shared" si="5"/>
        <v>24.911999999999999</v>
      </c>
      <c r="L55" s="17">
        <f t="shared" si="7"/>
        <v>28.451000000000001</v>
      </c>
    </row>
    <row r="56" spans="1:12" x14ac:dyDescent="0.25">
      <c r="A56" s="11">
        <v>9</v>
      </c>
      <c r="B56" s="16">
        <f t="shared" si="6"/>
        <v>36.67</v>
      </c>
      <c r="C56" s="16">
        <f t="shared" si="6"/>
        <v>33.876000000000005</v>
      </c>
      <c r="D56" s="16">
        <f t="shared" si="6"/>
        <v>27.451000000000001</v>
      </c>
      <c r="E56" s="16">
        <f t="shared" si="6"/>
        <v>8</v>
      </c>
      <c r="F56" s="16">
        <f t="shared" si="6"/>
        <v>10.1</v>
      </c>
      <c r="G56" s="16">
        <f t="shared" si="6"/>
        <v>34.17</v>
      </c>
      <c r="H56" s="16">
        <f t="shared" si="6"/>
        <v>30.876000000000001</v>
      </c>
      <c r="I56" s="16">
        <f t="shared" si="6"/>
        <v>23.451000000000001</v>
      </c>
      <c r="J56" s="18">
        <v>0</v>
      </c>
      <c r="K56" s="16">
        <f t="shared" si="5"/>
        <v>7.1</v>
      </c>
      <c r="L56" s="17">
        <f t="shared" si="7"/>
        <v>36.67</v>
      </c>
    </row>
    <row r="57" spans="1:12" x14ac:dyDescent="0.25">
      <c r="A57" s="11">
        <v>10</v>
      </c>
      <c r="B57" s="16">
        <f t="shared" si="6"/>
        <v>36.4</v>
      </c>
      <c r="C57" s="16">
        <f t="shared" si="6"/>
        <v>34.965000000000003</v>
      </c>
      <c r="D57" s="16">
        <f t="shared" si="6"/>
        <v>28.911999999999999</v>
      </c>
      <c r="E57" s="16">
        <f t="shared" si="6"/>
        <v>12.1</v>
      </c>
      <c r="F57" s="16">
        <f t="shared" si="6"/>
        <v>6</v>
      </c>
      <c r="G57" s="16">
        <f t="shared" si="6"/>
        <v>33.9</v>
      </c>
      <c r="H57" s="16">
        <f t="shared" si="6"/>
        <v>31.965</v>
      </c>
      <c r="I57" s="16">
        <f t="shared" si="6"/>
        <v>24.911999999999999</v>
      </c>
      <c r="J57" s="16">
        <f t="shared" si="6"/>
        <v>7.1</v>
      </c>
      <c r="K57" s="18">
        <v>0</v>
      </c>
      <c r="L57" s="17">
        <f t="shared" si="7"/>
        <v>36.4</v>
      </c>
    </row>
    <row r="60" spans="1:12" ht="15" customHeight="1" x14ac:dyDescent="0.25">
      <c r="A60" s="29" t="s">
        <v>61</v>
      </c>
      <c r="B60" s="29"/>
      <c r="C60" s="29"/>
    </row>
    <row r="61" spans="1:12" x14ac:dyDescent="0.25">
      <c r="A61" s="9"/>
      <c r="B61" s="9" t="s">
        <v>62</v>
      </c>
      <c r="C61" s="9" t="s">
        <v>63</v>
      </c>
      <c r="D61" s="9" t="s">
        <v>64</v>
      </c>
      <c r="E61" s="9" t="s">
        <v>65</v>
      </c>
      <c r="F61" s="9" t="s">
        <v>66</v>
      </c>
      <c r="G61" s="9" t="s">
        <v>67</v>
      </c>
      <c r="H61" s="9" t="s">
        <v>68</v>
      </c>
      <c r="I61" s="9" t="s">
        <v>69</v>
      </c>
      <c r="J61" s="9" t="s">
        <v>70</v>
      </c>
      <c r="K61" s="9" t="s">
        <v>71</v>
      </c>
    </row>
    <row r="62" spans="1:12" x14ac:dyDescent="0.25">
      <c r="A62" s="11">
        <v>1</v>
      </c>
      <c r="B62" s="8">
        <v>0</v>
      </c>
      <c r="C62" s="8">
        <v>9.9</v>
      </c>
      <c r="D62" s="8">
        <v>11.6</v>
      </c>
      <c r="E62" s="8">
        <v>31.2</v>
      </c>
      <c r="F62" s="8">
        <v>30.9</v>
      </c>
      <c r="G62" s="8">
        <v>1.5</v>
      </c>
      <c r="H62" s="8">
        <v>11.4</v>
      </c>
      <c r="I62" s="8">
        <v>13.1</v>
      </c>
      <c r="J62" s="8">
        <v>32.700000000000003</v>
      </c>
      <c r="K62" s="8">
        <v>32.4</v>
      </c>
    </row>
    <row r="63" spans="1:12" x14ac:dyDescent="0.25">
      <c r="A63" s="11">
        <v>2</v>
      </c>
      <c r="B63" s="8">
        <v>9.9</v>
      </c>
      <c r="C63" s="8">
        <v>0</v>
      </c>
      <c r="D63" s="8">
        <v>6.1</v>
      </c>
      <c r="E63" s="8">
        <v>27.9</v>
      </c>
      <c r="F63" s="8">
        <v>28.1</v>
      </c>
      <c r="G63" s="8">
        <v>11.4</v>
      </c>
      <c r="H63" s="8">
        <v>1.5</v>
      </c>
      <c r="I63" s="8">
        <v>9.1999999999999993</v>
      </c>
      <c r="J63" s="8">
        <v>30.9</v>
      </c>
      <c r="K63" s="8">
        <v>32</v>
      </c>
    </row>
    <row r="64" spans="1:12" x14ac:dyDescent="0.25">
      <c r="A64" s="11">
        <v>3</v>
      </c>
      <c r="B64" s="8">
        <v>11.6</v>
      </c>
      <c r="C64" s="8">
        <v>6.1</v>
      </c>
      <c r="D64" s="8">
        <v>0</v>
      </c>
      <c r="E64" s="8">
        <v>20.5</v>
      </c>
      <c r="F64" s="8">
        <v>21.9</v>
      </c>
      <c r="G64" s="8">
        <v>13.1</v>
      </c>
      <c r="H64" s="8">
        <v>7.7</v>
      </c>
      <c r="I64" s="8">
        <v>3</v>
      </c>
      <c r="J64" s="8">
        <v>24.5</v>
      </c>
      <c r="K64" s="8">
        <v>25.9</v>
      </c>
    </row>
    <row r="65" spans="1:12" x14ac:dyDescent="0.25">
      <c r="A65" s="11">
        <v>4</v>
      </c>
      <c r="B65" s="8">
        <v>31.2</v>
      </c>
      <c r="C65" s="8">
        <v>27.9</v>
      </c>
      <c r="D65" s="8">
        <v>20.5</v>
      </c>
      <c r="E65" s="8">
        <v>0</v>
      </c>
      <c r="F65" s="8">
        <v>4.0999999999999996</v>
      </c>
      <c r="G65" s="8">
        <v>32.700000000000003</v>
      </c>
      <c r="H65" s="8">
        <v>29.4</v>
      </c>
      <c r="I65" s="8">
        <v>25.5</v>
      </c>
      <c r="J65" s="8">
        <v>5</v>
      </c>
      <c r="K65" s="8">
        <v>9.1</v>
      </c>
    </row>
    <row r="66" spans="1:12" x14ac:dyDescent="0.25">
      <c r="A66" s="11">
        <v>5</v>
      </c>
      <c r="B66" s="8">
        <v>30.9</v>
      </c>
      <c r="C66" s="8">
        <v>28.1</v>
      </c>
      <c r="D66" s="8">
        <v>21.9</v>
      </c>
      <c r="E66" s="8">
        <v>4.0999999999999996</v>
      </c>
      <c r="F66" s="8">
        <v>0</v>
      </c>
      <c r="G66" s="8">
        <v>32.4</v>
      </c>
      <c r="H66" s="8">
        <v>29.6</v>
      </c>
      <c r="I66" s="8">
        <v>23.4</v>
      </c>
      <c r="J66" s="8">
        <v>5.6</v>
      </c>
      <c r="K66" s="8">
        <v>1.5</v>
      </c>
    </row>
    <row r="67" spans="1:12" x14ac:dyDescent="0.25">
      <c r="A67" s="11">
        <v>6</v>
      </c>
      <c r="B67" s="8">
        <v>1.5</v>
      </c>
      <c r="C67" s="8">
        <v>11.4</v>
      </c>
      <c r="D67" s="8">
        <v>13.1</v>
      </c>
      <c r="E67" s="8">
        <v>32.700000000000003</v>
      </c>
      <c r="F67" s="8">
        <v>32.4</v>
      </c>
      <c r="G67" s="8">
        <v>0</v>
      </c>
      <c r="H67" s="8">
        <v>9.9</v>
      </c>
      <c r="I67" s="8">
        <v>11.6</v>
      </c>
      <c r="J67" s="8">
        <v>31.2</v>
      </c>
      <c r="K67" s="8">
        <v>30.9</v>
      </c>
    </row>
    <row r="68" spans="1:12" x14ac:dyDescent="0.25">
      <c r="A68" s="11">
        <v>7</v>
      </c>
      <c r="B68" s="8">
        <v>11.4</v>
      </c>
      <c r="C68" s="8">
        <v>1.5</v>
      </c>
      <c r="D68" s="8">
        <v>7.7</v>
      </c>
      <c r="E68" s="8">
        <v>29.4</v>
      </c>
      <c r="F68" s="8">
        <v>29.6</v>
      </c>
      <c r="G68" s="8">
        <v>9.9</v>
      </c>
      <c r="H68" s="8">
        <v>0</v>
      </c>
      <c r="I68" s="8">
        <v>6.2</v>
      </c>
      <c r="J68" s="8">
        <v>27.9</v>
      </c>
      <c r="K68" s="8">
        <v>29</v>
      </c>
    </row>
    <row r="69" spans="1:12" x14ac:dyDescent="0.25">
      <c r="A69" s="11">
        <v>8</v>
      </c>
      <c r="B69" s="8">
        <v>13.1</v>
      </c>
      <c r="C69" s="8">
        <v>9.1999999999999993</v>
      </c>
      <c r="D69" s="8">
        <v>3</v>
      </c>
      <c r="E69" s="8">
        <v>25.5</v>
      </c>
      <c r="F69" s="8">
        <v>23.4</v>
      </c>
      <c r="G69" s="8">
        <v>11.6</v>
      </c>
      <c r="H69" s="8">
        <v>6.2</v>
      </c>
      <c r="I69" s="8">
        <v>0</v>
      </c>
      <c r="J69" s="8">
        <v>20.5</v>
      </c>
      <c r="K69" s="8">
        <v>21.9</v>
      </c>
    </row>
    <row r="70" spans="1:12" x14ac:dyDescent="0.25">
      <c r="A70" s="11">
        <v>9</v>
      </c>
      <c r="B70" s="8">
        <v>32.700000000000003</v>
      </c>
      <c r="C70" s="8">
        <v>30.9</v>
      </c>
      <c r="D70" s="8">
        <v>24.5</v>
      </c>
      <c r="E70" s="8">
        <v>5</v>
      </c>
      <c r="F70" s="8">
        <v>5.6</v>
      </c>
      <c r="G70" s="8">
        <v>31.2</v>
      </c>
      <c r="H70" s="8">
        <v>27.9</v>
      </c>
      <c r="I70" s="8">
        <v>20.5</v>
      </c>
      <c r="J70" s="8">
        <v>0</v>
      </c>
      <c r="K70" s="8">
        <v>4.0999999999999996</v>
      </c>
    </row>
    <row r="71" spans="1:12" x14ac:dyDescent="0.25">
      <c r="A71" s="11">
        <v>10</v>
      </c>
      <c r="B71" s="8">
        <v>32.4</v>
      </c>
      <c r="C71" s="8">
        <v>32</v>
      </c>
      <c r="D71" s="8">
        <v>25.9</v>
      </c>
      <c r="E71" s="8">
        <v>9.1</v>
      </c>
      <c r="F71" s="8">
        <v>1.5</v>
      </c>
      <c r="G71" s="8">
        <v>30.9</v>
      </c>
      <c r="H71" s="8">
        <v>29</v>
      </c>
      <c r="I71" s="8">
        <v>21.9</v>
      </c>
      <c r="J71" s="8">
        <v>4.0999999999999996</v>
      </c>
      <c r="K71" s="8">
        <v>0</v>
      </c>
    </row>
    <row r="74" spans="1:12" x14ac:dyDescent="0.25">
      <c r="A74" s="28" t="s">
        <v>72</v>
      </c>
      <c r="B74" s="28"/>
      <c r="C74" s="28"/>
    </row>
    <row r="75" spans="1:12" x14ac:dyDescent="0.25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 t="s">
        <v>59</v>
      </c>
    </row>
    <row r="76" spans="1:12" x14ac:dyDescent="0.25">
      <c r="A76">
        <v>1</v>
      </c>
      <c r="B76" s="18">
        <v>0</v>
      </c>
      <c r="C76" s="18">
        <v>12.922000000000001</v>
      </c>
      <c r="D76" s="18">
        <v>14.6</v>
      </c>
      <c r="E76" s="18">
        <v>34.17</v>
      </c>
      <c r="F76" s="18">
        <v>33.9</v>
      </c>
      <c r="G76" s="18">
        <v>4.5</v>
      </c>
      <c r="H76" s="18">
        <v>14.422000000000001</v>
      </c>
      <c r="I76" s="18">
        <v>16.100000000000001</v>
      </c>
      <c r="J76" s="18">
        <v>35.67</v>
      </c>
      <c r="K76" s="18">
        <v>35.4</v>
      </c>
      <c r="L76" s="18">
        <f>SUM(B76:K76)</f>
        <v>201.684</v>
      </c>
    </row>
    <row r="77" spans="1:12" x14ac:dyDescent="0.25">
      <c r="A77">
        <v>2</v>
      </c>
      <c r="B77" s="18">
        <v>12.922000000000001</v>
      </c>
      <c r="C77" s="18">
        <v>0</v>
      </c>
      <c r="D77" s="18">
        <v>9.15</v>
      </c>
      <c r="E77" s="18">
        <v>30.876000000000001</v>
      </c>
      <c r="F77" s="18">
        <v>31.965</v>
      </c>
      <c r="G77" s="18">
        <v>14.422000000000001</v>
      </c>
      <c r="H77" s="18">
        <v>4.5</v>
      </c>
      <c r="I77" s="18">
        <v>10.65</v>
      </c>
      <c r="J77" s="18">
        <v>32.376000000000005</v>
      </c>
      <c r="K77" s="18">
        <v>33.465000000000003</v>
      </c>
      <c r="L77" s="18">
        <f t="shared" ref="L77:L85" si="8">SUM(B77:K77)</f>
        <v>180.32600000000002</v>
      </c>
    </row>
    <row r="78" spans="1:12" x14ac:dyDescent="0.25">
      <c r="A78">
        <v>3</v>
      </c>
      <c r="B78" s="18">
        <v>14.6</v>
      </c>
      <c r="C78" s="18">
        <v>9.15</v>
      </c>
      <c r="D78" s="18">
        <v>0</v>
      </c>
      <c r="E78" s="18">
        <v>23.451000000000001</v>
      </c>
      <c r="F78" s="18">
        <v>24.911999999999999</v>
      </c>
      <c r="G78" s="18">
        <v>16.100000000000001</v>
      </c>
      <c r="H78" s="18">
        <v>10.65</v>
      </c>
      <c r="I78" s="18">
        <v>4.5</v>
      </c>
      <c r="J78" s="18">
        <v>24.951000000000001</v>
      </c>
      <c r="K78" s="18">
        <v>26.411999999999999</v>
      </c>
      <c r="L78" s="18">
        <f t="shared" si="8"/>
        <v>154.726</v>
      </c>
    </row>
    <row r="79" spans="1:12" x14ac:dyDescent="0.25">
      <c r="A79">
        <v>4</v>
      </c>
      <c r="B79" s="18">
        <v>34.17</v>
      </c>
      <c r="C79" s="18">
        <v>30.876000000000001</v>
      </c>
      <c r="D79" s="18">
        <v>23.451000000000001</v>
      </c>
      <c r="E79" s="18">
        <v>0</v>
      </c>
      <c r="F79" s="18">
        <v>7.1</v>
      </c>
      <c r="G79" s="18">
        <v>35.67</v>
      </c>
      <c r="H79" s="18">
        <v>32.376000000000005</v>
      </c>
      <c r="I79" s="18">
        <v>24.951000000000001</v>
      </c>
      <c r="J79" s="18">
        <v>4.5</v>
      </c>
      <c r="K79" s="18">
        <v>8.6</v>
      </c>
      <c r="L79" s="18">
        <f t="shared" si="8"/>
        <v>201.69399999999999</v>
      </c>
    </row>
    <row r="80" spans="1:12" x14ac:dyDescent="0.25">
      <c r="A80">
        <v>5</v>
      </c>
      <c r="B80" s="18">
        <v>33.9</v>
      </c>
      <c r="C80" s="18">
        <v>31.965</v>
      </c>
      <c r="D80" s="18">
        <v>24.911999999999999</v>
      </c>
      <c r="E80" s="18">
        <v>7.1</v>
      </c>
      <c r="F80" s="18">
        <v>0</v>
      </c>
      <c r="G80" s="18">
        <v>35.4</v>
      </c>
      <c r="H80" s="18">
        <v>33.465000000000003</v>
      </c>
      <c r="I80" s="18">
        <v>26.411999999999999</v>
      </c>
      <c r="J80" s="18">
        <v>8.6</v>
      </c>
      <c r="K80" s="18">
        <v>4.5</v>
      </c>
      <c r="L80" s="18">
        <f t="shared" si="8"/>
        <v>206.25399999999999</v>
      </c>
    </row>
    <row r="81" spans="1:12" x14ac:dyDescent="0.25">
      <c r="A81">
        <v>6</v>
      </c>
      <c r="B81" s="18">
        <v>5.5</v>
      </c>
      <c r="C81" s="18">
        <v>15.922000000000001</v>
      </c>
      <c r="D81" s="18">
        <v>18.600000000000001</v>
      </c>
      <c r="E81" s="18">
        <v>39.17</v>
      </c>
      <c r="F81" s="18">
        <v>36.9</v>
      </c>
      <c r="G81" s="18">
        <v>0</v>
      </c>
      <c r="H81" s="18">
        <v>12.922000000000001</v>
      </c>
      <c r="I81" s="18">
        <v>14.6</v>
      </c>
      <c r="J81" s="18">
        <v>34.17</v>
      </c>
      <c r="K81" s="18">
        <v>33.9</v>
      </c>
      <c r="L81" s="18">
        <f t="shared" si="8"/>
        <v>211.684</v>
      </c>
    </row>
    <row r="82" spans="1:12" x14ac:dyDescent="0.25">
      <c r="A82">
        <v>7</v>
      </c>
      <c r="B82" s="18">
        <v>15.422000000000001</v>
      </c>
      <c r="C82" s="18">
        <v>6</v>
      </c>
      <c r="D82" s="18">
        <v>13.15</v>
      </c>
      <c r="E82" s="18">
        <v>35.876000000000005</v>
      </c>
      <c r="F82" s="18">
        <v>34.965000000000003</v>
      </c>
      <c r="G82" s="18">
        <v>12.922000000000001</v>
      </c>
      <c r="H82" s="18">
        <v>0</v>
      </c>
      <c r="I82" s="18">
        <v>9.15</v>
      </c>
      <c r="J82" s="18">
        <v>30.876000000000001</v>
      </c>
      <c r="K82" s="18">
        <v>31.965</v>
      </c>
      <c r="L82" s="18">
        <f t="shared" si="8"/>
        <v>190.32600000000002</v>
      </c>
    </row>
    <row r="83" spans="1:12" x14ac:dyDescent="0.25">
      <c r="A83">
        <v>8</v>
      </c>
      <c r="B83" s="18">
        <v>17.100000000000001</v>
      </c>
      <c r="C83" s="18">
        <v>12.15</v>
      </c>
      <c r="D83" s="18">
        <v>6</v>
      </c>
      <c r="E83" s="18">
        <v>28.451000000000001</v>
      </c>
      <c r="F83" s="18">
        <v>27.911999999999999</v>
      </c>
      <c r="G83" s="18">
        <v>14.6</v>
      </c>
      <c r="H83" s="18">
        <v>9.15</v>
      </c>
      <c r="I83" s="18">
        <v>0</v>
      </c>
      <c r="J83" s="18">
        <v>23.451000000000001</v>
      </c>
      <c r="K83" s="18">
        <v>24.911999999999999</v>
      </c>
      <c r="L83" s="18">
        <f t="shared" si="8"/>
        <v>163.726</v>
      </c>
    </row>
    <row r="84" spans="1:12" x14ac:dyDescent="0.25">
      <c r="A84">
        <v>9</v>
      </c>
      <c r="B84" s="18">
        <v>36.67</v>
      </c>
      <c r="C84" s="18">
        <v>33.876000000000005</v>
      </c>
      <c r="D84" s="18">
        <v>27.451000000000001</v>
      </c>
      <c r="E84" s="18">
        <v>8</v>
      </c>
      <c r="F84" s="18">
        <v>10.1</v>
      </c>
      <c r="G84" s="18">
        <v>34.17</v>
      </c>
      <c r="H84" s="18">
        <v>30.876000000000001</v>
      </c>
      <c r="I84" s="18">
        <v>23.451000000000001</v>
      </c>
      <c r="J84" s="18">
        <v>0</v>
      </c>
      <c r="K84" s="18">
        <v>7.1</v>
      </c>
      <c r="L84" s="18">
        <f t="shared" si="8"/>
        <v>211.69399999999999</v>
      </c>
    </row>
    <row r="85" spans="1:12" x14ac:dyDescent="0.25">
      <c r="A85">
        <v>10</v>
      </c>
      <c r="B85" s="18">
        <v>36.4</v>
      </c>
      <c r="C85" s="18">
        <v>34.965000000000003</v>
      </c>
      <c r="D85" s="18">
        <v>28.911999999999999</v>
      </c>
      <c r="E85" s="18">
        <v>12.1</v>
      </c>
      <c r="F85" s="18">
        <v>6</v>
      </c>
      <c r="G85" s="18">
        <v>33.9</v>
      </c>
      <c r="H85" s="18">
        <v>31.965</v>
      </c>
      <c r="I85" s="18">
        <v>24.911999999999999</v>
      </c>
      <c r="J85" s="18">
        <v>7.1</v>
      </c>
      <c r="K85" s="18">
        <v>0</v>
      </c>
      <c r="L85" s="18">
        <f t="shared" si="8"/>
        <v>216.25400000000002</v>
      </c>
    </row>
  </sheetData>
  <mergeCells count="4">
    <mergeCell ref="A30:C30"/>
    <mergeCell ref="A45:C45"/>
    <mergeCell ref="A60:C60"/>
    <mergeCell ref="A74:C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A1:B4"/>
    </sheetView>
  </sheetViews>
  <sheetFormatPr defaultRowHeight="15" x14ac:dyDescent="0.25"/>
  <cols>
    <col min="1" max="1" width="24.7109375" bestFit="1" customWidth="1"/>
    <col min="2" max="2" width="19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76</v>
      </c>
      <c r="B2" s="3">
        <f>'Активное оборудование'!E14</f>
        <v>676151</v>
      </c>
    </row>
    <row r="3" spans="1:2" x14ac:dyDescent="0.25">
      <c r="A3" t="s">
        <v>77</v>
      </c>
      <c r="B3" s="3">
        <f>'Пассивное оборудование'!E9</f>
        <v>164831</v>
      </c>
    </row>
    <row r="4" spans="1:2" x14ac:dyDescent="0.25">
      <c r="A4" t="s">
        <v>73</v>
      </c>
      <c r="B4" s="3">
        <f>SUM(B2:B3)</f>
        <v>840982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Активное оборудование</vt:lpstr>
      <vt:lpstr>Пассивное оборудование</vt:lpstr>
      <vt:lpstr>Комнаты</vt:lpstr>
      <vt:lpstr>Вычисления</vt:lpstr>
      <vt:lpstr>Общая стоимость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2025-06-12T16:29:49Z</dcterms:modified>
</cp:coreProperties>
</file>